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xr:revisionPtr revIDLastSave="0" documentId="8_{7BE8937A-EB62-49D2-BD8A-2316A18CB066}" xr6:coauthVersionLast="47" xr6:coauthVersionMax="47" xr10:uidLastSave="{00000000-0000-0000-0000-000000000000}"/>
  <bookViews>
    <workbookView xWindow="-108" yWindow="-108" windowWidth="23256" windowHeight="14016" tabRatio="787" xr2:uid="{00000000-000D-0000-FFFF-FFFF00000000}"/>
  </bookViews>
  <sheets>
    <sheet name="README" sheetId="150" r:id="rId1"/>
    <sheet name="PIT_history" sheetId="47" r:id="rId2"/>
    <sheet name="PIT_history_supplement" sheetId="148" r:id="rId3"/>
    <sheet name="PIT_fed_deduction" sheetId="144" r:id="rId4"/>
    <sheet name="CIT_history" sheetId="70" r:id="rId5"/>
    <sheet name="CIT_history_supplement" sheetId="149" r:id="rId6"/>
    <sheet name="CIT_fed_deduction" sheetId="146" r:id="rId7"/>
    <sheet name="GST_history" sheetId="1" r:id="rId8"/>
  </sheets>
  <definedNames>
    <definedName name="_xlnm._FilterDatabase" localSheetId="6" hidden="1">CIT_fed_deduction!$CY$59:$CY$59</definedName>
    <definedName name="_xlnm._FilterDatabase" localSheetId="4" hidden="1">CIT_history!$CY$64:$CY$89</definedName>
    <definedName name="_xlnm._FilterDatabase" localSheetId="5" hidden="1">CIT_history_supplement!$CY$64:$CY$65</definedName>
    <definedName name="_xlnm._FilterDatabase" localSheetId="3" hidden="1">PIT_fed_deduction!$CY$61:$CY$67</definedName>
    <definedName name="_xlnm._FilterDatabase" localSheetId="1" hidden="1">PIT_history!$EC$1:$ED$1</definedName>
    <definedName name="_xlnm._FilterDatabase" localSheetId="2" hidden="1">PIT_history_supplement!$CY$63:$CY$71</definedName>
    <definedName name="STC_Historical_DB__2024_">#REF!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P2" i="148" l="1"/>
  <c r="B2" i="148"/>
  <c r="B2" i="149"/>
  <c r="DL62" i="1" a="1"/>
  <c r="DL62" i="1"/>
  <c r="AF61" i="148" a="1"/>
  <c r="AF61" i="148" s="1"/>
  <c r="DY62" i="47" a="1"/>
  <c r="DY62" i="47" s="1"/>
  <c r="DY61" i="47"/>
  <c r="DY64" i="47" a="1"/>
  <c r="DY64" i="47" s="1"/>
  <c r="DY63" i="47"/>
  <c r="AB2" i="148"/>
  <c r="AC2" i="148"/>
  <c r="AD2" i="148"/>
  <c r="AE2" i="148"/>
  <c r="AF2" i="148"/>
  <c r="AG2" i="148"/>
  <c r="AH2" i="148"/>
  <c r="AI2" i="148"/>
  <c r="AJ2" i="148"/>
  <c r="AK2" i="148"/>
  <c r="AL2" i="148"/>
  <c r="AM2" i="148"/>
  <c r="AN2" i="148"/>
  <c r="AO2" i="148"/>
  <c r="AP2" i="148"/>
  <c r="AQ2" i="148"/>
  <c r="AR2" i="148"/>
  <c r="AS2" i="148"/>
  <c r="AT2" i="148"/>
  <c r="AU2" i="148"/>
  <c r="AV2" i="148"/>
  <c r="AW2" i="148"/>
  <c r="AX2" i="148"/>
  <c r="AY2" i="148"/>
  <c r="AZ2" i="148"/>
  <c r="BA2" i="148"/>
  <c r="BB2" i="148"/>
  <c r="BC2" i="148"/>
  <c r="BD2" i="148"/>
  <c r="BE2" i="148"/>
  <c r="BF2" i="148"/>
  <c r="BG2" i="148"/>
  <c r="BH2" i="148"/>
  <c r="BI2" i="148"/>
  <c r="BJ2" i="148"/>
  <c r="BK2" i="148"/>
  <c r="BL2" i="148"/>
  <c r="BM2" i="148"/>
  <c r="BN2" i="148"/>
  <c r="BO2" i="148"/>
  <c r="BP2" i="148"/>
  <c r="BQ2" i="148"/>
  <c r="BR2" i="148"/>
  <c r="BS2" i="148"/>
  <c r="BT2" i="148"/>
  <c r="BU2" i="148"/>
  <c r="BV2" i="148"/>
  <c r="BW2" i="148"/>
  <c r="BX2" i="148"/>
  <c r="BY2" i="148"/>
  <c r="BZ2" i="148"/>
  <c r="CA2" i="148"/>
  <c r="CB2" i="148"/>
  <c r="CC2" i="148"/>
  <c r="CD2" i="148"/>
  <c r="CE2" i="148"/>
  <c r="CF2" i="148"/>
  <c r="CG2" i="148"/>
  <c r="CH2" i="148"/>
  <c r="CI2" i="148"/>
  <c r="CJ2" i="148"/>
  <c r="CK2" i="148"/>
  <c r="CL2" i="148"/>
  <c r="CM2" i="148"/>
  <c r="CN2" i="148"/>
  <c r="CO2" i="148"/>
  <c r="CP2" i="148"/>
  <c r="CQ2" i="148"/>
  <c r="CR2" i="148"/>
  <c r="CS2" i="148"/>
  <c r="CT2" i="148"/>
  <c r="CU2" i="148"/>
  <c r="CV2" i="148"/>
  <c r="CW2" i="148"/>
  <c r="CX2" i="148"/>
  <c r="CY2" i="148"/>
  <c r="CZ2" i="148"/>
  <c r="DA2" i="148"/>
  <c r="DB2" i="148"/>
  <c r="DC2" i="148"/>
  <c r="DD2" i="148"/>
  <c r="DE2" i="148"/>
  <c r="DF2" i="148"/>
  <c r="DG2" i="148"/>
  <c r="DH2" i="148"/>
  <c r="DI2" i="148"/>
  <c r="DJ2" i="148"/>
  <c r="DK2" i="148"/>
  <c r="DL2" i="148"/>
  <c r="DM2" i="148"/>
  <c r="DN2" i="148"/>
  <c r="DO2" i="148"/>
  <c r="AB3" i="148"/>
  <c r="AC3" i="148"/>
  <c r="AD3" i="148"/>
  <c r="AE3" i="148"/>
  <c r="AF3" i="148"/>
  <c r="AG3" i="148"/>
  <c r="AH3" i="148"/>
  <c r="AI3" i="148"/>
  <c r="AJ3" i="148"/>
  <c r="AK3" i="148"/>
  <c r="AL3" i="148"/>
  <c r="AM3" i="148"/>
  <c r="AN3" i="148"/>
  <c r="AO3" i="148"/>
  <c r="AP3" i="148"/>
  <c r="AQ3" i="148"/>
  <c r="AR3" i="148"/>
  <c r="AS3" i="148"/>
  <c r="AT3" i="148"/>
  <c r="AU3" i="148"/>
  <c r="AV3" i="148"/>
  <c r="AW3" i="148"/>
  <c r="AX3" i="148"/>
  <c r="AY3" i="148"/>
  <c r="AZ3" i="148"/>
  <c r="BA3" i="148"/>
  <c r="BB3" i="148"/>
  <c r="BC3" i="148"/>
  <c r="BD3" i="148"/>
  <c r="BE3" i="148"/>
  <c r="BF3" i="148"/>
  <c r="BG3" i="148"/>
  <c r="BH3" i="148"/>
  <c r="BI3" i="148"/>
  <c r="BJ3" i="148"/>
  <c r="BK3" i="148"/>
  <c r="BL3" i="148"/>
  <c r="BM3" i="148"/>
  <c r="BN3" i="148"/>
  <c r="BO3" i="148"/>
  <c r="BP3" i="148"/>
  <c r="BQ3" i="148"/>
  <c r="BR3" i="148"/>
  <c r="BS3" i="148"/>
  <c r="BT3" i="148"/>
  <c r="BU3" i="148"/>
  <c r="BV3" i="148"/>
  <c r="BW3" i="148"/>
  <c r="BX3" i="148"/>
  <c r="BY3" i="148"/>
  <c r="BZ3" i="148"/>
  <c r="CA3" i="148"/>
  <c r="CB3" i="148"/>
  <c r="CC3" i="148"/>
  <c r="CD3" i="148"/>
  <c r="CE3" i="148"/>
  <c r="CF3" i="148"/>
  <c r="CG3" i="148"/>
  <c r="CH3" i="148"/>
  <c r="CI3" i="148"/>
  <c r="CJ3" i="148"/>
  <c r="CK3" i="148"/>
  <c r="CL3" i="148"/>
  <c r="CM3" i="148"/>
  <c r="CN3" i="148"/>
  <c r="CO3" i="148"/>
  <c r="CP3" i="148"/>
  <c r="CQ3" i="148"/>
  <c r="CR3" i="148"/>
  <c r="CS3" i="148"/>
  <c r="CT3" i="148"/>
  <c r="CU3" i="148"/>
  <c r="CV3" i="148"/>
  <c r="CW3" i="148"/>
  <c r="CX3" i="148"/>
  <c r="CY3" i="148"/>
  <c r="CZ3" i="148"/>
  <c r="DA3" i="148"/>
  <c r="DB3" i="148"/>
  <c r="DC3" i="148"/>
  <c r="DD3" i="148"/>
  <c r="DE3" i="148"/>
  <c r="DF3" i="148"/>
  <c r="DG3" i="148"/>
  <c r="DH3" i="148"/>
  <c r="DI3" i="148"/>
  <c r="DJ3" i="148"/>
  <c r="DK3" i="148"/>
  <c r="DL3" i="148"/>
  <c r="DM3" i="148"/>
  <c r="DN3" i="148"/>
  <c r="DO3" i="148"/>
  <c r="AB4" i="148"/>
  <c r="AC4" i="148"/>
  <c r="AD4" i="148"/>
  <c r="AE4" i="148"/>
  <c r="AF4" i="148"/>
  <c r="AG4" i="148"/>
  <c r="AH4" i="148"/>
  <c r="AI4" i="148"/>
  <c r="AJ4" i="148"/>
  <c r="AK4" i="148"/>
  <c r="AL4" i="148"/>
  <c r="AM4" i="148"/>
  <c r="AN4" i="148"/>
  <c r="AO4" i="148"/>
  <c r="AP4" i="148"/>
  <c r="AQ4" i="148"/>
  <c r="AR4" i="148"/>
  <c r="AS4" i="148"/>
  <c r="AT4" i="148"/>
  <c r="AU4" i="148"/>
  <c r="AV4" i="148"/>
  <c r="AW4" i="148"/>
  <c r="AX4" i="148"/>
  <c r="AY4" i="148"/>
  <c r="AZ4" i="148"/>
  <c r="BA4" i="148"/>
  <c r="BB4" i="148"/>
  <c r="BC4" i="148"/>
  <c r="BD4" i="148"/>
  <c r="BE4" i="148"/>
  <c r="BF4" i="148"/>
  <c r="BG4" i="148"/>
  <c r="BH4" i="148"/>
  <c r="BI4" i="148"/>
  <c r="BJ4" i="148"/>
  <c r="BK4" i="148"/>
  <c r="BL4" i="148"/>
  <c r="BM4" i="148"/>
  <c r="BN4" i="148"/>
  <c r="BO4" i="148"/>
  <c r="BP4" i="148"/>
  <c r="BQ4" i="148"/>
  <c r="BR4" i="148"/>
  <c r="BS4" i="148"/>
  <c r="BT4" i="148"/>
  <c r="BU4" i="148"/>
  <c r="BV4" i="148"/>
  <c r="BW4" i="148"/>
  <c r="BX4" i="148"/>
  <c r="BY4" i="148"/>
  <c r="BZ4" i="148"/>
  <c r="CA4" i="148"/>
  <c r="CB4" i="148"/>
  <c r="CC4" i="148"/>
  <c r="CD4" i="148"/>
  <c r="CE4" i="148"/>
  <c r="CF4" i="148"/>
  <c r="CG4" i="148"/>
  <c r="CH4" i="148"/>
  <c r="CI4" i="148"/>
  <c r="CJ4" i="148"/>
  <c r="CK4" i="148"/>
  <c r="CL4" i="148"/>
  <c r="CM4" i="148"/>
  <c r="CN4" i="148"/>
  <c r="CO4" i="148"/>
  <c r="CP4" i="148"/>
  <c r="CQ4" i="148"/>
  <c r="CR4" i="148"/>
  <c r="CS4" i="148"/>
  <c r="CT4" i="148"/>
  <c r="CU4" i="148"/>
  <c r="CV4" i="148"/>
  <c r="CW4" i="148"/>
  <c r="CX4" i="148"/>
  <c r="CY4" i="148"/>
  <c r="CZ4" i="148"/>
  <c r="DA4" i="148"/>
  <c r="DB4" i="148"/>
  <c r="DC4" i="148"/>
  <c r="DD4" i="148"/>
  <c r="DE4" i="148"/>
  <c r="DF4" i="148"/>
  <c r="DG4" i="148"/>
  <c r="DH4" i="148"/>
  <c r="DI4" i="148"/>
  <c r="DJ4" i="148"/>
  <c r="DK4" i="148"/>
  <c r="DL4" i="148"/>
  <c r="DM4" i="148"/>
  <c r="DN4" i="148"/>
  <c r="DO4" i="148"/>
  <c r="AB5" i="148"/>
  <c r="AC5" i="148"/>
  <c r="AD5" i="148"/>
  <c r="AE5" i="148"/>
  <c r="AF5" i="148"/>
  <c r="AG5" i="148"/>
  <c r="AH5" i="148"/>
  <c r="AI5" i="148"/>
  <c r="AJ5" i="148"/>
  <c r="AK5" i="148"/>
  <c r="AL5" i="148"/>
  <c r="AM5" i="148"/>
  <c r="AN5" i="148"/>
  <c r="AO5" i="148"/>
  <c r="AP5" i="148"/>
  <c r="AQ5" i="148"/>
  <c r="AR5" i="148"/>
  <c r="AS5" i="148"/>
  <c r="AT5" i="148"/>
  <c r="AU5" i="148"/>
  <c r="AV5" i="148"/>
  <c r="AW5" i="148"/>
  <c r="AX5" i="148"/>
  <c r="AY5" i="148"/>
  <c r="AZ5" i="148"/>
  <c r="BA5" i="148"/>
  <c r="BB5" i="148"/>
  <c r="BC5" i="148"/>
  <c r="BD5" i="148"/>
  <c r="BE5" i="148"/>
  <c r="BF5" i="148"/>
  <c r="BG5" i="148"/>
  <c r="BH5" i="148"/>
  <c r="BI5" i="148"/>
  <c r="BJ5" i="148"/>
  <c r="BK5" i="148"/>
  <c r="BL5" i="148"/>
  <c r="BM5" i="148"/>
  <c r="BN5" i="148"/>
  <c r="BO5" i="148"/>
  <c r="BP5" i="148"/>
  <c r="BQ5" i="148"/>
  <c r="BR5" i="148"/>
  <c r="BS5" i="148"/>
  <c r="BT5" i="148"/>
  <c r="BU5" i="148"/>
  <c r="BV5" i="148"/>
  <c r="BW5" i="148"/>
  <c r="BX5" i="148"/>
  <c r="BY5" i="148"/>
  <c r="BZ5" i="148"/>
  <c r="CA5" i="148"/>
  <c r="CB5" i="148"/>
  <c r="CC5" i="148"/>
  <c r="CD5" i="148"/>
  <c r="CE5" i="148"/>
  <c r="CF5" i="148"/>
  <c r="CG5" i="148"/>
  <c r="CH5" i="148"/>
  <c r="CI5" i="148"/>
  <c r="CJ5" i="148"/>
  <c r="CK5" i="148"/>
  <c r="CL5" i="148"/>
  <c r="CM5" i="148"/>
  <c r="CN5" i="148"/>
  <c r="CO5" i="148"/>
  <c r="CP5" i="148"/>
  <c r="CQ5" i="148"/>
  <c r="CR5" i="148"/>
  <c r="CS5" i="148"/>
  <c r="CT5" i="148"/>
  <c r="CU5" i="148"/>
  <c r="CV5" i="148"/>
  <c r="CW5" i="148"/>
  <c r="CX5" i="148"/>
  <c r="CY5" i="148"/>
  <c r="CZ5" i="148"/>
  <c r="DA5" i="148"/>
  <c r="DB5" i="148"/>
  <c r="DC5" i="148"/>
  <c r="DD5" i="148"/>
  <c r="DE5" i="148"/>
  <c r="DF5" i="148"/>
  <c r="DG5" i="148"/>
  <c r="DH5" i="148"/>
  <c r="DI5" i="148"/>
  <c r="DJ5" i="148"/>
  <c r="DK5" i="148"/>
  <c r="DL5" i="148"/>
  <c r="DM5" i="148"/>
  <c r="DN5" i="148"/>
  <c r="DO5" i="148"/>
  <c r="AB6" i="148"/>
  <c r="AC6" i="148"/>
  <c r="AD6" i="148"/>
  <c r="AE6" i="148"/>
  <c r="AF6" i="148"/>
  <c r="AG6" i="148"/>
  <c r="AH6" i="148"/>
  <c r="AI6" i="148"/>
  <c r="AJ6" i="148"/>
  <c r="AK6" i="148"/>
  <c r="AL6" i="148"/>
  <c r="AM6" i="148"/>
  <c r="AN6" i="148"/>
  <c r="AO6" i="148"/>
  <c r="AP6" i="148"/>
  <c r="AQ6" i="148"/>
  <c r="AR6" i="148"/>
  <c r="AS6" i="148"/>
  <c r="AT6" i="148"/>
  <c r="AU6" i="148"/>
  <c r="AV6" i="148"/>
  <c r="AW6" i="148"/>
  <c r="AX6" i="148"/>
  <c r="AY6" i="148"/>
  <c r="AZ6" i="148"/>
  <c r="BA6" i="148"/>
  <c r="BB6" i="148"/>
  <c r="BC6" i="148"/>
  <c r="BD6" i="148"/>
  <c r="BE6" i="148"/>
  <c r="BF6" i="148"/>
  <c r="BG6" i="148"/>
  <c r="BH6" i="148"/>
  <c r="BI6" i="148"/>
  <c r="BJ6" i="148"/>
  <c r="BK6" i="148"/>
  <c r="BL6" i="148"/>
  <c r="BM6" i="148"/>
  <c r="BN6" i="148"/>
  <c r="BO6" i="148"/>
  <c r="BP6" i="148"/>
  <c r="BQ6" i="148"/>
  <c r="BR6" i="148"/>
  <c r="BS6" i="148"/>
  <c r="BT6" i="148"/>
  <c r="BU6" i="148"/>
  <c r="BV6" i="148"/>
  <c r="BW6" i="148"/>
  <c r="BX6" i="148"/>
  <c r="BY6" i="148"/>
  <c r="BZ6" i="148"/>
  <c r="CA6" i="148"/>
  <c r="CB6" i="148"/>
  <c r="CC6" i="148"/>
  <c r="CD6" i="148"/>
  <c r="CE6" i="148"/>
  <c r="CF6" i="148"/>
  <c r="CG6" i="148"/>
  <c r="CH6" i="148"/>
  <c r="CI6" i="148"/>
  <c r="CJ6" i="148"/>
  <c r="CK6" i="148"/>
  <c r="CL6" i="148"/>
  <c r="CM6" i="148"/>
  <c r="CN6" i="148"/>
  <c r="CO6" i="148"/>
  <c r="CP6" i="148"/>
  <c r="CQ6" i="148"/>
  <c r="CR6" i="148"/>
  <c r="CS6" i="148"/>
  <c r="CT6" i="148"/>
  <c r="CU6" i="148"/>
  <c r="CV6" i="148"/>
  <c r="CW6" i="148"/>
  <c r="CX6" i="148"/>
  <c r="CY6" i="148"/>
  <c r="CZ6" i="148"/>
  <c r="DA6" i="148"/>
  <c r="DB6" i="148"/>
  <c r="DC6" i="148"/>
  <c r="DD6" i="148"/>
  <c r="DE6" i="148"/>
  <c r="DF6" i="148"/>
  <c r="DG6" i="148"/>
  <c r="DH6" i="148"/>
  <c r="DI6" i="148"/>
  <c r="DJ6" i="148"/>
  <c r="DK6" i="148"/>
  <c r="DL6" i="148"/>
  <c r="DM6" i="148"/>
  <c r="DN6" i="148"/>
  <c r="DO6" i="148"/>
  <c r="AB7" i="148"/>
  <c r="AC7" i="148"/>
  <c r="AD7" i="148"/>
  <c r="AE7" i="148"/>
  <c r="AF7" i="148"/>
  <c r="AG7" i="148"/>
  <c r="AH7" i="148"/>
  <c r="AI7" i="148"/>
  <c r="AJ7" i="148"/>
  <c r="AK7" i="148"/>
  <c r="AL7" i="148"/>
  <c r="AM7" i="148"/>
  <c r="AN7" i="148"/>
  <c r="AO7" i="148"/>
  <c r="AP7" i="148"/>
  <c r="AQ7" i="148"/>
  <c r="AR7" i="148"/>
  <c r="AS7" i="148"/>
  <c r="AT7" i="148"/>
  <c r="AU7" i="148"/>
  <c r="AV7" i="148"/>
  <c r="AW7" i="148"/>
  <c r="AX7" i="148"/>
  <c r="AY7" i="148"/>
  <c r="AZ7" i="148"/>
  <c r="BA7" i="148"/>
  <c r="BB7" i="148"/>
  <c r="BC7" i="148"/>
  <c r="BD7" i="148"/>
  <c r="BE7" i="148"/>
  <c r="BF7" i="148"/>
  <c r="BG7" i="148"/>
  <c r="BH7" i="148"/>
  <c r="BI7" i="148"/>
  <c r="BJ7" i="148"/>
  <c r="BK7" i="148"/>
  <c r="BL7" i="148"/>
  <c r="BM7" i="148"/>
  <c r="BN7" i="148"/>
  <c r="BO7" i="148"/>
  <c r="BP7" i="148"/>
  <c r="BQ7" i="148"/>
  <c r="BR7" i="148"/>
  <c r="BS7" i="148"/>
  <c r="BT7" i="148"/>
  <c r="BU7" i="148"/>
  <c r="BV7" i="148"/>
  <c r="BW7" i="148"/>
  <c r="BX7" i="148"/>
  <c r="BY7" i="148"/>
  <c r="BZ7" i="148"/>
  <c r="CA7" i="148"/>
  <c r="CB7" i="148"/>
  <c r="CC7" i="148"/>
  <c r="CD7" i="148"/>
  <c r="CE7" i="148"/>
  <c r="CF7" i="148"/>
  <c r="CG7" i="148"/>
  <c r="CH7" i="148"/>
  <c r="CI7" i="148"/>
  <c r="CJ7" i="148"/>
  <c r="CK7" i="148"/>
  <c r="CL7" i="148"/>
  <c r="CM7" i="148"/>
  <c r="CN7" i="148"/>
  <c r="CO7" i="148"/>
  <c r="CP7" i="148"/>
  <c r="CQ7" i="148"/>
  <c r="CR7" i="148"/>
  <c r="CS7" i="148"/>
  <c r="CT7" i="148"/>
  <c r="CU7" i="148"/>
  <c r="CV7" i="148"/>
  <c r="CW7" i="148"/>
  <c r="CX7" i="148"/>
  <c r="CY7" i="148"/>
  <c r="CZ7" i="148"/>
  <c r="DA7" i="148"/>
  <c r="DB7" i="148"/>
  <c r="DC7" i="148"/>
  <c r="DD7" i="148"/>
  <c r="DE7" i="148"/>
  <c r="DF7" i="148"/>
  <c r="DG7" i="148"/>
  <c r="DH7" i="148"/>
  <c r="DI7" i="148"/>
  <c r="DJ7" i="148"/>
  <c r="DK7" i="148"/>
  <c r="DL7" i="148"/>
  <c r="DM7" i="148"/>
  <c r="DN7" i="148"/>
  <c r="DO7" i="148"/>
  <c r="AB8" i="148"/>
  <c r="AC8" i="148"/>
  <c r="AD8" i="148"/>
  <c r="AE8" i="148"/>
  <c r="AF8" i="148"/>
  <c r="AG8" i="148"/>
  <c r="AH8" i="148"/>
  <c r="AI8" i="148"/>
  <c r="AJ8" i="148"/>
  <c r="AK8" i="148"/>
  <c r="AL8" i="148"/>
  <c r="AM8" i="148"/>
  <c r="AN8" i="148"/>
  <c r="AO8" i="148"/>
  <c r="AP8" i="148"/>
  <c r="AQ8" i="148"/>
  <c r="AR8" i="148"/>
  <c r="AS8" i="148"/>
  <c r="AT8" i="148"/>
  <c r="AU8" i="148"/>
  <c r="AV8" i="148"/>
  <c r="AW8" i="148"/>
  <c r="AX8" i="148"/>
  <c r="AY8" i="148"/>
  <c r="AZ8" i="148"/>
  <c r="BA8" i="148"/>
  <c r="BB8" i="148"/>
  <c r="BC8" i="148"/>
  <c r="BD8" i="148"/>
  <c r="BE8" i="148"/>
  <c r="BF8" i="148"/>
  <c r="BG8" i="148"/>
  <c r="BH8" i="148"/>
  <c r="BI8" i="148"/>
  <c r="BJ8" i="148"/>
  <c r="BK8" i="148"/>
  <c r="BL8" i="148"/>
  <c r="BM8" i="148"/>
  <c r="BN8" i="148"/>
  <c r="BO8" i="148"/>
  <c r="BP8" i="148"/>
  <c r="BQ8" i="148"/>
  <c r="BR8" i="148"/>
  <c r="BS8" i="148"/>
  <c r="BT8" i="148"/>
  <c r="BU8" i="148"/>
  <c r="BV8" i="148"/>
  <c r="BW8" i="148"/>
  <c r="BX8" i="148"/>
  <c r="BY8" i="148"/>
  <c r="BZ8" i="148"/>
  <c r="CA8" i="148"/>
  <c r="CB8" i="148"/>
  <c r="CC8" i="148"/>
  <c r="CD8" i="148"/>
  <c r="CE8" i="148"/>
  <c r="CF8" i="148"/>
  <c r="CG8" i="148"/>
  <c r="CH8" i="148"/>
  <c r="CI8" i="148"/>
  <c r="CJ8" i="148"/>
  <c r="CK8" i="148"/>
  <c r="CL8" i="148"/>
  <c r="CM8" i="148"/>
  <c r="CN8" i="148"/>
  <c r="CO8" i="148"/>
  <c r="CP8" i="148"/>
  <c r="CQ8" i="148"/>
  <c r="CR8" i="148"/>
  <c r="CS8" i="148"/>
  <c r="CT8" i="148"/>
  <c r="CU8" i="148"/>
  <c r="CV8" i="148"/>
  <c r="CW8" i="148"/>
  <c r="CX8" i="148"/>
  <c r="CY8" i="148"/>
  <c r="CZ8" i="148"/>
  <c r="DA8" i="148"/>
  <c r="DB8" i="148"/>
  <c r="DC8" i="148"/>
  <c r="DD8" i="148"/>
  <c r="DE8" i="148"/>
  <c r="DF8" i="148"/>
  <c r="DG8" i="148"/>
  <c r="DH8" i="148"/>
  <c r="DI8" i="148"/>
  <c r="DJ8" i="148"/>
  <c r="DK8" i="148"/>
  <c r="DL8" i="148"/>
  <c r="DM8" i="148"/>
  <c r="DN8" i="148"/>
  <c r="DO8" i="148"/>
  <c r="AB9" i="148"/>
  <c r="AC9" i="148"/>
  <c r="AD9" i="148"/>
  <c r="AE9" i="148"/>
  <c r="AF9" i="148"/>
  <c r="AG9" i="148"/>
  <c r="AH9" i="148"/>
  <c r="AI9" i="148"/>
  <c r="AJ9" i="148"/>
  <c r="AK9" i="148"/>
  <c r="AL9" i="148"/>
  <c r="AM9" i="148"/>
  <c r="AN9" i="148"/>
  <c r="AO9" i="148"/>
  <c r="AP9" i="148"/>
  <c r="AQ9" i="148"/>
  <c r="AR9" i="148"/>
  <c r="AS9" i="148"/>
  <c r="AT9" i="148"/>
  <c r="AU9" i="148"/>
  <c r="AV9" i="148"/>
  <c r="AW9" i="148"/>
  <c r="AX9" i="148"/>
  <c r="AY9" i="148"/>
  <c r="AZ9" i="148"/>
  <c r="BA9" i="148"/>
  <c r="BB9" i="148"/>
  <c r="BC9" i="148"/>
  <c r="BD9" i="148"/>
  <c r="BE9" i="148"/>
  <c r="BF9" i="148"/>
  <c r="BG9" i="148"/>
  <c r="BH9" i="148"/>
  <c r="BI9" i="148"/>
  <c r="BJ9" i="148"/>
  <c r="BK9" i="148"/>
  <c r="BL9" i="148"/>
  <c r="BM9" i="148"/>
  <c r="BN9" i="148"/>
  <c r="BO9" i="148"/>
  <c r="BP9" i="148"/>
  <c r="BQ9" i="148"/>
  <c r="BR9" i="148"/>
  <c r="BS9" i="148"/>
  <c r="BT9" i="148"/>
  <c r="BU9" i="148"/>
  <c r="BV9" i="148"/>
  <c r="BW9" i="148"/>
  <c r="BX9" i="148"/>
  <c r="BY9" i="148"/>
  <c r="BZ9" i="148"/>
  <c r="CA9" i="148"/>
  <c r="CB9" i="148"/>
  <c r="CC9" i="148"/>
  <c r="CD9" i="148"/>
  <c r="CE9" i="148"/>
  <c r="CF9" i="148"/>
  <c r="CG9" i="148"/>
  <c r="CH9" i="148"/>
  <c r="CI9" i="148"/>
  <c r="CJ9" i="148"/>
  <c r="CK9" i="148"/>
  <c r="CL9" i="148"/>
  <c r="CM9" i="148"/>
  <c r="CN9" i="148"/>
  <c r="CO9" i="148"/>
  <c r="CP9" i="148"/>
  <c r="CQ9" i="148"/>
  <c r="CR9" i="148"/>
  <c r="CS9" i="148"/>
  <c r="CT9" i="148"/>
  <c r="CU9" i="148"/>
  <c r="CV9" i="148"/>
  <c r="CW9" i="148"/>
  <c r="CX9" i="148"/>
  <c r="CY9" i="148"/>
  <c r="CZ9" i="148"/>
  <c r="DA9" i="148"/>
  <c r="DB9" i="148"/>
  <c r="DC9" i="148"/>
  <c r="DD9" i="148"/>
  <c r="DE9" i="148"/>
  <c r="DF9" i="148"/>
  <c r="DG9" i="148"/>
  <c r="DH9" i="148"/>
  <c r="DI9" i="148"/>
  <c r="DJ9" i="148"/>
  <c r="DK9" i="148"/>
  <c r="DL9" i="148"/>
  <c r="DM9" i="148"/>
  <c r="DN9" i="148"/>
  <c r="DO9" i="148"/>
  <c r="AB10" i="148"/>
  <c r="AC10" i="148"/>
  <c r="AD10" i="148"/>
  <c r="AE10" i="148"/>
  <c r="AF10" i="148"/>
  <c r="AG10" i="148"/>
  <c r="AH10" i="148"/>
  <c r="AI10" i="148"/>
  <c r="AJ10" i="148"/>
  <c r="AK10" i="148"/>
  <c r="AL10" i="148"/>
  <c r="AM10" i="148"/>
  <c r="AN10" i="148"/>
  <c r="AO10" i="148"/>
  <c r="AP10" i="148"/>
  <c r="AQ10" i="148"/>
  <c r="AR10" i="148"/>
  <c r="AS10" i="148"/>
  <c r="AT10" i="148"/>
  <c r="AU10" i="148"/>
  <c r="AV10" i="148"/>
  <c r="AW10" i="148"/>
  <c r="AX10" i="148"/>
  <c r="AY10" i="148"/>
  <c r="AZ10" i="148"/>
  <c r="BA10" i="148"/>
  <c r="BB10" i="148"/>
  <c r="BC10" i="148"/>
  <c r="BD10" i="148"/>
  <c r="BE10" i="148"/>
  <c r="BF10" i="148"/>
  <c r="BG10" i="148"/>
  <c r="BH10" i="148"/>
  <c r="BI10" i="148"/>
  <c r="BJ10" i="148"/>
  <c r="BK10" i="148"/>
  <c r="BL10" i="148"/>
  <c r="BM10" i="148"/>
  <c r="BN10" i="148"/>
  <c r="BO10" i="148"/>
  <c r="BP10" i="148"/>
  <c r="BQ10" i="148"/>
  <c r="BR10" i="148"/>
  <c r="BS10" i="148"/>
  <c r="BT10" i="148"/>
  <c r="BU10" i="148"/>
  <c r="BV10" i="148"/>
  <c r="BW10" i="148"/>
  <c r="BX10" i="148"/>
  <c r="BY10" i="148"/>
  <c r="BZ10" i="148"/>
  <c r="CA10" i="148"/>
  <c r="CB10" i="148"/>
  <c r="CC10" i="148"/>
  <c r="CD10" i="148"/>
  <c r="CE10" i="148"/>
  <c r="CF10" i="148"/>
  <c r="CG10" i="148"/>
  <c r="CH10" i="148"/>
  <c r="CI10" i="148"/>
  <c r="CJ10" i="148"/>
  <c r="CK10" i="148"/>
  <c r="CL10" i="148"/>
  <c r="CM10" i="148"/>
  <c r="CN10" i="148"/>
  <c r="CO10" i="148"/>
  <c r="CP10" i="148"/>
  <c r="CQ10" i="148"/>
  <c r="CR10" i="148"/>
  <c r="CS10" i="148"/>
  <c r="CT10" i="148"/>
  <c r="CU10" i="148"/>
  <c r="CV10" i="148"/>
  <c r="CW10" i="148"/>
  <c r="CX10" i="148"/>
  <c r="CY10" i="148"/>
  <c r="CZ10" i="148"/>
  <c r="DA10" i="148"/>
  <c r="DB10" i="148"/>
  <c r="DC10" i="148"/>
  <c r="DD10" i="148"/>
  <c r="DE10" i="148"/>
  <c r="DF10" i="148"/>
  <c r="DG10" i="148"/>
  <c r="DH10" i="148"/>
  <c r="DI10" i="148"/>
  <c r="DJ10" i="148"/>
  <c r="DK10" i="148"/>
  <c r="DL10" i="148"/>
  <c r="DM10" i="148"/>
  <c r="DN10" i="148"/>
  <c r="DO10" i="148"/>
  <c r="AB11" i="148"/>
  <c r="AC11" i="148"/>
  <c r="AD11" i="148"/>
  <c r="AE11" i="148"/>
  <c r="AF11" i="148"/>
  <c r="AG11" i="148"/>
  <c r="AH11" i="148"/>
  <c r="AI11" i="148"/>
  <c r="AJ11" i="148"/>
  <c r="AK11" i="148"/>
  <c r="AL11" i="148"/>
  <c r="AM11" i="148"/>
  <c r="AN11" i="148"/>
  <c r="AO11" i="148"/>
  <c r="AP11" i="148"/>
  <c r="AQ11" i="148"/>
  <c r="AR11" i="148"/>
  <c r="AS11" i="148"/>
  <c r="AT11" i="148"/>
  <c r="AU11" i="148"/>
  <c r="AV11" i="148"/>
  <c r="AW11" i="148"/>
  <c r="AX11" i="148"/>
  <c r="AY11" i="148"/>
  <c r="AZ11" i="148"/>
  <c r="BA11" i="148"/>
  <c r="BB11" i="148"/>
  <c r="BC11" i="148"/>
  <c r="BD11" i="148"/>
  <c r="BE11" i="148"/>
  <c r="BF11" i="148"/>
  <c r="BG11" i="148"/>
  <c r="BH11" i="148"/>
  <c r="BI11" i="148"/>
  <c r="BJ11" i="148"/>
  <c r="BK11" i="148"/>
  <c r="BL11" i="148"/>
  <c r="BM11" i="148"/>
  <c r="BN11" i="148"/>
  <c r="BO11" i="148"/>
  <c r="BP11" i="148"/>
  <c r="BQ11" i="148"/>
  <c r="BR11" i="148"/>
  <c r="BS11" i="148"/>
  <c r="BT11" i="148"/>
  <c r="BU11" i="148"/>
  <c r="BV11" i="148"/>
  <c r="BW11" i="148"/>
  <c r="BX11" i="148"/>
  <c r="BY11" i="148"/>
  <c r="BZ11" i="148"/>
  <c r="CA11" i="148"/>
  <c r="CB11" i="148"/>
  <c r="CC11" i="148"/>
  <c r="CD11" i="148"/>
  <c r="CE11" i="148"/>
  <c r="CF11" i="148"/>
  <c r="CG11" i="148"/>
  <c r="CH11" i="148"/>
  <c r="CI11" i="148"/>
  <c r="CJ11" i="148"/>
  <c r="CK11" i="148"/>
  <c r="CL11" i="148"/>
  <c r="CM11" i="148"/>
  <c r="CN11" i="148"/>
  <c r="CO11" i="148"/>
  <c r="CP11" i="148"/>
  <c r="CQ11" i="148"/>
  <c r="CR11" i="148"/>
  <c r="CS11" i="148"/>
  <c r="CT11" i="148"/>
  <c r="CU11" i="148"/>
  <c r="CV11" i="148"/>
  <c r="CW11" i="148"/>
  <c r="CX11" i="148"/>
  <c r="CY11" i="148"/>
  <c r="CZ11" i="148"/>
  <c r="DA11" i="148"/>
  <c r="DB11" i="148"/>
  <c r="DC11" i="148"/>
  <c r="DD11" i="148"/>
  <c r="DE11" i="148"/>
  <c r="DF11" i="148"/>
  <c r="DG11" i="148"/>
  <c r="DH11" i="148"/>
  <c r="DI11" i="148"/>
  <c r="DJ11" i="148"/>
  <c r="DK11" i="148"/>
  <c r="DL11" i="148"/>
  <c r="DM11" i="148"/>
  <c r="DN11" i="148"/>
  <c r="DO11" i="148"/>
  <c r="AB12" i="148"/>
  <c r="AC12" i="148"/>
  <c r="AD12" i="148"/>
  <c r="AE12" i="148"/>
  <c r="AF12" i="148"/>
  <c r="AG12" i="148"/>
  <c r="AH12" i="148"/>
  <c r="AI12" i="148"/>
  <c r="AJ12" i="148"/>
  <c r="AK12" i="148"/>
  <c r="AL12" i="148"/>
  <c r="AM12" i="148"/>
  <c r="AN12" i="148"/>
  <c r="AO12" i="148"/>
  <c r="AP12" i="148"/>
  <c r="AQ12" i="148"/>
  <c r="AR12" i="148"/>
  <c r="AS12" i="148"/>
  <c r="AT12" i="148"/>
  <c r="AU12" i="148"/>
  <c r="AV12" i="148"/>
  <c r="AW12" i="148"/>
  <c r="AX12" i="148"/>
  <c r="AY12" i="148"/>
  <c r="AZ12" i="148"/>
  <c r="BA12" i="148"/>
  <c r="BB12" i="148"/>
  <c r="BC12" i="148"/>
  <c r="BD12" i="148"/>
  <c r="BE12" i="148"/>
  <c r="BF12" i="148"/>
  <c r="BG12" i="148"/>
  <c r="BH12" i="148"/>
  <c r="BI12" i="148"/>
  <c r="BJ12" i="148"/>
  <c r="BK12" i="148"/>
  <c r="BL12" i="148"/>
  <c r="BM12" i="148"/>
  <c r="BN12" i="148"/>
  <c r="BO12" i="148"/>
  <c r="BP12" i="148"/>
  <c r="BQ12" i="148"/>
  <c r="BR12" i="148"/>
  <c r="BS12" i="148"/>
  <c r="BT12" i="148"/>
  <c r="BU12" i="148"/>
  <c r="BV12" i="148"/>
  <c r="BW12" i="148"/>
  <c r="BX12" i="148"/>
  <c r="BY12" i="148"/>
  <c r="BZ12" i="148"/>
  <c r="CA12" i="148"/>
  <c r="CB12" i="148"/>
  <c r="CC12" i="148"/>
  <c r="CD12" i="148"/>
  <c r="CE12" i="148"/>
  <c r="CF12" i="148"/>
  <c r="CG12" i="148"/>
  <c r="CH12" i="148"/>
  <c r="CI12" i="148"/>
  <c r="CJ12" i="148"/>
  <c r="CK12" i="148"/>
  <c r="CL12" i="148"/>
  <c r="CM12" i="148"/>
  <c r="CN12" i="148"/>
  <c r="CO12" i="148"/>
  <c r="CP12" i="148"/>
  <c r="CQ12" i="148"/>
  <c r="CR12" i="148"/>
  <c r="CS12" i="148"/>
  <c r="CT12" i="148"/>
  <c r="CU12" i="148"/>
  <c r="CV12" i="148"/>
  <c r="CW12" i="148"/>
  <c r="CX12" i="148"/>
  <c r="CY12" i="148"/>
  <c r="CZ12" i="148"/>
  <c r="DA12" i="148"/>
  <c r="DB12" i="148"/>
  <c r="DC12" i="148"/>
  <c r="DD12" i="148"/>
  <c r="DE12" i="148"/>
  <c r="DF12" i="148"/>
  <c r="DG12" i="148"/>
  <c r="DH12" i="148"/>
  <c r="DI12" i="148"/>
  <c r="DJ12" i="148"/>
  <c r="DK12" i="148"/>
  <c r="DL12" i="148"/>
  <c r="DM12" i="148"/>
  <c r="DN12" i="148"/>
  <c r="DO12" i="148"/>
  <c r="AB13" i="148"/>
  <c r="AC13" i="148"/>
  <c r="AD13" i="148"/>
  <c r="AE13" i="148"/>
  <c r="AF13" i="148"/>
  <c r="AG13" i="148"/>
  <c r="AH13" i="148"/>
  <c r="AI13" i="148"/>
  <c r="AJ13" i="148"/>
  <c r="AK13" i="148"/>
  <c r="AL13" i="148"/>
  <c r="AM13" i="148"/>
  <c r="AN13" i="148"/>
  <c r="AO13" i="148"/>
  <c r="AP13" i="148"/>
  <c r="AQ13" i="148"/>
  <c r="AR13" i="148"/>
  <c r="AS13" i="148"/>
  <c r="AT13" i="148"/>
  <c r="AU13" i="148"/>
  <c r="AV13" i="148"/>
  <c r="AW13" i="148"/>
  <c r="AX13" i="148"/>
  <c r="AY13" i="148"/>
  <c r="AZ13" i="148"/>
  <c r="BA13" i="148"/>
  <c r="BB13" i="148"/>
  <c r="BC13" i="148"/>
  <c r="BD13" i="148"/>
  <c r="BE13" i="148"/>
  <c r="BF13" i="148"/>
  <c r="BG13" i="148"/>
  <c r="BH13" i="148"/>
  <c r="BI13" i="148"/>
  <c r="BJ13" i="148"/>
  <c r="BK13" i="148"/>
  <c r="BL13" i="148"/>
  <c r="BM13" i="148"/>
  <c r="BN13" i="148"/>
  <c r="BO13" i="148"/>
  <c r="BP13" i="148"/>
  <c r="BQ13" i="148"/>
  <c r="BR13" i="148"/>
  <c r="BS13" i="148"/>
  <c r="BT13" i="148"/>
  <c r="BU13" i="148"/>
  <c r="BV13" i="148"/>
  <c r="BW13" i="148"/>
  <c r="BX13" i="148"/>
  <c r="BY13" i="148"/>
  <c r="BZ13" i="148"/>
  <c r="CA13" i="148"/>
  <c r="CB13" i="148"/>
  <c r="CC13" i="148"/>
  <c r="CD13" i="148"/>
  <c r="CE13" i="148"/>
  <c r="CF13" i="148"/>
  <c r="CG13" i="148"/>
  <c r="CH13" i="148"/>
  <c r="CI13" i="148"/>
  <c r="CJ13" i="148"/>
  <c r="CK13" i="148"/>
  <c r="CL13" i="148"/>
  <c r="CM13" i="148"/>
  <c r="CN13" i="148"/>
  <c r="CO13" i="148"/>
  <c r="CP13" i="148"/>
  <c r="CQ13" i="148"/>
  <c r="CR13" i="148"/>
  <c r="CS13" i="148"/>
  <c r="CT13" i="148"/>
  <c r="CU13" i="148"/>
  <c r="CV13" i="148"/>
  <c r="CW13" i="148"/>
  <c r="CX13" i="148"/>
  <c r="CY13" i="148"/>
  <c r="CZ13" i="148"/>
  <c r="DA13" i="148"/>
  <c r="DB13" i="148"/>
  <c r="DC13" i="148"/>
  <c r="DD13" i="148"/>
  <c r="DE13" i="148"/>
  <c r="DF13" i="148"/>
  <c r="DG13" i="148"/>
  <c r="DH13" i="148"/>
  <c r="DI13" i="148"/>
  <c r="DJ13" i="148"/>
  <c r="DK13" i="148"/>
  <c r="DL13" i="148"/>
  <c r="DM13" i="148"/>
  <c r="DN13" i="148"/>
  <c r="DO13" i="148"/>
  <c r="AB14" i="148"/>
  <c r="AC14" i="148"/>
  <c r="AD14" i="148"/>
  <c r="AE14" i="148"/>
  <c r="AF14" i="148"/>
  <c r="AG14" i="148"/>
  <c r="AH14" i="148"/>
  <c r="AI14" i="148"/>
  <c r="AJ14" i="148"/>
  <c r="AK14" i="148"/>
  <c r="AL14" i="148"/>
  <c r="AM14" i="148"/>
  <c r="AN14" i="148"/>
  <c r="AO14" i="148"/>
  <c r="AP14" i="148"/>
  <c r="AQ14" i="148"/>
  <c r="AR14" i="148"/>
  <c r="AS14" i="148"/>
  <c r="AT14" i="148"/>
  <c r="AU14" i="148"/>
  <c r="AV14" i="148"/>
  <c r="AW14" i="148"/>
  <c r="AX14" i="148"/>
  <c r="AY14" i="148"/>
  <c r="AZ14" i="148"/>
  <c r="BA14" i="148"/>
  <c r="BB14" i="148"/>
  <c r="BC14" i="148"/>
  <c r="BD14" i="148"/>
  <c r="BE14" i="148"/>
  <c r="BF14" i="148"/>
  <c r="BG14" i="148"/>
  <c r="BH14" i="148"/>
  <c r="BI14" i="148"/>
  <c r="BJ14" i="148"/>
  <c r="BK14" i="148"/>
  <c r="BL14" i="148"/>
  <c r="BM14" i="148"/>
  <c r="BN14" i="148"/>
  <c r="BO14" i="148"/>
  <c r="BP14" i="148"/>
  <c r="BQ14" i="148"/>
  <c r="BR14" i="148"/>
  <c r="BS14" i="148"/>
  <c r="BT14" i="148"/>
  <c r="BU14" i="148"/>
  <c r="BV14" i="148"/>
  <c r="BW14" i="148"/>
  <c r="BX14" i="148"/>
  <c r="BY14" i="148"/>
  <c r="BZ14" i="148"/>
  <c r="CA14" i="148"/>
  <c r="CB14" i="148"/>
  <c r="CC14" i="148"/>
  <c r="CD14" i="148"/>
  <c r="CE14" i="148"/>
  <c r="CF14" i="148"/>
  <c r="CG14" i="148"/>
  <c r="CH14" i="148"/>
  <c r="CI14" i="148"/>
  <c r="CJ14" i="148"/>
  <c r="CK14" i="148"/>
  <c r="CL14" i="148"/>
  <c r="CM14" i="148"/>
  <c r="CN14" i="148"/>
  <c r="CO14" i="148"/>
  <c r="CP14" i="148"/>
  <c r="CQ14" i="148"/>
  <c r="CR14" i="148"/>
  <c r="CS14" i="148"/>
  <c r="CT14" i="148"/>
  <c r="CU14" i="148"/>
  <c r="CV14" i="148"/>
  <c r="CW14" i="148"/>
  <c r="CX14" i="148"/>
  <c r="CY14" i="148"/>
  <c r="CZ14" i="148"/>
  <c r="DA14" i="148"/>
  <c r="DB14" i="148"/>
  <c r="DC14" i="148"/>
  <c r="DD14" i="148"/>
  <c r="DE14" i="148"/>
  <c r="DF14" i="148"/>
  <c r="DG14" i="148"/>
  <c r="DH14" i="148"/>
  <c r="DI14" i="148"/>
  <c r="DJ14" i="148"/>
  <c r="DK14" i="148"/>
  <c r="DL14" i="148"/>
  <c r="DM14" i="148"/>
  <c r="DN14" i="148"/>
  <c r="DO14" i="148"/>
  <c r="AB15" i="148"/>
  <c r="AC15" i="148"/>
  <c r="AD15" i="148"/>
  <c r="AE15" i="148"/>
  <c r="AF15" i="148"/>
  <c r="AG15" i="148"/>
  <c r="AH15" i="148"/>
  <c r="AI15" i="148"/>
  <c r="AJ15" i="148"/>
  <c r="AK15" i="148"/>
  <c r="AL15" i="148"/>
  <c r="AM15" i="148"/>
  <c r="AN15" i="148"/>
  <c r="AO15" i="148"/>
  <c r="AP15" i="148"/>
  <c r="AQ15" i="148"/>
  <c r="AR15" i="148"/>
  <c r="AS15" i="148"/>
  <c r="AT15" i="148"/>
  <c r="AU15" i="148"/>
  <c r="AV15" i="148"/>
  <c r="AW15" i="148"/>
  <c r="AX15" i="148"/>
  <c r="AY15" i="148"/>
  <c r="AZ15" i="148"/>
  <c r="BA15" i="148"/>
  <c r="BB15" i="148"/>
  <c r="BC15" i="148"/>
  <c r="BD15" i="148"/>
  <c r="BE15" i="148"/>
  <c r="BF15" i="148"/>
  <c r="BG15" i="148"/>
  <c r="BH15" i="148"/>
  <c r="BI15" i="148"/>
  <c r="BJ15" i="148"/>
  <c r="BK15" i="148"/>
  <c r="BL15" i="148"/>
  <c r="BM15" i="148"/>
  <c r="BN15" i="148"/>
  <c r="BO15" i="148"/>
  <c r="BP15" i="148"/>
  <c r="BQ15" i="148"/>
  <c r="BR15" i="148"/>
  <c r="BS15" i="148"/>
  <c r="BT15" i="148"/>
  <c r="BU15" i="148"/>
  <c r="BV15" i="148"/>
  <c r="BW15" i="148"/>
  <c r="BX15" i="148"/>
  <c r="BY15" i="148"/>
  <c r="BZ15" i="148"/>
  <c r="CA15" i="148"/>
  <c r="CB15" i="148"/>
  <c r="CC15" i="148"/>
  <c r="CD15" i="148"/>
  <c r="CE15" i="148"/>
  <c r="CF15" i="148"/>
  <c r="CG15" i="148"/>
  <c r="CH15" i="148"/>
  <c r="CI15" i="148"/>
  <c r="CJ15" i="148"/>
  <c r="CK15" i="148"/>
  <c r="CL15" i="148"/>
  <c r="CM15" i="148"/>
  <c r="CN15" i="148"/>
  <c r="CO15" i="148"/>
  <c r="CP15" i="148"/>
  <c r="CQ15" i="148"/>
  <c r="CR15" i="148"/>
  <c r="CS15" i="148"/>
  <c r="CT15" i="148"/>
  <c r="CU15" i="148"/>
  <c r="CV15" i="148"/>
  <c r="CW15" i="148"/>
  <c r="CX15" i="148"/>
  <c r="CY15" i="148"/>
  <c r="CZ15" i="148"/>
  <c r="DA15" i="148"/>
  <c r="DB15" i="148"/>
  <c r="DC15" i="148"/>
  <c r="DD15" i="148"/>
  <c r="DE15" i="148"/>
  <c r="DF15" i="148"/>
  <c r="DG15" i="148"/>
  <c r="DH15" i="148"/>
  <c r="DI15" i="148"/>
  <c r="DJ15" i="148"/>
  <c r="DK15" i="148"/>
  <c r="DL15" i="148"/>
  <c r="DM15" i="148"/>
  <c r="DN15" i="148"/>
  <c r="DO15" i="148"/>
  <c r="AB16" i="148"/>
  <c r="AC16" i="148"/>
  <c r="AD16" i="148"/>
  <c r="AE16" i="148"/>
  <c r="AF16" i="148"/>
  <c r="AG16" i="148"/>
  <c r="AH16" i="148"/>
  <c r="AI16" i="148"/>
  <c r="AJ16" i="148"/>
  <c r="AK16" i="148"/>
  <c r="AL16" i="148"/>
  <c r="AM16" i="148"/>
  <c r="AN16" i="148"/>
  <c r="AO16" i="148"/>
  <c r="AP16" i="148"/>
  <c r="AQ16" i="148"/>
  <c r="AR16" i="148"/>
  <c r="AS16" i="148"/>
  <c r="AT16" i="148"/>
  <c r="AU16" i="148"/>
  <c r="AV16" i="148"/>
  <c r="AW16" i="148"/>
  <c r="AX16" i="148"/>
  <c r="AY16" i="148"/>
  <c r="AZ16" i="148"/>
  <c r="BA16" i="148"/>
  <c r="BB16" i="148"/>
  <c r="BC16" i="148"/>
  <c r="BD16" i="148"/>
  <c r="BE16" i="148"/>
  <c r="BF16" i="148"/>
  <c r="BG16" i="148"/>
  <c r="BH16" i="148"/>
  <c r="BI16" i="148"/>
  <c r="BJ16" i="148"/>
  <c r="BK16" i="148"/>
  <c r="BL16" i="148"/>
  <c r="BM16" i="148"/>
  <c r="BN16" i="148"/>
  <c r="BO16" i="148"/>
  <c r="BP16" i="148"/>
  <c r="BQ16" i="148"/>
  <c r="BR16" i="148"/>
  <c r="BS16" i="148"/>
  <c r="BT16" i="148"/>
  <c r="BU16" i="148"/>
  <c r="BV16" i="148"/>
  <c r="BW16" i="148"/>
  <c r="BX16" i="148"/>
  <c r="BY16" i="148"/>
  <c r="BZ16" i="148"/>
  <c r="CA16" i="148"/>
  <c r="CB16" i="148"/>
  <c r="CC16" i="148"/>
  <c r="CD16" i="148"/>
  <c r="CE16" i="148"/>
  <c r="CF16" i="148"/>
  <c r="CG16" i="148"/>
  <c r="CH16" i="148"/>
  <c r="CI16" i="148"/>
  <c r="CJ16" i="148"/>
  <c r="CK16" i="148"/>
  <c r="CL16" i="148"/>
  <c r="CM16" i="148"/>
  <c r="CN16" i="148"/>
  <c r="CO16" i="148"/>
  <c r="CP16" i="148"/>
  <c r="CQ16" i="148"/>
  <c r="CR16" i="148"/>
  <c r="CS16" i="148"/>
  <c r="CT16" i="148"/>
  <c r="CU16" i="148"/>
  <c r="CV16" i="148"/>
  <c r="CW16" i="148"/>
  <c r="CX16" i="148"/>
  <c r="CY16" i="148"/>
  <c r="CZ16" i="148"/>
  <c r="DA16" i="148"/>
  <c r="DB16" i="148"/>
  <c r="DC16" i="148"/>
  <c r="DD16" i="148"/>
  <c r="DE16" i="148"/>
  <c r="DF16" i="148"/>
  <c r="DG16" i="148"/>
  <c r="DH16" i="148"/>
  <c r="DI16" i="148"/>
  <c r="DJ16" i="148"/>
  <c r="DK16" i="148"/>
  <c r="DL16" i="148"/>
  <c r="DM16" i="148"/>
  <c r="DN16" i="148"/>
  <c r="DO16" i="148"/>
  <c r="AB17" i="148"/>
  <c r="AC17" i="148"/>
  <c r="AD17" i="148"/>
  <c r="AE17" i="148"/>
  <c r="AF17" i="148"/>
  <c r="AG17" i="148"/>
  <c r="AH17" i="148"/>
  <c r="AI17" i="148"/>
  <c r="AJ17" i="148"/>
  <c r="AK17" i="148"/>
  <c r="AL17" i="148"/>
  <c r="AM17" i="148"/>
  <c r="AN17" i="148"/>
  <c r="AO17" i="148"/>
  <c r="AP17" i="148"/>
  <c r="AQ17" i="148"/>
  <c r="AR17" i="148"/>
  <c r="AS17" i="148"/>
  <c r="AT17" i="148"/>
  <c r="AU17" i="148"/>
  <c r="AV17" i="148"/>
  <c r="AW17" i="148"/>
  <c r="AX17" i="148"/>
  <c r="AY17" i="148"/>
  <c r="AZ17" i="148"/>
  <c r="BA17" i="148"/>
  <c r="BB17" i="148"/>
  <c r="BC17" i="148"/>
  <c r="BD17" i="148"/>
  <c r="BE17" i="148"/>
  <c r="BF17" i="148"/>
  <c r="BG17" i="148"/>
  <c r="BH17" i="148"/>
  <c r="BI17" i="148"/>
  <c r="BJ17" i="148"/>
  <c r="BK17" i="148"/>
  <c r="BL17" i="148"/>
  <c r="BM17" i="148"/>
  <c r="BN17" i="148"/>
  <c r="BO17" i="148"/>
  <c r="BP17" i="148"/>
  <c r="BQ17" i="148"/>
  <c r="BR17" i="148"/>
  <c r="BS17" i="148"/>
  <c r="BT17" i="148"/>
  <c r="BU17" i="148"/>
  <c r="BV17" i="148"/>
  <c r="BW17" i="148"/>
  <c r="BX17" i="148"/>
  <c r="BY17" i="148"/>
  <c r="BZ17" i="148"/>
  <c r="CA17" i="148"/>
  <c r="CB17" i="148"/>
  <c r="CC17" i="148"/>
  <c r="CD17" i="148"/>
  <c r="CE17" i="148"/>
  <c r="CF17" i="148"/>
  <c r="CG17" i="148"/>
  <c r="CH17" i="148"/>
  <c r="CI17" i="148"/>
  <c r="CJ17" i="148"/>
  <c r="CK17" i="148"/>
  <c r="CL17" i="148"/>
  <c r="CM17" i="148"/>
  <c r="CN17" i="148"/>
  <c r="CO17" i="148"/>
  <c r="CP17" i="148"/>
  <c r="CQ17" i="148"/>
  <c r="CR17" i="148"/>
  <c r="CS17" i="148"/>
  <c r="CT17" i="148"/>
  <c r="CU17" i="148"/>
  <c r="CV17" i="148"/>
  <c r="CW17" i="148"/>
  <c r="CX17" i="148"/>
  <c r="CY17" i="148"/>
  <c r="CZ17" i="148"/>
  <c r="DA17" i="148"/>
  <c r="DB17" i="148"/>
  <c r="DC17" i="148"/>
  <c r="DD17" i="148"/>
  <c r="DE17" i="148"/>
  <c r="DF17" i="148"/>
  <c r="DG17" i="148"/>
  <c r="DH17" i="148"/>
  <c r="DI17" i="148"/>
  <c r="DJ17" i="148"/>
  <c r="DK17" i="148"/>
  <c r="DL17" i="148"/>
  <c r="DM17" i="148"/>
  <c r="DN17" i="148"/>
  <c r="DO17" i="148"/>
  <c r="AB18" i="148"/>
  <c r="AC18" i="148"/>
  <c r="AD18" i="148"/>
  <c r="AE18" i="148"/>
  <c r="AF18" i="148"/>
  <c r="AG18" i="148"/>
  <c r="AH18" i="148"/>
  <c r="AI18" i="148"/>
  <c r="AJ18" i="148"/>
  <c r="AK18" i="148"/>
  <c r="AL18" i="148"/>
  <c r="AM18" i="148"/>
  <c r="AN18" i="148"/>
  <c r="AO18" i="148"/>
  <c r="AP18" i="148"/>
  <c r="AQ18" i="148"/>
  <c r="AR18" i="148"/>
  <c r="AS18" i="148"/>
  <c r="AT18" i="148"/>
  <c r="AU18" i="148"/>
  <c r="AV18" i="148"/>
  <c r="AW18" i="148"/>
  <c r="AX18" i="148"/>
  <c r="AY18" i="148"/>
  <c r="AZ18" i="148"/>
  <c r="BA18" i="148"/>
  <c r="BB18" i="148"/>
  <c r="BC18" i="148"/>
  <c r="BD18" i="148"/>
  <c r="BE18" i="148"/>
  <c r="BF18" i="148"/>
  <c r="BG18" i="148"/>
  <c r="BH18" i="148"/>
  <c r="BI18" i="148"/>
  <c r="BJ18" i="148"/>
  <c r="BK18" i="148"/>
  <c r="BL18" i="148"/>
  <c r="BM18" i="148"/>
  <c r="BN18" i="148"/>
  <c r="BO18" i="148"/>
  <c r="BP18" i="148"/>
  <c r="BQ18" i="148"/>
  <c r="BR18" i="148"/>
  <c r="BS18" i="148"/>
  <c r="BT18" i="148"/>
  <c r="BU18" i="148"/>
  <c r="BV18" i="148"/>
  <c r="BW18" i="148"/>
  <c r="BX18" i="148"/>
  <c r="BY18" i="148"/>
  <c r="BZ18" i="148"/>
  <c r="CA18" i="148"/>
  <c r="CB18" i="148"/>
  <c r="CC18" i="148"/>
  <c r="CD18" i="148"/>
  <c r="CE18" i="148"/>
  <c r="CF18" i="148"/>
  <c r="CG18" i="148"/>
  <c r="CH18" i="148"/>
  <c r="CI18" i="148"/>
  <c r="CJ18" i="148"/>
  <c r="CK18" i="148"/>
  <c r="CL18" i="148"/>
  <c r="CM18" i="148"/>
  <c r="CN18" i="148"/>
  <c r="CO18" i="148"/>
  <c r="CP18" i="148"/>
  <c r="CQ18" i="148"/>
  <c r="CR18" i="148"/>
  <c r="CS18" i="148"/>
  <c r="CT18" i="148"/>
  <c r="CU18" i="148"/>
  <c r="CV18" i="148"/>
  <c r="CW18" i="148"/>
  <c r="CX18" i="148"/>
  <c r="CY18" i="148"/>
  <c r="CZ18" i="148"/>
  <c r="DA18" i="148"/>
  <c r="DB18" i="148"/>
  <c r="DC18" i="148"/>
  <c r="DD18" i="148"/>
  <c r="DE18" i="148"/>
  <c r="DF18" i="148"/>
  <c r="DG18" i="148"/>
  <c r="DH18" i="148"/>
  <c r="DI18" i="148"/>
  <c r="DJ18" i="148"/>
  <c r="DK18" i="148"/>
  <c r="DL18" i="148"/>
  <c r="DM18" i="148"/>
  <c r="DN18" i="148"/>
  <c r="DO18" i="148"/>
  <c r="AB19" i="148"/>
  <c r="AC19" i="148"/>
  <c r="AD19" i="148"/>
  <c r="AE19" i="148"/>
  <c r="AF19" i="148"/>
  <c r="AG19" i="148"/>
  <c r="AH19" i="148"/>
  <c r="AI19" i="148"/>
  <c r="AJ19" i="148"/>
  <c r="AK19" i="148"/>
  <c r="AL19" i="148"/>
  <c r="AM19" i="148"/>
  <c r="AN19" i="148"/>
  <c r="AO19" i="148"/>
  <c r="AP19" i="148"/>
  <c r="AQ19" i="148"/>
  <c r="AR19" i="148"/>
  <c r="AS19" i="148"/>
  <c r="AT19" i="148"/>
  <c r="AU19" i="148"/>
  <c r="AV19" i="148"/>
  <c r="AW19" i="148"/>
  <c r="AX19" i="148"/>
  <c r="AY19" i="148"/>
  <c r="AZ19" i="148"/>
  <c r="BA19" i="148"/>
  <c r="BB19" i="148"/>
  <c r="BC19" i="148"/>
  <c r="BD19" i="148"/>
  <c r="BE19" i="148"/>
  <c r="BF19" i="148"/>
  <c r="BG19" i="148"/>
  <c r="BH19" i="148"/>
  <c r="BI19" i="148"/>
  <c r="BJ19" i="148"/>
  <c r="BK19" i="148"/>
  <c r="BL19" i="148"/>
  <c r="BM19" i="148"/>
  <c r="BN19" i="148"/>
  <c r="BO19" i="148"/>
  <c r="BP19" i="148"/>
  <c r="BQ19" i="148"/>
  <c r="BR19" i="148"/>
  <c r="BS19" i="148"/>
  <c r="BT19" i="148"/>
  <c r="BU19" i="148"/>
  <c r="BV19" i="148"/>
  <c r="BW19" i="148"/>
  <c r="BX19" i="148"/>
  <c r="BY19" i="148"/>
  <c r="BZ19" i="148"/>
  <c r="CA19" i="148"/>
  <c r="CB19" i="148"/>
  <c r="CC19" i="148"/>
  <c r="CD19" i="148"/>
  <c r="CE19" i="148"/>
  <c r="CF19" i="148"/>
  <c r="CG19" i="148"/>
  <c r="CH19" i="148"/>
  <c r="CI19" i="148"/>
  <c r="CJ19" i="148"/>
  <c r="CK19" i="148"/>
  <c r="CL19" i="148"/>
  <c r="CM19" i="148"/>
  <c r="CN19" i="148"/>
  <c r="CO19" i="148"/>
  <c r="CP19" i="148"/>
  <c r="CQ19" i="148"/>
  <c r="CR19" i="148"/>
  <c r="CS19" i="148"/>
  <c r="CT19" i="148"/>
  <c r="CU19" i="148"/>
  <c r="CV19" i="148"/>
  <c r="CW19" i="148"/>
  <c r="CX19" i="148"/>
  <c r="CY19" i="148"/>
  <c r="CZ19" i="148"/>
  <c r="DA19" i="148"/>
  <c r="DB19" i="148"/>
  <c r="DC19" i="148"/>
  <c r="DD19" i="148"/>
  <c r="DE19" i="148"/>
  <c r="DF19" i="148"/>
  <c r="DG19" i="148"/>
  <c r="DH19" i="148"/>
  <c r="DI19" i="148"/>
  <c r="DJ19" i="148"/>
  <c r="DK19" i="148"/>
  <c r="DL19" i="148"/>
  <c r="DM19" i="148"/>
  <c r="DN19" i="148"/>
  <c r="DO19" i="148"/>
  <c r="AB20" i="148"/>
  <c r="AC20" i="148"/>
  <c r="AD20" i="148"/>
  <c r="AE20" i="148"/>
  <c r="AF20" i="148"/>
  <c r="AG20" i="148"/>
  <c r="AH20" i="148"/>
  <c r="AI20" i="148"/>
  <c r="AJ20" i="148"/>
  <c r="AK20" i="148"/>
  <c r="AL20" i="148"/>
  <c r="AM20" i="148"/>
  <c r="AN20" i="148"/>
  <c r="AO20" i="148"/>
  <c r="AP20" i="148"/>
  <c r="AQ20" i="148"/>
  <c r="AR20" i="148"/>
  <c r="AS20" i="148"/>
  <c r="AT20" i="148"/>
  <c r="AU20" i="148"/>
  <c r="AV20" i="148"/>
  <c r="AW20" i="148"/>
  <c r="AX20" i="148"/>
  <c r="AY20" i="148"/>
  <c r="AZ20" i="148"/>
  <c r="BA20" i="148"/>
  <c r="BB20" i="148"/>
  <c r="BC20" i="148"/>
  <c r="BD20" i="148"/>
  <c r="BE20" i="148"/>
  <c r="BF20" i="148"/>
  <c r="BG20" i="148"/>
  <c r="BH20" i="148"/>
  <c r="BI20" i="148"/>
  <c r="BJ20" i="148"/>
  <c r="BK20" i="148"/>
  <c r="BL20" i="148"/>
  <c r="BM20" i="148"/>
  <c r="BN20" i="148"/>
  <c r="BO20" i="148"/>
  <c r="BP20" i="148"/>
  <c r="BQ20" i="148"/>
  <c r="BR20" i="148"/>
  <c r="BS20" i="148"/>
  <c r="BT20" i="148"/>
  <c r="BU20" i="148"/>
  <c r="BV20" i="148"/>
  <c r="BW20" i="148"/>
  <c r="BX20" i="148"/>
  <c r="BY20" i="148"/>
  <c r="BZ20" i="148"/>
  <c r="CA20" i="148"/>
  <c r="CB20" i="148"/>
  <c r="CC20" i="148"/>
  <c r="CD20" i="148"/>
  <c r="CE20" i="148"/>
  <c r="CF20" i="148"/>
  <c r="CG20" i="148"/>
  <c r="CH20" i="148"/>
  <c r="CI20" i="148"/>
  <c r="CJ20" i="148"/>
  <c r="CK20" i="148"/>
  <c r="CL20" i="148"/>
  <c r="CM20" i="148"/>
  <c r="CN20" i="148"/>
  <c r="CO20" i="148"/>
  <c r="CP20" i="148"/>
  <c r="CQ20" i="148"/>
  <c r="CR20" i="148"/>
  <c r="CS20" i="148"/>
  <c r="CT20" i="148"/>
  <c r="CU20" i="148"/>
  <c r="CV20" i="148"/>
  <c r="CW20" i="148"/>
  <c r="CX20" i="148"/>
  <c r="CY20" i="148"/>
  <c r="CZ20" i="148"/>
  <c r="DA20" i="148"/>
  <c r="DB20" i="148"/>
  <c r="DC20" i="148"/>
  <c r="DD20" i="148"/>
  <c r="DE20" i="148"/>
  <c r="DF20" i="148"/>
  <c r="DG20" i="148"/>
  <c r="DH20" i="148"/>
  <c r="DI20" i="148"/>
  <c r="DJ20" i="148"/>
  <c r="DK20" i="148"/>
  <c r="DL20" i="148"/>
  <c r="DM20" i="148"/>
  <c r="DN20" i="148"/>
  <c r="DO20" i="148"/>
  <c r="AB21" i="148"/>
  <c r="AC21" i="148"/>
  <c r="AD21" i="148"/>
  <c r="AE21" i="148"/>
  <c r="AF21" i="148"/>
  <c r="AG21" i="148"/>
  <c r="AH21" i="148"/>
  <c r="AI21" i="148"/>
  <c r="AJ21" i="148"/>
  <c r="AK21" i="148"/>
  <c r="AL21" i="148"/>
  <c r="AM21" i="148"/>
  <c r="AN21" i="148"/>
  <c r="AO21" i="148"/>
  <c r="AP21" i="148"/>
  <c r="AQ21" i="148"/>
  <c r="AR21" i="148"/>
  <c r="AS21" i="148"/>
  <c r="AT21" i="148"/>
  <c r="AU21" i="148"/>
  <c r="AV21" i="148"/>
  <c r="AW21" i="148"/>
  <c r="AX21" i="148"/>
  <c r="AY21" i="148"/>
  <c r="AZ21" i="148"/>
  <c r="BA21" i="148"/>
  <c r="BB21" i="148"/>
  <c r="BC21" i="148"/>
  <c r="BD21" i="148"/>
  <c r="BE21" i="148"/>
  <c r="BF21" i="148"/>
  <c r="BG21" i="148"/>
  <c r="BH21" i="148"/>
  <c r="BI21" i="148"/>
  <c r="BJ21" i="148"/>
  <c r="BK21" i="148"/>
  <c r="BL21" i="148"/>
  <c r="BM21" i="148"/>
  <c r="BN21" i="148"/>
  <c r="BO21" i="148"/>
  <c r="BP21" i="148"/>
  <c r="BQ21" i="148"/>
  <c r="BR21" i="148"/>
  <c r="BS21" i="148"/>
  <c r="BT21" i="148"/>
  <c r="BU21" i="148"/>
  <c r="BV21" i="148"/>
  <c r="BW21" i="148"/>
  <c r="BX21" i="148"/>
  <c r="BY21" i="148"/>
  <c r="BZ21" i="148"/>
  <c r="CA21" i="148"/>
  <c r="CB21" i="148"/>
  <c r="CC21" i="148"/>
  <c r="CD21" i="148"/>
  <c r="CE21" i="148"/>
  <c r="CF21" i="148"/>
  <c r="CG21" i="148"/>
  <c r="CH21" i="148"/>
  <c r="CI21" i="148"/>
  <c r="CJ21" i="148"/>
  <c r="CK21" i="148"/>
  <c r="CL21" i="148"/>
  <c r="CM21" i="148"/>
  <c r="CN21" i="148"/>
  <c r="CO21" i="148"/>
  <c r="CP21" i="148"/>
  <c r="CQ21" i="148"/>
  <c r="CR21" i="148"/>
  <c r="CS21" i="148"/>
  <c r="CT21" i="148"/>
  <c r="CU21" i="148"/>
  <c r="CV21" i="148"/>
  <c r="CW21" i="148"/>
  <c r="CX21" i="148"/>
  <c r="CY21" i="148"/>
  <c r="CZ21" i="148"/>
  <c r="DA21" i="148"/>
  <c r="DB21" i="148"/>
  <c r="DC21" i="148"/>
  <c r="DD21" i="148"/>
  <c r="DE21" i="148"/>
  <c r="DF21" i="148"/>
  <c r="DG21" i="148"/>
  <c r="DH21" i="148"/>
  <c r="DI21" i="148"/>
  <c r="DJ21" i="148"/>
  <c r="DK21" i="148"/>
  <c r="DL21" i="148"/>
  <c r="DM21" i="148"/>
  <c r="DN21" i="148"/>
  <c r="DO21" i="148"/>
  <c r="AB22" i="148"/>
  <c r="AC22" i="148"/>
  <c r="AD22" i="148"/>
  <c r="AE22" i="148"/>
  <c r="AF22" i="148"/>
  <c r="AG22" i="148"/>
  <c r="AH22" i="148"/>
  <c r="AI22" i="148"/>
  <c r="AJ22" i="148"/>
  <c r="AK22" i="148"/>
  <c r="AL22" i="148"/>
  <c r="AM22" i="148"/>
  <c r="AN22" i="148"/>
  <c r="AO22" i="148"/>
  <c r="AP22" i="148"/>
  <c r="AQ22" i="148"/>
  <c r="AR22" i="148"/>
  <c r="AS22" i="148"/>
  <c r="AT22" i="148"/>
  <c r="AU22" i="148"/>
  <c r="AV22" i="148"/>
  <c r="AW22" i="148"/>
  <c r="AX22" i="148"/>
  <c r="AY22" i="148"/>
  <c r="AZ22" i="148"/>
  <c r="BA22" i="148"/>
  <c r="BB22" i="148"/>
  <c r="BC22" i="148"/>
  <c r="BD22" i="148"/>
  <c r="BE22" i="148"/>
  <c r="BF22" i="148"/>
  <c r="BG22" i="148"/>
  <c r="BH22" i="148"/>
  <c r="BI22" i="148"/>
  <c r="BJ22" i="148"/>
  <c r="BK22" i="148"/>
  <c r="BL22" i="148"/>
  <c r="BM22" i="148"/>
  <c r="BN22" i="148"/>
  <c r="BO22" i="148"/>
  <c r="BP22" i="148"/>
  <c r="BQ22" i="148"/>
  <c r="BR22" i="148"/>
  <c r="BS22" i="148"/>
  <c r="BT22" i="148"/>
  <c r="BU22" i="148"/>
  <c r="BV22" i="148"/>
  <c r="BW22" i="148"/>
  <c r="BX22" i="148"/>
  <c r="BY22" i="148"/>
  <c r="BZ22" i="148"/>
  <c r="CA22" i="148"/>
  <c r="CB22" i="148"/>
  <c r="CC22" i="148"/>
  <c r="CD22" i="148"/>
  <c r="CE22" i="148"/>
  <c r="CF22" i="148"/>
  <c r="CG22" i="148"/>
  <c r="CH22" i="148"/>
  <c r="CI22" i="148"/>
  <c r="CJ22" i="148"/>
  <c r="CK22" i="148"/>
  <c r="CL22" i="148"/>
  <c r="CM22" i="148"/>
  <c r="CN22" i="148"/>
  <c r="CO22" i="148"/>
  <c r="CP22" i="148"/>
  <c r="CQ22" i="148"/>
  <c r="CR22" i="148"/>
  <c r="CS22" i="148"/>
  <c r="CT22" i="148"/>
  <c r="CU22" i="148"/>
  <c r="CV22" i="148"/>
  <c r="CW22" i="148"/>
  <c r="CX22" i="148"/>
  <c r="CY22" i="148"/>
  <c r="CZ22" i="148"/>
  <c r="DA22" i="148"/>
  <c r="DB22" i="148"/>
  <c r="DC22" i="148"/>
  <c r="DD22" i="148"/>
  <c r="DE22" i="148"/>
  <c r="DF22" i="148"/>
  <c r="DG22" i="148"/>
  <c r="DH22" i="148"/>
  <c r="DI22" i="148"/>
  <c r="DJ22" i="148"/>
  <c r="DK22" i="148"/>
  <c r="DL22" i="148"/>
  <c r="DM22" i="148"/>
  <c r="DN22" i="148"/>
  <c r="DO22" i="148"/>
  <c r="AB23" i="148"/>
  <c r="AC23" i="148"/>
  <c r="AD23" i="148"/>
  <c r="AE23" i="148"/>
  <c r="AF23" i="148"/>
  <c r="AG23" i="148"/>
  <c r="AH23" i="148"/>
  <c r="AI23" i="148"/>
  <c r="AJ23" i="148"/>
  <c r="AK23" i="148"/>
  <c r="AL23" i="148"/>
  <c r="AM23" i="148"/>
  <c r="AN23" i="148"/>
  <c r="AO23" i="148"/>
  <c r="AP23" i="148"/>
  <c r="AQ23" i="148"/>
  <c r="AR23" i="148"/>
  <c r="AS23" i="148"/>
  <c r="AT23" i="148"/>
  <c r="AU23" i="148"/>
  <c r="AV23" i="148"/>
  <c r="AW23" i="148"/>
  <c r="AX23" i="148"/>
  <c r="AY23" i="148"/>
  <c r="AZ23" i="148"/>
  <c r="BA23" i="148"/>
  <c r="BB23" i="148"/>
  <c r="BC23" i="148"/>
  <c r="BD23" i="148"/>
  <c r="BE23" i="148"/>
  <c r="BF23" i="148"/>
  <c r="BG23" i="148"/>
  <c r="BH23" i="148"/>
  <c r="BI23" i="148"/>
  <c r="BJ23" i="148"/>
  <c r="BK23" i="148"/>
  <c r="BL23" i="148"/>
  <c r="BM23" i="148"/>
  <c r="BN23" i="148"/>
  <c r="BO23" i="148"/>
  <c r="BP23" i="148"/>
  <c r="BQ23" i="148"/>
  <c r="BR23" i="148"/>
  <c r="BS23" i="148"/>
  <c r="BT23" i="148"/>
  <c r="BU23" i="148"/>
  <c r="BV23" i="148"/>
  <c r="BW23" i="148"/>
  <c r="BX23" i="148"/>
  <c r="BY23" i="148"/>
  <c r="BZ23" i="148"/>
  <c r="CA23" i="148"/>
  <c r="CB23" i="148"/>
  <c r="CC23" i="148"/>
  <c r="CD23" i="148"/>
  <c r="CE23" i="148"/>
  <c r="CF23" i="148"/>
  <c r="CG23" i="148"/>
  <c r="CH23" i="148"/>
  <c r="CI23" i="148"/>
  <c r="CJ23" i="148"/>
  <c r="CK23" i="148"/>
  <c r="CL23" i="148"/>
  <c r="CM23" i="148"/>
  <c r="CN23" i="148"/>
  <c r="CO23" i="148"/>
  <c r="CP23" i="148"/>
  <c r="CQ23" i="148"/>
  <c r="CR23" i="148"/>
  <c r="CS23" i="148"/>
  <c r="CT23" i="148"/>
  <c r="CU23" i="148"/>
  <c r="CV23" i="148"/>
  <c r="CW23" i="148"/>
  <c r="CX23" i="148"/>
  <c r="CY23" i="148"/>
  <c r="CZ23" i="148"/>
  <c r="DA23" i="148"/>
  <c r="DB23" i="148"/>
  <c r="DC23" i="148"/>
  <c r="DD23" i="148"/>
  <c r="DE23" i="148"/>
  <c r="DF23" i="148"/>
  <c r="DG23" i="148"/>
  <c r="DH23" i="148"/>
  <c r="DI23" i="148"/>
  <c r="DJ23" i="148"/>
  <c r="DK23" i="148"/>
  <c r="DL23" i="148"/>
  <c r="DM23" i="148"/>
  <c r="DN23" i="148"/>
  <c r="DO23" i="148"/>
  <c r="AB24" i="148"/>
  <c r="AC24" i="148"/>
  <c r="AD24" i="148"/>
  <c r="AE24" i="148"/>
  <c r="AF24" i="148"/>
  <c r="AG24" i="148"/>
  <c r="AH24" i="148"/>
  <c r="AI24" i="148"/>
  <c r="AJ24" i="148"/>
  <c r="AK24" i="148"/>
  <c r="AL24" i="148"/>
  <c r="AM24" i="148"/>
  <c r="AN24" i="148"/>
  <c r="AO24" i="148"/>
  <c r="AP24" i="148"/>
  <c r="AQ24" i="148"/>
  <c r="AR24" i="148"/>
  <c r="AS24" i="148"/>
  <c r="AT24" i="148"/>
  <c r="AU24" i="148"/>
  <c r="AV24" i="148"/>
  <c r="AW24" i="148"/>
  <c r="AX24" i="148"/>
  <c r="AY24" i="148"/>
  <c r="AZ24" i="148"/>
  <c r="BA24" i="148"/>
  <c r="BB24" i="148"/>
  <c r="BC24" i="148"/>
  <c r="BD24" i="148"/>
  <c r="BE24" i="148"/>
  <c r="BF24" i="148"/>
  <c r="BG24" i="148"/>
  <c r="BH24" i="148"/>
  <c r="BI24" i="148"/>
  <c r="BJ24" i="148"/>
  <c r="BK24" i="148"/>
  <c r="BL24" i="148"/>
  <c r="BM24" i="148"/>
  <c r="BN24" i="148"/>
  <c r="BO24" i="148"/>
  <c r="BP24" i="148"/>
  <c r="BQ24" i="148"/>
  <c r="BR24" i="148"/>
  <c r="BS24" i="148"/>
  <c r="BT24" i="148"/>
  <c r="BU24" i="148"/>
  <c r="BV24" i="148"/>
  <c r="BW24" i="148"/>
  <c r="BX24" i="148"/>
  <c r="BY24" i="148"/>
  <c r="BZ24" i="148"/>
  <c r="CA24" i="148"/>
  <c r="CB24" i="148"/>
  <c r="CC24" i="148"/>
  <c r="CD24" i="148"/>
  <c r="CE24" i="148"/>
  <c r="CF24" i="148"/>
  <c r="CG24" i="148"/>
  <c r="CH24" i="148"/>
  <c r="CI24" i="148"/>
  <c r="CJ24" i="148"/>
  <c r="CK24" i="148"/>
  <c r="CL24" i="148"/>
  <c r="CM24" i="148"/>
  <c r="CN24" i="148"/>
  <c r="CO24" i="148"/>
  <c r="CP24" i="148"/>
  <c r="CQ24" i="148"/>
  <c r="CR24" i="148"/>
  <c r="CS24" i="148"/>
  <c r="CT24" i="148"/>
  <c r="CU24" i="148"/>
  <c r="CV24" i="148"/>
  <c r="CW24" i="148"/>
  <c r="CX24" i="148"/>
  <c r="CY24" i="148"/>
  <c r="CZ24" i="148"/>
  <c r="DA24" i="148"/>
  <c r="DB24" i="148"/>
  <c r="DC24" i="148"/>
  <c r="DD24" i="148"/>
  <c r="DE24" i="148"/>
  <c r="DF24" i="148"/>
  <c r="DG24" i="148"/>
  <c r="DH24" i="148"/>
  <c r="DI24" i="148"/>
  <c r="DJ24" i="148"/>
  <c r="DK24" i="148"/>
  <c r="DL24" i="148"/>
  <c r="DM24" i="148"/>
  <c r="DN24" i="148"/>
  <c r="DO24" i="148"/>
  <c r="AB25" i="148"/>
  <c r="AC25" i="148"/>
  <c r="AD25" i="148"/>
  <c r="AE25" i="148"/>
  <c r="AF25" i="148"/>
  <c r="AG25" i="148"/>
  <c r="AH25" i="148"/>
  <c r="AI25" i="148"/>
  <c r="AJ25" i="148"/>
  <c r="AK25" i="148"/>
  <c r="AL25" i="148"/>
  <c r="AM25" i="148"/>
  <c r="AN25" i="148"/>
  <c r="AO25" i="148"/>
  <c r="AP25" i="148"/>
  <c r="AQ25" i="148"/>
  <c r="AR25" i="148"/>
  <c r="AS25" i="148"/>
  <c r="AT25" i="148"/>
  <c r="AU25" i="148"/>
  <c r="AV25" i="148"/>
  <c r="AW25" i="148"/>
  <c r="AX25" i="148"/>
  <c r="AY25" i="148"/>
  <c r="AZ25" i="148"/>
  <c r="BA25" i="148"/>
  <c r="BB25" i="148"/>
  <c r="BC25" i="148"/>
  <c r="BD25" i="148"/>
  <c r="BE25" i="148"/>
  <c r="BF25" i="148"/>
  <c r="BG25" i="148"/>
  <c r="BH25" i="148"/>
  <c r="BI25" i="148"/>
  <c r="BJ25" i="148"/>
  <c r="BK25" i="148"/>
  <c r="BL25" i="148"/>
  <c r="BM25" i="148"/>
  <c r="BN25" i="148"/>
  <c r="BO25" i="148"/>
  <c r="BP25" i="148"/>
  <c r="BQ25" i="148"/>
  <c r="BR25" i="148"/>
  <c r="BS25" i="148"/>
  <c r="BT25" i="148"/>
  <c r="BU25" i="148"/>
  <c r="BV25" i="148"/>
  <c r="BW25" i="148"/>
  <c r="BX25" i="148"/>
  <c r="BY25" i="148"/>
  <c r="BZ25" i="148"/>
  <c r="CA25" i="148"/>
  <c r="CB25" i="148"/>
  <c r="CC25" i="148"/>
  <c r="CD25" i="148"/>
  <c r="CE25" i="148"/>
  <c r="CF25" i="148"/>
  <c r="CG25" i="148"/>
  <c r="CH25" i="148"/>
  <c r="CI25" i="148"/>
  <c r="CJ25" i="148"/>
  <c r="CK25" i="148"/>
  <c r="CL25" i="148"/>
  <c r="CM25" i="148"/>
  <c r="CN25" i="148"/>
  <c r="CO25" i="148"/>
  <c r="CP25" i="148"/>
  <c r="CQ25" i="148"/>
  <c r="CR25" i="148"/>
  <c r="CS25" i="148"/>
  <c r="CT25" i="148"/>
  <c r="CU25" i="148"/>
  <c r="CV25" i="148"/>
  <c r="CW25" i="148"/>
  <c r="CX25" i="148"/>
  <c r="CY25" i="148"/>
  <c r="CZ25" i="148"/>
  <c r="DA25" i="148"/>
  <c r="DB25" i="148"/>
  <c r="DC25" i="148"/>
  <c r="DD25" i="148"/>
  <c r="DE25" i="148"/>
  <c r="DF25" i="148"/>
  <c r="DG25" i="148"/>
  <c r="DH25" i="148"/>
  <c r="DI25" i="148"/>
  <c r="DJ25" i="148"/>
  <c r="DK25" i="148"/>
  <c r="DL25" i="148"/>
  <c r="DM25" i="148"/>
  <c r="DN25" i="148"/>
  <c r="DO25" i="148"/>
  <c r="AB26" i="148"/>
  <c r="AC26" i="148"/>
  <c r="AD26" i="148"/>
  <c r="AE26" i="148"/>
  <c r="AF26" i="148"/>
  <c r="AG26" i="148"/>
  <c r="AH26" i="148"/>
  <c r="AI26" i="148"/>
  <c r="AJ26" i="148"/>
  <c r="AK26" i="148"/>
  <c r="AL26" i="148"/>
  <c r="AM26" i="148"/>
  <c r="AN26" i="148"/>
  <c r="AO26" i="148"/>
  <c r="AP26" i="148"/>
  <c r="AQ26" i="148"/>
  <c r="AR26" i="148"/>
  <c r="AS26" i="148"/>
  <c r="AT26" i="148"/>
  <c r="AU26" i="148"/>
  <c r="AV26" i="148"/>
  <c r="AW26" i="148"/>
  <c r="AX26" i="148"/>
  <c r="AY26" i="148"/>
  <c r="AZ26" i="148"/>
  <c r="BA26" i="148"/>
  <c r="BB26" i="148"/>
  <c r="BC26" i="148"/>
  <c r="BD26" i="148"/>
  <c r="BE26" i="148"/>
  <c r="BF26" i="148"/>
  <c r="BG26" i="148"/>
  <c r="BH26" i="148"/>
  <c r="BI26" i="148"/>
  <c r="BJ26" i="148"/>
  <c r="BK26" i="148"/>
  <c r="BL26" i="148"/>
  <c r="BM26" i="148"/>
  <c r="BN26" i="148"/>
  <c r="BO26" i="148"/>
  <c r="BP26" i="148"/>
  <c r="BQ26" i="148"/>
  <c r="BR26" i="148"/>
  <c r="BS26" i="148"/>
  <c r="BT26" i="148"/>
  <c r="BU26" i="148"/>
  <c r="BV26" i="148"/>
  <c r="BW26" i="148"/>
  <c r="BX26" i="148"/>
  <c r="BY26" i="148"/>
  <c r="BZ26" i="148"/>
  <c r="CA26" i="148"/>
  <c r="CB26" i="148"/>
  <c r="CC26" i="148"/>
  <c r="CD26" i="148"/>
  <c r="CE26" i="148"/>
  <c r="CF26" i="148"/>
  <c r="CG26" i="148"/>
  <c r="CH26" i="148"/>
  <c r="CI26" i="148"/>
  <c r="CJ26" i="148"/>
  <c r="CK26" i="148"/>
  <c r="CL26" i="148"/>
  <c r="CM26" i="148"/>
  <c r="CN26" i="148"/>
  <c r="CO26" i="148"/>
  <c r="CP26" i="148"/>
  <c r="CQ26" i="148"/>
  <c r="CR26" i="148"/>
  <c r="CS26" i="148"/>
  <c r="CT26" i="148"/>
  <c r="CU26" i="148"/>
  <c r="CV26" i="148"/>
  <c r="CW26" i="148"/>
  <c r="CX26" i="148"/>
  <c r="CY26" i="148"/>
  <c r="CZ26" i="148"/>
  <c r="DA26" i="148"/>
  <c r="DB26" i="148"/>
  <c r="DC26" i="148"/>
  <c r="DD26" i="148"/>
  <c r="DE26" i="148"/>
  <c r="DF26" i="148"/>
  <c r="DG26" i="148"/>
  <c r="DH26" i="148"/>
  <c r="DI26" i="148"/>
  <c r="DJ26" i="148"/>
  <c r="DK26" i="148"/>
  <c r="DL26" i="148"/>
  <c r="DM26" i="148"/>
  <c r="DN26" i="148"/>
  <c r="DO26" i="148"/>
  <c r="AB27" i="148"/>
  <c r="AC27" i="148"/>
  <c r="AD27" i="148"/>
  <c r="AE27" i="148"/>
  <c r="AF27" i="148"/>
  <c r="AG27" i="148"/>
  <c r="AH27" i="148"/>
  <c r="AI27" i="148"/>
  <c r="AJ27" i="148"/>
  <c r="AK27" i="148"/>
  <c r="AL27" i="148"/>
  <c r="AM27" i="148"/>
  <c r="AN27" i="148"/>
  <c r="AO27" i="148"/>
  <c r="AP27" i="148"/>
  <c r="AQ27" i="148"/>
  <c r="AR27" i="148"/>
  <c r="AS27" i="148"/>
  <c r="AT27" i="148"/>
  <c r="AU27" i="148"/>
  <c r="AV27" i="148"/>
  <c r="AW27" i="148"/>
  <c r="AX27" i="148"/>
  <c r="AY27" i="148"/>
  <c r="AZ27" i="148"/>
  <c r="BA27" i="148"/>
  <c r="BB27" i="148"/>
  <c r="BC27" i="148"/>
  <c r="BD27" i="148"/>
  <c r="BE27" i="148"/>
  <c r="BF27" i="148"/>
  <c r="BG27" i="148"/>
  <c r="BH27" i="148"/>
  <c r="BI27" i="148"/>
  <c r="BJ27" i="148"/>
  <c r="BK27" i="148"/>
  <c r="BL27" i="148"/>
  <c r="BM27" i="148"/>
  <c r="BN27" i="148"/>
  <c r="BO27" i="148"/>
  <c r="BP27" i="148"/>
  <c r="BQ27" i="148"/>
  <c r="BR27" i="148"/>
  <c r="BS27" i="148"/>
  <c r="BT27" i="148"/>
  <c r="BU27" i="148"/>
  <c r="BV27" i="148"/>
  <c r="BW27" i="148"/>
  <c r="BX27" i="148"/>
  <c r="BY27" i="148"/>
  <c r="BZ27" i="148"/>
  <c r="CA27" i="148"/>
  <c r="CB27" i="148"/>
  <c r="CC27" i="148"/>
  <c r="CD27" i="148"/>
  <c r="CE27" i="148"/>
  <c r="CF27" i="148"/>
  <c r="CG27" i="148"/>
  <c r="CH27" i="148"/>
  <c r="CI27" i="148"/>
  <c r="CJ27" i="148"/>
  <c r="CK27" i="148"/>
  <c r="CL27" i="148"/>
  <c r="CM27" i="148"/>
  <c r="CN27" i="148"/>
  <c r="CO27" i="148"/>
  <c r="CP27" i="148"/>
  <c r="CQ27" i="148"/>
  <c r="CR27" i="148"/>
  <c r="CS27" i="148"/>
  <c r="CT27" i="148"/>
  <c r="CU27" i="148"/>
  <c r="CV27" i="148"/>
  <c r="CW27" i="148"/>
  <c r="CX27" i="148"/>
  <c r="CY27" i="148"/>
  <c r="CZ27" i="148"/>
  <c r="DA27" i="148"/>
  <c r="DB27" i="148"/>
  <c r="DC27" i="148"/>
  <c r="DD27" i="148"/>
  <c r="DE27" i="148"/>
  <c r="DF27" i="148"/>
  <c r="DG27" i="148"/>
  <c r="DH27" i="148"/>
  <c r="DI27" i="148"/>
  <c r="DJ27" i="148"/>
  <c r="DK27" i="148"/>
  <c r="DL27" i="148"/>
  <c r="DM27" i="148"/>
  <c r="DN27" i="148"/>
  <c r="DO27" i="148"/>
  <c r="AB28" i="148"/>
  <c r="AC28" i="148"/>
  <c r="AD28" i="148"/>
  <c r="AE28" i="148"/>
  <c r="AF28" i="148"/>
  <c r="AG28" i="148"/>
  <c r="AH28" i="148"/>
  <c r="AI28" i="148"/>
  <c r="AJ28" i="148"/>
  <c r="AK28" i="148"/>
  <c r="AL28" i="148"/>
  <c r="AM28" i="148"/>
  <c r="AN28" i="148"/>
  <c r="AO28" i="148"/>
  <c r="AP28" i="148"/>
  <c r="AQ28" i="148"/>
  <c r="AR28" i="148"/>
  <c r="AS28" i="148"/>
  <c r="AT28" i="148"/>
  <c r="AU28" i="148"/>
  <c r="AV28" i="148"/>
  <c r="AW28" i="148"/>
  <c r="AX28" i="148"/>
  <c r="AY28" i="148"/>
  <c r="AZ28" i="148"/>
  <c r="BA28" i="148"/>
  <c r="BB28" i="148"/>
  <c r="BC28" i="148"/>
  <c r="BD28" i="148"/>
  <c r="BE28" i="148"/>
  <c r="BF28" i="148"/>
  <c r="BG28" i="148"/>
  <c r="BH28" i="148"/>
  <c r="BI28" i="148"/>
  <c r="BJ28" i="148"/>
  <c r="BK28" i="148"/>
  <c r="BL28" i="148"/>
  <c r="BM28" i="148"/>
  <c r="BN28" i="148"/>
  <c r="BO28" i="148"/>
  <c r="BP28" i="148"/>
  <c r="BQ28" i="148"/>
  <c r="BR28" i="148"/>
  <c r="BS28" i="148"/>
  <c r="BT28" i="148"/>
  <c r="BU28" i="148"/>
  <c r="BV28" i="148"/>
  <c r="BW28" i="148"/>
  <c r="BX28" i="148"/>
  <c r="BY28" i="148"/>
  <c r="BZ28" i="148"/>
  <c r="CA28" i="148"/>
  <c r="CB28" i="148"/>
  <c r="CC28" i="148"/>
  <c r="CD28" i="148"/>
  <c r="CE28" i="148"/>
  <c r="CF28" i="148"/>
  <c r="CG28" i="148"/>
  <c r="CH28" i="148"/>
  <c r="CI28" i="148"/>
  <c r="CJ28" i="148"/>
  <c r="CK28" i="148"/>
  <c r="CL28" i="148"/>
  <c r="CM28" i="148"/>
  <c r="CN28" i="148"/>
  <c r="CO28" i="148"/>
  <c r="CP28" i="148"/>
  <c r="CQ28" i="148"/>
  <c r="CR28" i="148"/>
  <c r="CS28" i="148"/>
  <c r="CT28" i="148"/>
  <c r="CU28" i="148"/>
  <c r="CV28" i="148"/>
  <c r="CW28" i="148"/>
  <c r="CX28" i="148"/>
  <c r="CY28" i="148"/>
  <c r="CZ28" i="148"/>
  <c r="DA28" i="148"/>
  <c r="DB28" i="148"/>
  <c r="DC28" i="148"/>
  <c r="DD28" i="148"/>
  <c r="DE28" i="148"/>
  <c r="DF28" i="148"/>
  <c r="DG28" i="148"/>
  <c r="DH28" i="148"/>
  <c r="DI28" i="148"/>
  <c r="DJ28" i="148"/>
  <c r="DK28" i="148"/>
  <c r="DL28" i="148"/>
  <c r="DM28" i="148"/>
  <c r="DN28" i="148"/>
  <c r="DO28" i="148"/>
  <c r="AB29" i="148"/>
  <c r="AC29" i="148"/>
  <c r="AD29" i="148"/>
  <c r="AE29" i="148"/>
  <c r="AF29" i="148"/>
  <c r="AG29" i="148"/>
  <c r="AH29" i="148"/>
  <c r="AI29" i="148"/>
  <c r="AJ29" i="148"/>
  <c r="AK29" i="148"/>
  <c r="AL29" i="148"/>
  <c r="AM29" i="148"/>
  <c r="AN29" i="148"/>
  <c r="AO29" i="148"/>
  <c r="AP29" i="148"/>
  <c r="AQ29" i="148"/>
  <c r="AR29" i="148"/>
  <c r="AS29" i="148"/>
  <c r="AT29" i="148"/>
  <c r="AU29" i="148"/>
  <c r="AV29" i="148"/>
  <c r="AW29" i="148"/>
  <c r="AX29" i="148"/>
  <c r="AY29" i="148"/>
  <c r="AZ29" i="148"/>
  <c r="BA29" i="148"/>
  <c r="BB29" i="148"/>
  <c r="BC29" i="148"/>
  <c r="BD29" i="148"/>
  <c r="BE29" i="148"/>
  <c r="BF29" i="148"/>
  <c r="BG29" i="148"/>
  <c r="BH29" i="148"/>
  <c r="BI29" i="148"/>
  <c r="BJ29" i="148"/>
  <c r="BK29" i="148"/>
  <c r="BL29" i="148"/>
  <c r="BM29" i="148"/>
  <c r="BN29" i="148"/>
  <c r="BO29" i="148"/>
  <c r="BP29" i="148"/>
  <c r="BQ29" i="148"/>
  <c r="BR29" i="148"/>
  <c r="BS29" i="148"/>
  <c r="BT29" i="148"/>
  <c r="BU29" i="148"/>
  <c r="BV29" i="148"/>
  <c r="BW29" i="148"/>
  <c r="BX29" i="148"/>
  <c r="BY29" i="148"/>
  <c r="BZ29" i="148"/>
  <c r="CA29" i="148"/>
  <c r="CB29" i="148"/>
  <c r="CC29" i="148"/>
  <c r="CD29" i="148"/>
  <c r="CE29" i="148"/>
  <c r="CF29" i="148"/>
  <c r="CG29" i="148"/>
  <c r="CH29" i="148"/>
  <c r="CI29" i="148"/>
  <c r="CJ29" i="148"/>
  <c r="CK29" i="148"/>
  <c r="CL29" i="148"/>
  <c r="CM29" i="148"/>
  <c r="CN29" i="148"/>
  <c r="CO29" i="148"/>
  <c r="CP29" i="148"/>
  <c r="CQ29" i="148"/>
  <c r="CR29" i="148"/>
  <c r="CS29" i="148"/>
  <c r="CT29" i="148"/>
  <c r="CU29" i="148"/>
  <c r="CV29" i="148"/>
  <c r="CW29" i="148"/>
  <c r="CX29" i="148"/>
  <c r="CY29" i="148"/>
  <c r="CZ29" i="148"/>
  <c r="DA29" i="148"/>
  <c r="DB29" i="148"/>
  <c r="DC29" i="148"/>
  <c r="DD29" i="148"/>
  <c r="DE29" i="148"/>
  <c r="DF29" i="148"/>
  <c r="DG29" i="148"/>
  <c r="DH29" i="148"/>
  <c r="DI29" i="148"/>
  <c r="DJ29" i="148"/>
  <c r="DK29" i="148"/>
  <c r="DL29" i="148"/>
  <c r="DM29" i="148"/>
  <c r="DN29" i="148"/>
  <c r="DO29" i="148"/>
  <c r="AB30" i="148"/>
  <c r="AC30" i="148"/>
  <c r="AD30" i="148"/>
  <c r="AE30" i="148"/>
  <c r="AF30" i="148"/>
  <c r="AG30" i="148"/>
  <c r="AH30" i="148"/>
  <c r="AI30" i="148"/>
  <c r="AJ30" i="148"/>
  <c r="AK30" i="148"/>
  <c r="AL30" i="148"/>
  <c r="AM30" i="148"/>
  <c r="AN30" i="148"/>
  <c r="AO30" i="148"/>
  <c r="AP30" i="148"/>
  <c r="AQ30" i="148"/>
  <c r="AR30" i="148"/>
  <c r="AS30" i="148"/>
  <c r="AT30" i="148"/>
  <c r="AU30" i="148"/>
  <c r="AV30" i="148"/>
  <c r="AW30" i="148"/>
  <c r="AX30" i="148"/>
  <c r="AY30" i="148"/>
  <c r="AZ30" i="148"/>
  <c r="BA30" i="148"/>
  <c r="BB30" i="148"/>
  <c r="BC30" i="148"/>
  <c r="BD30" i="148"/>
  <c r="BE30" i="148"/>
  <c r="BF30" i="148"/>
  <c r="BG30" i="148"/>
  <c r="BH30" i="148"/>
  <c r="BI30" i="148"/>
  <c r="BJ30" i="148"/>
  <c r="BK30" i="148"/>
  <c r="BL30" i="148"/>
  <c r="BM30" i="148"/>
  <c r="BN30" i="148"/>
  <c r="BO30" i="148"/>
  <c r="BP30" i="148"/>
  <c r="BQ30" i="148"/>
  <c r="BR30" i="148"/>
  <c r="BS30" i="148"/>
  <c r="BT30" i="148"/>
  <c r="BU30" i="148"/>
  <c r="BV30" i="148"/>
  <c r="BW30" i="148"/>
  <c r="BX30" i="148"/>
  <c r="BY30" i="148"/>
  <c r="BZ30" i="148"/>
  <c r="CA30" i="148"/>
  <c r="CB30" i="148"/>
  <c r="CC30" i="148"/>
  <c r="CD30" i="148"/>
  <c r="CE30" i="148"/>
  <c r="CF30" i="148"/>
  <c r="CG30" i="148"/>
  <c r="CH30" i="148"/>
  <c r="CI30" i="148"/>
  <c r="CJ30" i="148"/>
  <c r="CK30" i="148"/>
  <c r="CL30" i="148"/>
  <c r="CM30" i="148"/>
  <c r="CN30" i="148"/>
  <c r="CO30" i="148"/>
  <c r="CP30" i="148"/>
  <c r="CQ30" i="148"/>
  <c r="CR30" i="148"/>
  <c r="CS30" i="148"/>
  <c r="CT30" i="148"/>
  <c r="CU30" i="148"/>
  <c r="CV30" i="148"/>
  <c r="CW30" i="148"/>
  <c r="CX30" i="148"/>
  <c r="CY30" i="148"/>
  <c r="CZ30" i="148"/>
  <c r="DA30" i="148"/>
  <c r="DB30" i="148"/>
  <c r="DC30" i="148"/>
  <c r="DD30" i="148"/>
  <c r="DE30" i="148"/>
  <c r="DF30" i="148"/>
  <c r="DG30" i="148"/>
  <c r="DH30" i="148"/>
  <c r="DI30" i="148"/>
  <c r="DJ30" i="148"/>
  <c r="DK30" i="148"/>
  <c r="DL30" i="148"/>
  <c r="DM30" i="148"/>
  <c r="DN30" i="148"/>
  <c r="DO30" i="148"/>
  <c r="AB31" i="148"/>
  <c r="AC31" i="148"/>
  <c r="AD31" i="148"/>
  <c r="AE31" i="148"/>
  <c r="AF31" i="148"/>
  <c r="AG31" i="148"/>
  <c r="AH31" i="148"/>
  <c r="AI31" i="148"/>
  <c r="AJ31" i="148"/>
  <c r="AK31" i="148"/>
  <c r="AL31" i="148"/>
  <c r="AM31" i="148"/>
  <c r="AN31" i="148"/>
  <c r="AO31" i="148"/>
  <c r="AP31" i="148"/>
  <c r="AQ31" i="148"/>
  <c r="AR31" i="148"/>
  <c r="AS31" i="148"/>
  <c r="AT31" i="148"/>
  <c r="AU31" i="148"/>
  <c r="AV31" i="148"/>
  <c r="AW31" i="148"/>
  <c r="AX31" i="148"/>
  <c r="AY31" i="148"/>
  <c r="AZ31" i="148"/>
  <c r="BA31" i="148"/>
  <c r="BB31" i="148"/>
  <c r="BC31" i="148"/>
  <c r="BD31" i="148"/>
  <c r="BE31" i="148"/>
  <c r="BF31" i="148"/>
  <c r="BG31" i="148"/>
  <c r="BH31" i="148"/>
  <c r="BI31" i="148"/>
  <c r="BJ31" i="148"/>
  <c r="BK31" i="148"/>
  <c r="BL31" i="148"/>
  <c r="BM31" i="148"/>
  <c r="BN31" i="148"/>
  <c r="BO31" i="148"/>
  <c r="BP31" i="148"/>
  <c r="BQ31" i="148"/>
  <c r="BR31" i="148"/>
  <c r="BS31" i="148"/>
  <c r="BT31" i="148"/>
  <c r="BU31" i="148"/>
  <c r="BV31" i="148"/>
  <c r="BW31" i="148"/>
  <c r="BX31" i="148"/>
  <c r="BY31" i="148"/>
  <c r="BZ31" i="148"/>
  <c r="CA31" i="148"/>
  <c r="CB31" i="148"/>
  <c r="CC31" i="148"/>
  <c r="CD31" i="148"/>
  <c r="CE31" i="148"/>
  <c r="CF31" i="148"/>
  <c r="CG31" i="148"/>
  <c r="CH31" i="148"/>
  <c r="CI31" i="148"/>
  <c r="CJ31" i="148"/>
  <c r="CK31" i="148"/>
  <c r="CL31" i="148"/>
  <c r="CM31" i="148"/>
  <c r="CN31" i="148"/>
  <c r="CO31" i="148"/>
  <c r="CP31" i="148"/>
  <c r="CQ31" i="148"/>
  <c r="CR31" i="148"/>
  <c r="CS31" i="148"/>
  <c r="CT31" i="148"/>
  <c r="CU31" i="148"/>
  <c r="CV31" i="148"/>
  <c r="CW31" i="148"/>
  <c r="CX31" i="148"/>
  <c r="CY31" i="148"/>
  <c r="CZ31" i="148"/>
  <c r="DA31" i="148"/>
  <c r="DB31" i="148"/>
  <c r="DC31" i="148"/>
  <c r="DD31" i="148"/>
  <c r="DE31" i="148"/>
  <c r="DF31" i="148"/>
  <c r="DG31" i="148"/>
  <c r="DH31" i="148"/>
  <c r="DI31" i="148"/>
  <c r="DJ31" i="148"/>
  <c r="DK31" i="148"/>
  <c r="DL31" i="148"/>
  <c r="DM31" i="148"/>
  <c r="DN31" i="148"/>
  <c r="DO31" i="148"/>
  <c r="AB32" i="148"/>
  <c r="AC32" i="148"/>
  <c r="AD32" i="148"/>
  <c r="AE32" i="148"/>
  <c r="AF32" i="148"/>
  <c r="AG32" i="148"/>
  <c r="AH32" i="148"/>
  <c r="AI32" i="148"/>
  <c r="AJ32" i="148"/>
  <c r="AK32" i="148"/>
  <c r="AL32" i="148"/>
  <c r="AM32" i="148"/>
  <c r="AN32" i="148"/>
  <c r="AO32" i="148"/>
  <c r="AP32" i="148"/>
  <c r="AQ32" i="148"/>
  <c r="AR32" i="148"/>
  <c r="AS32" i="148"/>
  <c r="AT32" i="148"/>
  <c r="AU32" i="148"/>
  <c r="AV32" i="148"/>
  <c r="AW32" i="148"/>
  <c r="AX32" i="148"/>
  <c r="AY32" i="148"/>
  <c r="AZ32" i="148"/>
  <c r="BA32" i="148"/>
  <c r="BB32" i="148"/>
  <c r="BC32" i="148"/>
  <c r="BD32" i="148"/>
  <c r="BE32" i="148"/>
  <c r="BF32" i="148"/>
  <c r="BG32" i="148"/>
  <c r="BH32" i="148"/>
  <c r="BI32" i="148"/>
  <c r="BJ32" i="148"/>
  <c r="BK32" i="148"/>
  <c r="BL32" i="148"/>
  <c r="BM32" i="148"/>
  <c r="BN32" i="148"/>
  <c r="BO32" i="148"/>
  <c r="BP32" i="148"/>
  <c r="BQ32" i="148"/>
  <c r="BR32" i="148"/>
  <c r="BS32" i="148"/>
  <c r="BT32" i="148"/>
  <c r="BU32" i="148"/>
  <c r="BV32" i="148"/>
  <c r="BW32" i="148"/>
  <c r="BX32" i="148"/>
  <c r="BY32" i="148"/>
  <c r="BZ32" i="148"/>
  <c r="CA32" i="148"/>
  <c r="CB32" i="148"/>
  <c r="CC32" i="148"/>
  <c r="CD32" i="148"/>
  <c r="CE32" i="148"/>
  <c r="CF32" i="148"/>
  <c r="CG32" i="148"/>
  <c r="CH32" i="148"/>
  <c r="CI32" i="148"/>
  <c r="CJ32" i="148"/>
  <c r="CK32" i="148"/>
  <c r="CL32" i="148"/>
  <c r="CM32" i="148"/>
  <c r="CN32" i="148"/>
  <c r="CO32" i="148"/>
  <c r="CP32" i="148"/>
  <c r="CQ32" i="148"/>
  <c r="CR32" i="148"/>
  <c r="CS32" i="148"/>
  <c r="CT32" i="148"/>
  <c r="CU32" i="148"/>
  <c r="CV32" i="148"/>
  <c r="CW32" i="148"/>
  <c r="CX32" i="148"/>
  <c r="CY32" i="148"/>
  <c r="CZ32" i="148"/>
  <c r="DA32" i="148"/>
  <c r="DB32" i="148"/>
  <c r="DC32" i="148"/>
  <c r="DD32" i="148"/>
  <c r="DE32" i="148"/>
  <c r="DF32" i="148"/>
  <c r="DG32" i="148"/>
  <c r="DH32" i="148"/>
  <c r="DI32" i="148"/>
  <c r="DJ32" i="148"/>
  <c r="DK32" i="148"/>
  <c r="DL32" i="148"/>
  <c r="DM32" i="148"/>
  <c r="DN32" i="148"/>
  <c r="DO32" i="148"/>
  <c r="AB33" i="148"/>
  <c r="AC33" i="148"/>
  <c r="AD33" i="148"/>
  <c r="AE33" i="148"/>
  <c r="AF33" i="148"/>
  <c r="AG33" i="148"/>
  <c r="AH33" i="148"/>
  <c r="AI33" i="148"/>
  <c r="AJ33" i="148"/>
  <c r="AK33" i="148"/>
  <c r="AL33" i="148"/>
  <c r="AM33" i="148"/>
  <c r="AN33" i="148"/>
  <c r="AO33" i="148"/>
  <c r="AP33" i="148"/>
  <c r="AQ33" i="148"/>
  <c r="AR33" i="148"/>
  <c r="AS33" i="148"/>
  <c r="AT33" i="148"/>
  <c r="AU33" i="148"/>
  <c r="AV33" i="148"/>
  <c r="AW33" i="148"/>
  <c r="AX33" i="148"/>
  <c r="AY33" i="148"/>
  <c r="AZ33" i="148"/>
  <c r="BA33" i="148"/>
  <c r="BB33" i="148"/>
  <c r="BC33" i="148"/>
  <c r="BD33" i="148"/>
  <c r="BE33" i="148"/>
  <c r="BF33" i="148"/>
  <c r="BG33" i="148"/>
  <c r="BH33" i="148"/>
  <c r="BI33" i="148"/>
  <c r="BJ33" i="148"/>
  <c r="BK33" i="148"/>
  <c r="BL33" i="148"/>
  <c r="BM33" i="148"/>
  <c r="BN33" i="148"/>
  <c r="BO33" i="148"/>
  <c r="BP33" i="148"/>
  <c r="BQ33" i="148"/>
  <c r="BR33" i="148"/>
  <c r="BS33" i="148"/>
  <c r="BT33" i="148"/>
  <c r="BU33" i="148"/>
  <c r="BV33" i="148"/>
  <c r="BW33" i="148"/>
  <c r="BX33" i="148"/>
  <c r="BY33" i="148"/>
  <c r="BZ33" i="148"/>
  <c r="CA33" i="148"/>
  <c r="CB33" i="148"/>
  <c r="CC33" i="148"/>
  <c r="CD33" i="148"/>
  <c r="CE33" i="148"/>
  <c r="CF33" i="148"/>
  <c r="CG33" i="148"/>
  <c r="CH33" i="148"/>
  <c r="CI33" i="148"/>
  <c r="CJ33" i="148"/>
  <c r="CK33" i="148"/>
  <c r="CL33" i="148"/>
  <c r="CM33" i="148"/>
  <c r="CN33" i="148"/>
  <c r="CO33" i="148"/>
  <c r="CP33" i="148"/>
  <c r="CQ33" i="148"/>
  <c r="CR33" i="148"/>
  <c r="CS33" i="148"/>
  <c r="CT33" i="148"/>
  <c r="CU33" i="148"/>
  <c r="CV33" i="148"/>
  <c r="CW33" i="148"/>
  <c r="CX33" i="148"/>
  <c r="CY33" i="148"/>
  <c r="CZ33" i="148"/>
  <c r="DA33" i="148"/>
  <c r="DB33" i="148"/>
  <c r="DC33" i="148"/>
  <c r="DD33" i="148"/>
  <c r="DE33" i="148"/>
  <c r="DF33" i="148"/>
  <c r="DG33" i="148"/>
  <c r="DH33" i="148"/>
  <c r="DI33" i="148"/>
  <c r="DJ33" i="148"/>
  <c r="DK33" i="148"/>
  <c r="DL33" i="148"/>
  <c r="DM33" i="148"/>
  <c r="DN33" i="148"/>
  <c r="DO33" i="148"/>
  <c r="AB34" i="148"/>
  <c r="AC34" i="148"/>
  <c r="AD34" i="148"/>
  <c r="AE34" i="148"/>
  <c r="AF34" i="148"/>
  <c r="AG34" i="148"/>
  <c r="AH34" i="148"/>
  <c r="AI34" i="148"/>
  <c r="AJ34" i="148"/>
  <c r="AK34" i="148"/>
  <c r="AL34" i="148"/>
  <c r="AM34" i="148"/>
  <c r="AN34" i="148"/>
  <c r="AO34" i="148"/>
  <c r="AP34" i="148"/>
  <c r="AQ34" i="148"/>
  <c r="AR34" i="148"/>
  <c r="AS34" i="148"/>
  <c r="AT34" i="148"/>
  <c r="AU34" i="148"/>
  <c r="AV34" i="148"/>
  <c r="AW34" i="148"/>
  <c r="AX34" i="148"/>
  <c r="AY34" i="148"/>
  <c r="AZ34" i="148"/>
  <c r="BA34" i="148"/>
  <c r="BB34" i="148"/>
  <c r="BC34" i="148"/>
  <c r="BD34" i="148"/>
  <c r="BE34" i="148"/>
  <c r="BF34" i="148"/>
  <c r="BG34" i="148"/>
  <c r="BH34" i="148"/>
  <c r="BI34" i="148"/>
  <c r="BJ34" i="148"/>
  <c r="BK34" i="148"/>
  <c r="BL34" i="148"/>
  <c r="BM34" i="148"/>
  <c r="BN34" i="148"/>
  <c r="BO34" i="148"/>
  <c r="BP34" i="148"/>
  <c r="BQ34" i="148"/>
  <c r="BR34" i="148"/>
  <c r="BS34" i="148"/>
  <c r="BT34" i="148"/>
  <c r="BU34" i="148"/>
  <c r="BV34" i="148"/>
  <c r="BW34" i="148"/>
  <c r="BX34" i="148"/>
  <c r="BY34" i="148"/>
  <c r="BZ34" i="148"/>
  <c r="CA34" i="148"/>
  <c r="CB34" i="148"/>
  <c r="CC34" i="148"/>
  <c r="CD34" i="148"/>
  <c r="CE34" i="148"/>
  <c r="CF34" i="148"/>
  <c r="CG34" i="148"/>
  <c r="CH34" i="148"/>
  <c r="CI34" i="148"/>
  <c r="CJ34" i="148"/>
  <c r="CK34" i="148"/>
  <c r="CL34" i="148"/>
  <c r="CM34" i="148"/>
  <c r="CN34" i="148"/>
  <c r="CO34" i="148"/>
  <c r="CP34" i="148"/>
  <c r="CQ34" i="148"/>
  <c r="CR34" i="148"/>
  <c r="CS34" i="148"/>
  <c r="CT34" i="148"/>
  <c r="CU34" i="148"/>
  <c r="CV34" i="148"/>
  <c r="CW34" i="148"/>
  <c r="CX34" i="148"/>
  <c r="CY34" i="148"/>
  <c r="CZ34" i="148"/>
  <c r="DA34" i="148"/>
  <c r="DB34" i="148"/>
  <c r="DC34" i="148"/>
  <c r="DD34" i="148"/>
  <c r="DE34" i="148"/>
  <c r="DF34" i="148"/>
  <c r="DG34" i="148"/>
  <c r="DH34" i="148"/>
  <c r="DI34" i="148"/>
  <c r="DJ34" i="148"/>
  <c r="DK34" i="148"/>
  <c r="DL34" i="148"/>
  <c r="DM34" i="148"/>
  <c r="DN34" i="148"/>
  <c r="DO34" i="148"/>
  <c r="AB35" i="148"/>
  <c r="AC35" i="148"/>
  <c r="AD35" i="148"/>
  <c r="AE35" i="148"/>
  <c r="AF35" i="148"/>
  <c r="AG35" i="148"/>
  <c r="AH35" i="148"/>
  <c r="AI35" i="148"/>
  <c r="AJ35" i="148"/>
  <c r="AK35" i="148"/>
  <c r="AL35" i="148"/>
  <c r="AM35" i="148"/>
  <c r="AN35" i="148"/>
  <c r="AO35" i="148"/>
  <c r="AP35" i="148"/>
  <c r="AQ35" i="148"/>
  <c r="AR35" i="148"/>
  <c r="AS35" i="148"/>
  <c r="AT35" i="148"/>
  <c r="AU35" i="148"/>
  <c r="AV35" i="148"/>
  <c r="AW35" i="148"/>
  <c r="AX35" i="148"/>
  <c r="AY35" i="148"/>
  <c r="AZ35" i="148"/>
  <c r="BA35" i="148"/>
  <c r="BB35" i="148"/>
  <c r="BC35" i="148"/>
  <c r="BD35" i="148"/>
  <c r="BE35" i="148"/>
  <c r="BF35" i="148"/>
  <c r="BG35" i="148"/>
  <c r="BH35" i="148"/>
  <c r="BI35" i="148"/>
  <c r="BJ35" i="148"/>
  <c r="BK35" i="148"/>
  <c r="BL35" i="148"/>
  <c r="BM35" i="148"/>
  <c r="BN35" i="148"/>
  <c r="BO35" i="148"/>
  <c r="BP35" i="148"/>
  <c r="BQ35" i="148"/>
  <c r="BR35" i="148"/>
  <c r="BS35" i="148"/>
  <c r="BT35" i="148"/>
  <c r="BU35" i="148"/>
  <c r="BV35" i="148"/>
  <c r="BW35" i="148"/>
  <c r="BX35" i="148"/>
  <c r="BY35" i="148"/>
  <c r="BZ35" i="148"/>
  <c r="CA35" i="148"/>
  <c r="CB35" i="148"/>
  <c r="CC35" i="148"/>
  <c r="CD35" i="148"/>
  <c r="CE35" i="148"/>
  <c r="CF35" i="148"/>
  <c r="CG35" i="148"/>
  <c r="CH35" i="148"/>
  <c r="CI35" i="148"/>
  <c r="CJ35" i="148"/>
  <c r="CK35" i="148"/>
  <c r="CL35" i="148"/>
  <c r="CM35" i="148"/>
  <c r="CN35" i="148"/>
  <c r="CO35" i="148"/>
  <c r="CP35" i="148"/>
  <c r="CQ35" i="148"/>
  <c r="CR35" i="148"/>
  <c r="CS35" i="148"/>
  <c r="CT35" i="148"/>
  <c r="CU35" i="148"/>
  <c r="CV35" i="148"/>
  <c r="CW35" i="148"/>
  <c r="CX35" i="148"/>
  <c r="CY35" i="148"/>
  <c r="CZ35" i="148"/>
  <c r="DA35" i="148"/>
  <c r="DB35" i="148"/>
  <c r="DC35" i="148"/>
  <c r="DD35" i="148"/>
  <c r="DE35" i="148"/>
  <c r="DF35" i="148"/>
  <c r="DG35" i="148"/>
  <c r="DH35" i="148"/>
  <c r="DI35" i="148"/>
  <c r="DJ35" i="148"/>
  <c r="DK35" i="148"/>
  <c r="DL35" i="148"/>
  <c r="DM35" i="148"/>
  <c r="DN35" i="148"/>
  <c r="DO35" i="148"/>
  <c r="AB36" i="148"/>
  <c r="AC36" i="148"/>
  <c r="AD36" i="148"/>
  <c r="AE36" i="148"/>
  <c r="AF36" i="148"/>
  <c r="AG36" i="148"/>
  <c r="AH36" i="148"/>
  <c r="AI36" i="148"/>
  <c r="AJ36" i="148"/>
  <c r="AK36" i="148"/>
  <c r="AL36" i="148"/>
  <c r="AM36" i="148"/>
  <c r="AN36" i="148"/>
  <c r="AO36" i="148"/>
  <c r="AP36" i="148"/>
  <c r="AQ36" i="148"/>
  <c r="AR36" i="148"/>
  <c r="AS36" i="148"/>
  <c r="AT36" i="148"/>
  <c r="AU36" i="148"/>
  <c r="AV36" i="148"/>
  <c r="AW36" i="148"/>
  <c r="AX36" i="148"/>
  <c r="AY36" i="148"/>
  <c r="AZ36" i="148"/>
  <c r="BA36" i="148"/>
  <c r="BB36" i="148"/>
  <c r="BC36" i="148"/>
  <c r="BD36" i="148"/>
  <c r="BE36" i="148"/>
  <c r="BF36" i="148"/>
  <c r="BG36" i="148"/>
  <c r="BH36" i="148"/>
  <c r="BI36" i="148"/>
  <c r="BJ36" i="148"/>
  <c r="BK36" i="148"/>
  <c r="BL36" i="148"/>
  <c r="BM36" i="148"/>
  <c r="BN36" i="148"/>
  <c r="BO36" i="148"/>
  <c r="BP36" i="148"/>
  <c r="BQ36" i="148"/>
  <c r="BR36" i="148"/>
  <c r="BS36" i="148"/>
  <c r="BT36" i="148"/>
  <c r="BU36" i="148"/>
  <c r="BV36" i="148"/>
  <c r="BW36" i="148"/>
  <c r="BX36" i="148"/>
  <c r="BY36" i="148"/>
  <c r="BZ36" i="148"/>
  <c r="CA36" i="148"/>
  <c r="CB36" i="148"/>
  <c r="CC36" i="148"/>
  <c r="CD36" i="148"/>
  <c r="CE36" i="148"/>
  <c r="CF36" i="148"/>
  <c r="CG36" i="148"/>
  <c r="CH36" i="148"/>
  <c r="CI36" i="148"/>
  <c r="CJ36" i="148"/>
  <c r="CK36" i="148"/>
  <c r="CL36" i="148"/>
  <c r="CM36" i="148"/>
  <c r="CN36" i="148"/>
  <c r="CO36" i="148"/>
  <c r="CP36" i="148"/>
  <c r="CQ36" i="148"/>
  <c r="CR36" i="148"/>
  <c r="CS36" i="148"/>
  <c r="CT36" i="148"/>
  <c r="CU36" i="148"/>
  <c r="CV36" i="148"/>
  <c r="CW36" i="148"/>
  <c r="CX36" i="148"/>
  <c r="CY36" i="148"/>
  <c r="CZ36" i="148"/>
  <c r="DA36" i="148"/>
  <c r="DB36" i="148"/>
  <c r="DC36" i="148"/>
  <c r="DD36" i="148"/>
  <c r="DE36" i="148"/>
  <c r="DF36" i="148"/>
  <c r="DG36" i="148"/>
  <c r="DH36" i="148"/>
  <c r="DI36" i="148"/>
  <c r="DJ36" i="148"/>
  <c r="DK36" i="148"/>
  <c r="DL36" i="148"/>
  <c r="DM36" i="148"/>
  <c r="DN36" i="148"/>
  <c r="DO36" i="148"/>
  <c r="AB37" i="148"/>
  <c r="AC37" i="148"/>
  <c r="AD37" i="148"/>
  <c r="AE37" i="148"/>
  <c r="AF37" i="148"/>
  <c r="AG37" i="148"/>
  <c r="AH37" i="148"/>
  <c r="AI37" i="148"/>
  <c r="AJ37" i="148"/>
  <c r="AK37" i="148"/>
  <c r="AL37" i="148"/>
  <c r="AM37" i="148"/>
  <c r="AN37" i="148"/>
  <c r="AO37" i="148"/>
  <c r="AP37" i="148"/>
  <c r="AQ37" i="148"/>
  <c r="AR37" i="148"/>
  <c r="AS37" i="148"/>
  <c r="AT37" i="148"/>
  <c r="AU37" i="148"/>
  <c r="AV37" i="148"/>
  <c r="AW37" i="148"/>
  <c r="AX37" i="148"/>
  <c r="AY37" i="148"/>
  <c r="AZ37" i="148"/>
  <c r="BA37" i="148"/>
  <c r="BB37" i="148"/>
  <c r="BC37" i="148"/>
  <c r="BD37" i="148"/>
  <c r="BE37" i="148"/>
  <c r="BF37" i="148"/>
  <c r="BG37" i="148"/>
  <c r="BH37" i="148"/>
  <c r="BI37" i="148"/>
  <c r="BJ37" i="148"/>
  <c r="BK37" i="148"/>
  <c r="BL37" i="148"/>
  <c r="BM37" i="148"/>
  <c r="BN37" i="148"/>
  <c r="BO37" i="148"/>
  <c r="BP37" i="148"/>
  <c r="BQ37" i="148"/>
  <c r="BR37" i="148"/>
  <c r="BS37" i="148"/>
  <c r="BT37" i="148"/>
  <c r="BU37" i="148"/>
  <c r="BV37" i="148"/>
  <c r="BW37" i="148"/>
  <c r="BX37" i="148"/>
  <c r="BY37" i="148"/>
  <c r="BZ37" i="148"/>
  <c r="CA37" i="148"/>
  <c r="CB37" i="148"/>
  <c r="CC37" i="148"/>
  <c r="CD37" i="148"/>
  <c r="CE37" i="148"/>
  <c r="CF37" i="148"/>
  <c r="CG37" i="148"/>
  <c r="CH37" i="148"/>
  <c r="CI37" i="148"/>
  <c r="CJ37" i="148"/>
  <c r="CK37" i="148"/>
  <c r="CL37" i="148"/>
  <c r="CM37" i="148"/>
  <c r="CN37" i="148"/>
  <c r="CO37" i="148"/>
  <c r="CP37" i="148"/>
  <c r="CQ37" i="148"/>
  <c r="CR37" i="148"/>
  <c r="CS37" i="148"/>
  <c r="CT37" i="148"/>
  <c r="CU37" i="148"/>
  <c r="CV37" i="148"/>
  <c r="CW37" i="148"/>
  <c r="CX37" i="148"/>
  <c r="CY37" i="148"/>
  <c r="CZ37" i="148"/>
  <c r="DA37" i="148"/>
  <c r="DB37" i="148"/>
  <c r="DC37" i="148"/>
  <c r="DD37" i="148"/>
  <c r="DE37" i="148"/>
  <c r="DF37" i="148"/>
  <c r="DG37" i="148"/>
  <c r="DH37" i="148"/>
  <c r="DI37" i="148"/>
  <c r="DJ37" i="148"/>
  <c r="DK37" i="148"/>
  <c r="DL37" i="148"/>
  <c r="DM37" i="148"/>
  <c r="DN37" i="148"/>
  <c r="DO37" i="148"/>
  <c r="AB38" i="148"/>
  <c r="AC38" i="148"/>
  <c r="AD38" i="148"/>
  <c r="AE38" i="148"/>
  <c r="AF38" i="148"/>
  <c r="AG38" i="148"/>
  <c r="AH38" i="148"/>
  <c r="AI38" i="148"/>
  <c r="AJ38" i="148"/>
  <c r="AK38" i="148"/>
  <c r="AL38" i="148"/>
  <c r="AM38" i="148"/>
  <c r="AN38" i="148"/>
  <c r="AO38" i="148"/>
  <c r="AP38" i="148"/>
  <c r="AQ38" i="148"/>
  <c r="AR38" i="148"/>
  <c r="AS38" i="148"/>
  <c r="AT38" i="148"/>
  <c r="AU38" i="148"/>
  <c r="AV38" i="148"/>
  <c r="AW38" i="148"/>
  <c r="AX38" i="148"/>
  <c r="AY38" i="148"/>
  <c r="AZ38" i="148"/>
  <c r="BA38" i="148"/>
  <c r="BB38" i="148"/>
  <c r="BC38" i="148"/>
  <c r="BD38" i="148"/>
  <c r="BE38" i="148"/>
  <c r="BF38" i="148"/>
  <c r="BG38" i="148"/>
  <c r="BH38" i="148"/>
  <c r="BI38" i="148"/>
  <c r="BJ38" i="148"/>
  <c r="BK38" i="148"/>
  <c r="BL38" i="148"/>
  <c r="BM38" i="148"/>
  <c r="BN38" i="148"/>
  <c r="BO38" i="148"/>
  <c r="BP38" i="148"/>
  <c r="BQ38" i="148"/>
  <c r="BR38" i="148"/>
  <c r="BS38" i="148"/>
  <c r="BT38" i="148"/>
  <c r="BU38" i="148"/>
  <c r="BV38" i="148"/>
  <c r="BW38" i="148"/>
  <c r="BX38" i="148"/>
  <c r="BY38" i="148"/>
  <c r="BZ38" i="148"/>
  <c r="CA38" i="148"/>
  <c r="CB38" i="148"/>
  <c r="CC38" i="148"/>
  <c r="CD38" i="148"/>
  <c r="CE38" i="148"/>
  <c r="CF38" i="148"/>
  <c r="CG38" i="148"/>
  <c r="CH38" i="148"/>
  <c r="CI38" i="148"/>
  <c r="CJ38" i="148"/>
  <c r="CK38" i="148"/>
  <c r="CL38" i="148"/>
  <c r="CM38" i="148"/>
  <c r="CN38" i="148"/>
  <c r="CO38" i="148"/>
  <c r="CP38" i="148"/>
  <c r="CQ38" i="148"/>
  <c r="CR38" i="148"/>
  <c r="CS38" i="148"/>
  <c r="CT38" i="148"/>
  <c r="CU38" i="148"/>
  <c r="CV38" i="148"/>
  <c r="CW38" i="148"/>
  <c r="CX38" i="148"/>
  <c r="CY38" i="148"/>
  <c r="CZ38" i="148"/>
  <c r="DA38" i="148"/>
  <c r="DB38" i="148"/>
  <c r="DC38" i="148"/>
  <c r="DD38" i="148"/>
  <c r="DE38" i="148"/>
  <c r="DF38" i="148"/>
  <c r="DG38" i="148"/>
  <c r="DH38" i="148"/>
  <c r="DI38" i="148"/>
  <c r="DJ38" i="148"/>
  <c r="DK38" i="148"/>
  <c r="DL38" i="148"/>
  <c r="DM38" i="148"/>
  <c r="DN38" i="148"/>
  <c r="DO38" i="148"/>
  <c r="AB39" i="148"/>
  <c r="AC39" i="148"/>
  <c r="AD39" i="148"/>
  <c r="AE39" i="148"/>
  <c r="AF39" i="148"/>
  <c r="AG39" i="148"/>
  <c r="AH39" i="148"/>
  <c r="AI39" i="148"/>
  <c r="AJ39" i="148"/>
  <c r="AK39" i="148"/>
  <c r="AL39" i="148"/>
  <c r="AM39" i="148"/>
  <c r="AN39" i="148"/>
  <c r="AO39" i="148"/>
  <c r="AP39" i="148"/>
  <c r="AQ39" i="148"/>
  <c r="AR39" i="148"/>
  <c r="AS39" i="148"/>
  <c r="AT39" i="148"/>
  <c r="AU39" i="148"/>
  <c r="AV39" i="148"/>
  <c r="AW39" i="148"/>
  <c r="AX39" i="148"/>
  <c r="AY39" i="148"/>
  <c r="AZ39" i="148"/>
  <c r="BA39" i="148"/>
  <c r="BB39" i="148"/>
  <c r="BC39" i="148"/>
  <c r="BD39" i="148"/>
  <c r="BE39" i="148"/>
  <c r="BF39" i="148"/>
  <c r="BG39" i="148"/>
  <c r="BH39" i="148"/>
  <c r="BI39" i="148"/>
  <c r="BJ39" i="148"/>
  <c r="BK39" i="148"/>
  <c r="BL39" i="148"/>
  <c r="BM39" i="148"/>
  <c r="BN39" i="148"/>
  <c r="BO39" i="148"/>
  <c r="BP39" i="148"/>
  <c r="BQ39" i="148"/>
  <c r="BR39" i="148"/>
  <c r="BS39" i="148"/>
  <c r="BT39" i="148"/>
  <c r="BU39" i="148"/>
  <c r="BV39" i="148"/>
  <c r="BW39" i="148"/>
  <c r="BX39" i="148"/>
  <c r="BY39" i="148"/>
  <c r="BZ39" i="148"/>
  <c r="CA39" i="148"/>
  <c r="CB39" i="148"/>
  <c r="CC39" i="148"/>
  <c r="CD39" i="148"/>
  <c r="CE39" i="148"/>
  <c r="CF39" i="148"/>
  <c r="CG39" i="148"/>
  <c r="CH39" i="148"/>
  <c r="CI39" i="148"/>
  <c r="CJ39" i="148"/>
  <c r="CK39" i="148"/>
  <c r="CL39" i="148"/>
  <c r="CM39" i="148"/>
  <c r="CN39" i="148"/>
  <c r="CO39" i="148"/>
  <c r="CP39" i="148"/>
  <c r="CQ39" i="148"/>
  <c r="CR39" i="148"/>
  <c r="CS39" i="148"/>
  <c r="CT39" i="148"/>
  <c r="CU39" i="148"/>
  <c r="CV39" i="148"/>
  <c r="CW39" i="148"/>
  <c r="CX39" i="148"/>
  <c r="CY39" i="148"/>
  <c r="CZ39" i="148"/>
  <c r="DA39" i="148"/>
  <c r="DB39" i="148"/>
  <c r="DC39" i="148"/>
  <c r="DD39" i="148"/>
  <c r="DE39" i="148"/>
  <c r="DF39" i="148"/>
  <c r="DG39" i="148"/>
  <c r="DH39" i="148"/>
  <c r="DI39" i="148"/>
  <c r="DJ39" i="148"/>
  <c r="DK39" i="148"/>
  <c r="DL39" i="148"/>
  <c r="DM39" i="148"/>
  <c r="DN39" i="148"/>
  <c r="DO39" i="148"/>
  <c r="AB40" i="148"/>
  <c r="AC40" i="148"/>
  <c r="AD40" i="148"/>
  <c r="AE40" i="148"/>
  <c r="AF40" i="148"/>
  <c r="AG40" i="148"/>
  <c r="AH40" i="148"/>
  <c r="AI40" i="148"/>
  <c r="AJ40" i="148"/>
  <c r="AK40" i="148"/>
  <c r="AL40" i="148"/>
  <c r="AM40" i="148"/>
  <c r="AN40" i="148"/>
  <c r="AO40" i="148"/>
  <c r="AP40" i="148"/>
  <c r="AQ40" i="148"/>
  <c r="AR40" i="148"/>
  <c r="AS40" i="148"/>
  <c r="AT40" i="148"/>
  <c r="AU40" i="148"/>
  <c r="AV40" i="148"/>
  <c r="AW40" i="148"/>
  <c r="AX40" i="148"/>
  <c r="AY40" i="148"/>
  <c r="AZ40" i="148"/>
  <c r="BA40" i="148"/>
  <c r="BB40" i="148"/>
  <c r="BC40" i="148"/>
  <c r="BD40" i="148"/>
  <c r="BE40" i="148"/>
  <c r="BF40" i="148"/>
  <c r="BG40" i="148"/>
  <c r="BH40" i="148"/>
  <c r="BI40" i="148"/>
  <c r="BJ40" i="148"/>
  <c r="BK40" i="148"/>
  <c r="BL40" i="148"/>
  <c r="BM40" i="148"/>
  <c r="BN40" i="148"/>
  <c r="BO40" i="148"/>
  <c r="BP40" i="148"/>
  <c r="BQ40" i="148"/>
  <c r="BR40" i="148"/>
  <c r="BS40" i="148"/>
  <c r="BT40" i="148"/>
  <c r="BU40" i="148"/>
  <c r="BV40" i="148"/>
  <c r="BW40" i="148"/>
  <c r="BX40" i="148"/>
  <c r="BY40" i="148"/>
  <c r="BZ40" i="148"/>
  <c r="CA40" i="148"/>
  <c r="CB40" i="148"/>
  <c r="CC40" i="148"/>
  <c r="CD40" i="148"/>
  <c r="CE40" i="148"/>
  <c r="CF40" i="148"/>
  <c r="CG40" i="148"/>
  <c r="CH40" i="148"/>
  <c r="CI40" i="148"/>
  <c r="CJ40" i="148"/>
  <c r="CK40" i="148"/>
  <c r="CL40" i="148"/>
  <c r="CM40" i="148"/>
  <c r="CN40" i="148"/>
  <c r="CO40" i="148"/>
  <c r="CP40" i="148"/>
  <c r="CQ40" i="148"/>
  <c r="CR40" i="148"/>
  <c r="CS40" i="148"/>
  <c r="CT40" i="148"/>
  <c r="CU40" i="148"/>
  <c r="CV40" i="148"/>
  <c r="CW40" i="148"/>
  <c r="CX40" i="148"/>
  <c r="CY40" i="148"/>
  <c r="CZ40" i="148"/>
  <c r="DA40" i="148"/>
  <c r="DB40" i="148"/>
  <c r="DC40" i="148"/>
  <c r="DD40" i="148"/>
  <c r="DE40" i="148"/>
  <c r="DF40" i="148"/>
  <c r="DG40" i="148"/>
  <c r="DH40" i="148"/>
  <c r="DI40" i="148"/>
  <c r="DJ40" i="148"/>
  <c r="DK40" i="148"/>
  <c r="DL40" i="148"/>
  <c r="DM40" i="148"/>
  <c r="DN40" i="148"/>
  <c r="DO40" i="148"/>
  <c r="AB41" i="148"/>
  <c r="AC41" i="148"/>
  <c r="AD41" i="148"/>
  <c r="AE41" i="148"/>
  <c r="AF41" i="148"/>
  <c r="AG41" i="148"/>
  <c r="AH41" i="148"/>
  <c r="AI41" i="148"/>
  <c r="AJ41" i="148"/>
  <c r="AK41" i="148"/>
  <c r="AL41" i="148"/>
  <c r="AM41" i="148"/>
  <c r="AN41" i="148"/>
  <c r="AO41" i="148"/>
  <c r="AP41" i="148"/>
  <c r="AQ41" i="148"/>
  <c r="AR41" i="148"/>
  <c r="AS41" i="148"/>
  <c r="AT41" i="148"/>
  <c r="AU41" i="148"/>
  <c r="AV41" i="148"/>
  <c r="AW41" i="148"/>
  <c r="AX41" i="148"/>
  <c r="AY41" i="148"/>
  <c r="AZ41" i="148"/>
  <c r="BA41" i="148"/>
  <c r="BB41" i="148"/>
  <c r="BC41" i="148"/>
  <c r="BD41" i="148"/>
  <c r="BE41" i="148"/>
  <c r="BF41" i="148"/>
  <c r="BG41" i="148"/>
  <c r="BH41" i="148"/>
  <c r="BI41" i="148"/>
  <c r="BJ41" i="148"/>
  <c r="BK41" i="148"/>
  <c r="BL41" i="148"/>
  <c r="BM41" i="148"/>
  <c r="BN41" i="148"/>
  <c r="BO41" i="148"/>
  <c r="BP41" i="148"/>
  <c r="BQ41" i="148"/>
  <c r="BR41" i="148"/>
  <c r="BS41" i="148"/>
  <c r="BT41" i="148"/>
  <c r="BU41" i="148"/>
  <c r="BV41" i="148"/>
  <c r="BW41" i="148"/>
  <c r="BX41" i="148"/>
  <c r="BY41" i="148"/>
  <c r="BZ41" i="148"/>
  <c r="CA41" i="148"/>
  <c r="CB41" i="148"/>
  <c r="CC41" i="148"/>
  <c r="CD41" i="148"/>
  <c r="CE41" i="148"/>
  <c r="CF41" i="148"/>
  <c r="CG41" i="148"/>
  <c r="CH41" i="148"/>
  <c r="CI41" i="148"/>
  <c r="CJ41" i="148"/>
  <c r="CK41" i="148"/>
  <c r="CL41" i="148"/>
  <c r="CM41" i="148"/>
  <c r="CN41" i="148"/>
  <c r="CO41" i="148"/>
  <c r="CP41" i="148"/>
  <c r="CQ41" i="148"/>
  <c r="CR41" i="148"/>
  <c r="CS41" i="148"/>
  <c r="CT41" i="148"/>
  <c r="CU41" i="148"/>
  <c r="CV41" i="148"/>
  <c r="CW41" i="148"/>
  <c r="CX41" i="148"/>
  <c r="CY41" i="148"/>
  <c r="CZ41" i="148"/>
  <c r="DA41" i="148"/>
  <c r="DB41" i="148"/>
  <c r="DC41" i="148"/>
  <c r="DD41" i="148"/>
  <c r="DE41" i="148"/>
  <c r="DF41" i="148"/>
  <c r="DG41" i="148"/>
  <c r="DH41" i="148"/>
  <c r="DI41" i="148"/>
  <c r="DJ41" i="148"/>
  <c r="DK41" i="148"/>
  <c r="DL41" i="148"/>
  <c r="DM41" i="148"/>
  <c r="DN41" i="148"/>
  <c r="DO41" i="148"/>
  <c r="AB42" i="148"/>
  <c r="AC42" i="148"/>
  <c r="AD42" i="148"/>
  <c r="AE42" i="148"/>
  <c r="AF42" i="148"/>
  <c r="AG42" i="148"/>
  <c r="AH42" i="148"/>
  <c r="AI42" i="148"/>
  <c r="AJ42" i="148"/>
  <c r="AK42" i="148"/>
  <c r="AL42" i="148"/>
  <c r="AM42" i="148"/>
  <c r="AN42" i="148"/>
  <c r="AO42" i="148"/>
  <c r="AP42" i="148"/>
  <c r="AQ42" i="148"/>
  <c r="AR42" i="148"/>
  <c r="AS42" i="148"/>
  <c r="AT42" i="148"/>
  <c r="AU42" i="148"/>
  <c r="AV42" i="148"/>
  <c r="AW42" i="148"/>
  <c r="AX42" i="148"/>
  <c r="AY42" i="148"/>
  <c r="AZ42" i="148"/>
  <c r="BA42" i="148"/>
  <c r="BB42" i="148"/>
  <c r="BC42" i="148"/>
  <c r="BD42" i="148"/>
  <c r="BE42" i="148"/>
  <c r="BF42" i="148"/>
  <c r="BG42" i="148"/>
  <c r="BH42" i="148"/>
  <c r="BI42" i="148"/>
  <c r="BJ42" i="148"/>
  <c r="BK42" i="148"/>
  <c r="BL42" i="148"/>
  <c r="BM42" i="148"/>
  <c r="BN42" i="148"/>
  <c r="BO42" i="148"/>
  <c r="BP42" i="148"/>
  <c r="BQ42" i="148"/>
  <c r="BR42" i="148"/>
  <c r="BS42" i="148"/>
  <c r="BT42" i="148"/>
  <c r="BU42" i="148"/>
  <c r="BV42" i="148"/>
  <c r="BW42" i="148"/>
  <c r="BX42" i="148"/>
  <c r="BY42" i="148"/>
  <c r="BZ42" i="148"/>
  <c r="CA42" i="148"/>
  <c r="CB42" i="148"/>
  <c r="CC42" i="148"/>
  <c r="CD42" i="148"/>
  <c r="CE42" i="148"/>
  <c r="CF42" i="148"/>
  <c r="CG42" i="148"/>
  <c r="CH42" i="148"/>
  <c r="CI42" i="148"/>
  <c r="CJ42" i="148"/>
  <c r="CK42" i="148"/>
  <c r="CL42" i="148"/>
  <c r="CM42" i="148"/>
  <c r="CN42" i="148"/>
  <c r="CO42" i="148"/>
  <c r="CP42" i="148"/>
  <c r="CQ42" i="148"/>
  <c r="CR42" i="148"/>
  <c r="CS42" i="148"/>
  <c r="CT42" i="148"/>
  <c r="CU42" i="148"/>
  <c r="CV42" i="148"/>
  <c r="CW42" i="148"/>
  <c r="CX42" i="148"/>
  <c r="CY42" i="148"/>
  <c r="CZ42" i="148"/>
  <c r="DA42" i="148"/>
  <c r="DB42" i="148"/>
  <c r="DC42" i="148"/>
  <c r="DD42" i="148"/>
  <c r="DE42" i="148"/>
  <c r="DF42" i="148"/>
  <c r="DG42" i="148"/>
  <c r="DH42" i="148"/>
  <c r="DI42" i="148"/>
  <c r="DJ42" i="148"/>
  <c r="DK42" i="148"/>
  <c r="DL42" i="148"/>
  <c r="DM42" i="148"/>
  <c r="DN42" i="148"/>
  <c r="DO42" i="148"/>
  <c r="AB43" i="148"/>
  <c r="AC43" i="148"/>
  <c r="AD43" i="148"/>
  <c r="AE43" i="148"/>
  <c r="AF43" i="148"/>
  <c r="AG43" i="148"/>
  <c r="AH43" i="148"/>
  <c r="AI43" i="148"/>
  <c r="AJ43" i="148"/>
  <c r="AK43" i="148"/>
  <c r="AL43" i="148"/>
  <c r="AM43" i="148"/>
  <c r="AN43" i="148"/>
  <c r="AO43" i="148"/>
  <c r="AP43" i="148"/>
  <c r="AQ43" i="148"/>
  <c r="AR43" i="148"/>
  <c r="AS43" i="148"/>
  <c r="AT43" i="148"/>
  <c r="AU43" i="148"/>
  <c r="AV43" i="148"/>
  <c r="AW43" i="148"/>
  <c r="AX43" i="148"/>
  <c r="AY43" i="148"/>
  <c r="AZ43" i="148"/>
  <c r="BA43" i="148"/>
  <c r="BB43" i="148"/>
  <c r="BC43" i="148"/>
  <c r="BD43" i="148"/>
  <c r="BE43" i="148"/>
  <c r="BF43" i="148"/>
  <c r="BG43" i="148"/>
  <c r="BH43" i="148"/>
  <c r="BI43" i="148"/>
  <c r="BJ43" i="148"/>
  <c r="BK43" i="148"/>
  <c r="BL43" i="148"/>
  <c r="BM43" i="148"/>
  <c r="BN43" i="148"/>
  <c r="BO43" i="148"/>
  <c r="BP43" i="148"/>
  <c r="BQ43" i="148"/>
  <c r="BR43" i="148"/>
  <c r="BS43" i="148"/>
  <c r="BT43" i="148"/>
  <c r="BU43" i="148"/>
  <c r="BV43" i="148"/>
  <c r="BW43" i="148"/>
  <c r="BX43" i="148"/>
  <c r="BY43" i="148"/>
  <c r="BZ43" i="148"/>
  <c r="CA43" i="148"/>
  <c r="CB43" i="148"/>
  <c r="CC43" i="148"/>
  <c r="CD43" i="148"/>
  <c r="CE43" i="148"/>
  <c r="CF43" i="148"/>
  <c r="CG43" i="148"/>
  <c r="CH43" i="148"/>
  <c r="CI43" i="148"/>
  <c r="CJ43" i="148"/>
  <c r="CK43" i="148"/>
  <c r="CL43" i="148"/>
  <c r="CM43" i="148"/>
  <c r="CN43" i="148"/>
  <c r="CO43" i="148"/>
  <c r="CP43" i="148"/>
  <c r="CQ43" i="148"/>
  <c r="CR43" i="148"/>
  <c r="CS43" i="148"/>
  <c r="CT43" i="148"/>
  <c r="CU43" i="148"/>
  <c r="CV43" i="148"/>
  <c r="CW43" i="148"/>
  <c r="CX43" i="148"/>
  <c r="CY43" i="148"/>
  <c r="CZ43" i="148"/>
  <c r="DA43" i="148"/>
  <c r="DB43" i="148"/>
  <c r="DC43" i="148"/>
  <c r="DD43" i="148"/>
  <c r="DE43" i="148"/>
  <c r="DF43" i="148"/>
  <c r="DG43" i="148"/>
  <c r="DH43" i="148"/>
  <c r="DI43" i="148"/>
  <c r="DJ43" i="148"/>
  <c r="DK43" i="148"/>
  <c r="DL43" i="148"/>
  <c r="DM43" i="148"/>
  <c r="DN43" i="148"/>
  <c r="DO43" i="148"/>
  <c r="AB44" i="148"/>
  <c r="AC44" i="148"/>
  <c r="AD44" i="148"/>
  <c r="AE44" i="148"/>
  <c r="AF44" i="148"/>
  <c r="AG44" i="148"/>
  <c r="AH44" i="148"/>
  <c r="AI44" i="148"/>
  <c r="AJ44" i="148"/>
  <c r="AK44" i="148"/>
  <c r="AL44" i="148"/>
  <c r="AM44" i="148"/>
  <c r="AN44" i="148"/>
  <c r="AO44" i="148"/>
  <c r="AP44" i="148"/>
  <c r="AQ44" i="148"/>
  <c r="AR44" i="148"/>
  <c r="AS44" i="148"/>
  <c r="AT44" i="148"/>
  <c r="AU44" i="148"/>
  <c r="AV44" i="148"/>
  <c r="AW44" i="148"/>
  <c r="AX44" i="148"/>
  <c r="AY44" i="148"/>
  <c r="AZ44" i="148"/>
  <c r="BA44" i="148"/>
  <c r="BB44" i="148"/>
  <c r="BC44" i="148"/>
  <c r="BD44" i="148"/>
  <c r="BE44" i="148"/>
  <c r="BF44" i="148"/>
  <c r="BG44" i="148"/>
  <c r="BH44" i="148"/>
  <c r="BI44" i="148"/>
  <c r="BJ44" i="148"/>
  <c r="BK44" i="148"/>
  <c r="BL44" i="148"/>
  <c r="BM44" i="148"/>
  <c r="BN44" i="148"/>
  <c r="BO44" i="148"/>
  <c r="BP44" i="148"/>
  <c r="BQ44" i="148"/>
  <c r="BR44" i="148"/>
  <c r="BS44" i="148"/>
  <c r="BT44" i="148"/>
  <c r="BU44" i="148"/>
  <c r="BV44" i="148"/>
  <c r="BW44" i="148"/>
  <c r="BX44" i="148"/>
  <c r="BY44" i="148"/>
  <c r="BZ44" i="148"/>
  <c r="CA44" i="148"/>
  <c r="CB44" i="148"/>
  <c r="CC44" i="148"/>
  <c r="CD44" i="148"/>
  <c r="CE44" i="148"/>
  <c r="CF44" i="148"/>
  <c r="CG44" i="148"/>
  <c r="CH44" i="148"/>
  <c r="CI44" i="148"/>
  <c r="CJ44" i="148"/>
  <c r="CK44" i="148"/>
  <c r="CL44" i="148"/>
  <c r="CM44" i="148"/>
  <c r="CN44" i="148"/>
  <c r="CO44" i="148"/>
  <c r="CP44" i="148"/>
  <c r="CQ44" i="148"/>
  <c r="CR44" i="148"/>
  <c r="CS44" i="148"/>
  <c r="CT44" i="148"/>
  <c r="CU44" i="148"/>
  <c r="CV44" i="148"/>
  <c r="CW44" i="148"/>
  <c r="CX44" i="148"/>
  <c r="CY44" i="148"/>
  <c r="CZ44" i="148"/>
  <c r="DA44" i="148"/>
  <c r="DB44" i="148"/>
  <c r="DC44" i="148"/>
  <c r="DD44" i="148"/>
  <c r="DE44" i="148"/>
  <c r="DF44" i="148"/>
  <c r="DG44" i="148"/>
  <c r="DH44" i="148"/>
  <c r="DI44" i="148"/>
  <c r="DJ44" i="148"/>
  <c r="DK44" i="148"/>
  <c r="DL44" i="148"/>
  <c r="DM44" i="148"/>
  <c r="DN44" i="148"/>
  <c r="DO44" i="148"/>
  <c r="AB45" i="148"/>
  <c r="AC45" i="148"/>
  <c r="AD45" i="148"/>
  <c r="AE45" i="148"/>
  <c r="AF45" i="148"/>
  <c r="AG45" i="148"/>
  <c r="AH45" i="148"/>
  <c r="AI45" i="148"/>
  <c r="AJ45" i="148"/>
  <c r="AK45" i="148"/>
  <c r="AL45" i="148"/>
  <c r="AM45" i="148"/>
  <c r="AN45" i="148"/>
  <c r="AO45" i="148"/>
  <c r="AP45" i="148"/>
  <c r="AQ45" i="148"/>
  <c r="AR45" i="148"/>
  <c r="AS45" i="148"/>
  <c r="AT45" i="148"/>
  <c r="AU45" i="148"/>
  <c r="AV45" i="148"/>
  <c r="AW45" i="148"/>
  <c r="AX45" i="148"/>
  <c r="AY45" i="148"/>
  <c r="AZ45" i="148"/>
  <c r="BA45" i="148"/>
  <c r="BB45" i="148"/>
  <c r="BC45" i="148"/>
  <c r="BD45" i="148"/>
  <c r="BE45" i="148"/>
  <c r="BF45" i="148"/>
  <c r="BG45" i="148"/>
  <c r="BH45" i="148"/>
  <c r="BI45" i="148"/>
  <c r="BJ45" i="148"/>
  <c r="BK45" i="148"/>
  <c r="BL45" i="148"/>
  <c r="BM45" i="148"/>
  <c r="BN45" i="148"/>
  <c r="BO45" i="148"/>
  <c r="BP45" i="148"/>
  <c r="BQ45" i="148"/>
  <c r="BR45" i="148"/>
  <c r="BS45" i="148"/>
  <c r="BT45" i="148"/>
  <c r="BU45" i="148"/>
  <c r="BV45" i="148"/>
  <c r="BW45" i="148"/>
  <c r="BX45" i="148"/>
  <c r="BY45" i="148"/>
  <c r="BZ45" i="148"/>
  <c r="CA45" i="148"/>
  <c r="CB45" i="148"/>
  <c r="CC45" i="148"/>
  <c r="CD45" i="148"/>
  <c r="CE45" i="148"/>
  <c r="CF45" i="148"/>
  <c r="CG45" i="148"/>
  <c r="CH45" i="148"/>
  <c r="CI45" i="148"/>
  <c r="CJ45" i="148"/>
  <c r="CK45" i="148"/>
  <c r="CL45" i="148"/>
  <c r="CM45" i="148"/>
  <c r="CN45" i="148"/>
  <c r="CO45" i="148"/>
  <c r="CP45" i="148"/>
  <c r="CQ45" i="148"/>
  <c r="CR45" i="148"/>
  <c r="CS45" i="148"/>
  <c r="CT45" i="148"/>
  <c r="CU45" i="148"/>
  <c r="CV45" i="148"/>
  <c r="CW45" i="148"/>
  <c r="CX45" i="148"/>
  <c r="CY45" i="148"/>
  <c r="CZ45" i="148"/>
  <c r="DA45" i="148"/>
  <c r="DB45" i="148"/>
  <c r="DC45" i="148"/>
  <c r="DD45" i="148"/>
  <c r="DE45" i="148"/>
  <c r="DF45" i="148"/>
  <c r="DG45" i="148"/>
  <c r="DH45" i="148"/>
  <c r="DI45" i="148"/>
  <c r="DJ45" i="148"/>
  <c r="DK45" i="148"/>
  <c r="DL45" i="148"/>
  <c r="DM45" i="148"/>
  <c r="DN45" i="148"/>
  <c r="DO45" i="148"/>
  <c r="AB46" i="148"/>
  <c r="AC46" i="148"/>
  <c r="AD46" i="148"/>
  <c r="AE46" i="148"/>
  <c r="AF46" i="148"/>
  <c r="AG46" i="148"/>
  <c r="AH46" i="148"/>
  <c r="AI46" i="148"/>
  <c r="AJ46" i="148"/>
  <c r="AK46" i="148"/>
  <c r="AL46" i="148"/>
  <c r="AM46" i="148"/>
  <c r="AN46" i="148"/>
  <c r="AO46" i="148"/>
  <c r="AP46" i="148"/>
  <c r="AQ46" i="148"/>
  <c r="AR46" i="148"/>
  <c r="AS46" i="148"/>
  <c r="AT46" i="148"/>
  <c r="AU46" i="148"/>
  <c r="AV46" i="148"/>
  <c r="AW46" i="148"/>
  <c r="AX46" i="148"/>
  <c r="AY46" i="148"/>
  <c r="AZ46" i="148"/>
  <c r="BA46" i="148"/>
  <c r="BB46" i="148"/>
  <c r="BC46" i="148"/>
  <c r="BD46" i="148"/>
  <c r="BE46" i="148"/>
  <c r="BF46" i="148"/>
  <c r="BG46" i="148"/>
  <c r="BH46" i="148"/>
  <c r="BI46" i="148"/>
  <c r="BJ46" i="148"/>
  <c r="BK46" i="148"/>
  <c r="BL46" i="148"/>
  <c r="BM46" i="148"/>
  <c r="BN46" i="148"/>
  <c r="BO46" i="148"/>
  <c r="BP46" i="148"/>
  <c r="BQ46" i="148"/>
  <c r="BR46" i="148"/>
  <c r="BS46" i="148"/>
  <c r="BT46" i="148"/>
  <c r="BU46" i="148"/>
  <c r="BV46" i="148"/>
  <c r="BW46" i="148"/>
  <c r="BX46" i="148"/>
  <c r="BY46" i="148"/>
  <c r="BZ46" i="148"/>
  <c r="CA46" i="148"/>
  <c r="CB46" i="148"/>
  <c r="CC46" i="148"/>
  <c r="CD46" i="148"/>
  <c r="CE46" i="148"/>
  <c r="CF46" i="148"/>
  <c r="CG46" i="148"/>
  <c r="CH46" i="148"/>
  <c r="CI46" i="148"/>
  <c r="CJ46" i="148"/>
  <c r="CK46" i="148"/>
  <c r="CL46" i="148"/>
  <c r="CM46" i="148"/>
  <c r="CN46" i="148"/>
  <c r="CO46" i="148"/>
  <c r="CP46" i="148"/>
  <c r="CQ46" i="148"/>
  <c r="CR46" i="148"/>
  <c r="CS46" i="148"/>
  <c r="CT46" i="148"/>
  <c r="CU46" i="148"/>
  <c r="CV46" i="148"/>
  <c r="CW46" i="148"/>
  <c r="CX46" i="148"/>
  <c r="CY46" i="148"/>
  <c r="CZ46" i="148"/>
  <c r="DA46" i="148"/>
  <c r="DB46" i="148"/>
  <c r="DC46" i="148"/>
  <c r="DD46" i="148"/>
  <c r="DE46" i="148"/>
  <c r="DF46" i="148"/>
  <c r="DG46" i="148"/>
  <c r="DH46" i="148"/>
  <c r="DI46" i="148"/>
  <c r="DJ46" i="148"/>
  <c r="DK46" i="148"/>
  <c r="DL46" i="148"/>
  <c r="DM46" i="148"/>
  <c r="DN46" i="148"/>
  <c r="DO46" i="148"/>
  <c r="AB47" i="148"/>
  <c r="AC47" i="148"/>
  <c r="AD47" i="148"/>
  <c r="AE47" i="148"/>
  <c r="AF47" i="148"/>
  <c r="AG47" i="148"/>
  <c r="AH47" i="148"/>
  <c r="AI47" i="148"/>
  <c r="AJ47" i="148"/>
  <c r="AK47" i="148"/>
  <c r="AL47" i="148"/>
  <c r="AM47" i="148"/>
  <c r="AN47" i="148"/>
  <c r="AO47" i="148"/>
  <c r="AP47" i="148"/>
  <c r="AQ47" i="148"/>
  <c r="AR47" i="148"/>
  <c r="AS47" i="148"/>
  <c r="AT47" i="148"/>
  <c r="AU47" i="148"/>
  <c r="AV47" i="148"/>
  <c r="AW47" i="148"/>
  <c r="AX47" i="148"/>
  <c r="AY47" i="148"/>
  <c r="AZ47" i="148"/>
  <c r="BA47" i="148"/>
  <c r="BB47" i="148"/>
  <c r="BC47" i="148"/>
  <c r="BD47" i="148"/>
  <c r="BE47" i="148"/>
  <c r="BF47" i="148"/>
  <c r="BG47" i="148"/>
  <c r="BH47" i="148"/>
  <c r="BI47" i="148"/>
  <c r="BJ47" i="148"/>
  <c r="BK47" i="148"/>
  <c r="BL47" i="148"/>
  <c r="BM47" i="148"/>
  <c r="BN47" i="148"/>
  <c r="BO47" i="148"/>
  <c r="BP47" i="148"/>
  <c r="BQ47" i="148"/>
  <c r="BR47" i="148"/>
  <c r="BS47" i="148"/>
  <c r="BT47" i="148"/>
  <c r="BU47" i="148"/>
  <c r="BV47" i="148"/>
  <c r="BW47" i="148"/>
  <c r="BX47" i="148"/>
  <c r="BY47" i="148"/>
  <c r="BZ47" i="148"/>
  <c r="CA47" i="148"/>
  <c r="CB47" i="148"/>
  <c r="CC47" i="148"/>
  <c r="CD47" i="148"/>
  <c r="CE47" i="148"/>
  <c r="CF47" i="148"/>
  <c r="CG47" i="148"/>
  <c r="CH47" i="148"/>
  <c r="CI47" i="148"/>
  <c r="CJ47" i="148"/>
  <c r="CK47" i="148"/>
  <c r="CL47" i="148"/>
  <c r="CM47" i="148"/>
  <c r="CN47" i="148"/>
  <c r="CO47" i="148"/>
  <c r="CP47" i="148"/>
  <c r="CQ47" i="148"/>
  <c r="CR47" i="148"/>
  <c r="CS47" i="148"/>
  <c r="CT47" i="148"/>
  <c r="CU47" i="148"/>
  <c r="CV47" i="148"/>
  <c r="CW47" i="148"/>
  <c r="CX47" i="148"/>
  <c r="CY47" i="148"/>
  <c r="CZ47" i="148"/>
  <c r="DA47" i="148"/>
  <c r="DB47" i="148"/>
  <c r="DC47" i="148"/>
  <c r="DD47" i="148"/>
  <c r="DE47" i="148"/>
  <c r="DF47" i="148"/>
  <c r="DG47" i="148"/>
  <c r="DH47" i="148"/>
  <c r="DI47" i="148"/>
  <c r="DJ47" i="148"/>
  <c r="DK47" i="148"/>
  <c r="DL47" i="148"/>
  <c r="DM47" i="148"/>
  <c r="DN47" i="148"/>
  <c r="DO47" i="148"/>
  <c r="AB48" i="148"/>
  <c r="AC48" i="148"/>
  <c r="AD48" i="148"/>
  <c r="AE48" i="148"/>
  <c r="AF48" i="148"/>
  <c r="AG48" i="148"/>
  <c r="AH48" i="148"/>
  <c r="AI48" i="148"/>
  <c r="AJ48" i="148"/>
  <c r="AK48" i="148"/>
  <c r="AL48" i="148"/>
  <c r="AM48" i="148"/>
  <c r="AN48" i="148"/>
  <c r="AO48" i="148"/>
  <c r="AP48" i="148"/>
  <c r="AQ48" i="148"/>
  <c r="AR48" i="148"/>
  <c r="AS48" i="148"/>
  <c r="AT48" i="148"/>
  <c r="AU48" i="148"/>
  <c r="AV48" i="148"/>
  <c r="AW48" i="148"/>
  <c r="AX48" i="148"/>
  <c r="AY48" i="148"/>
  <c r="AZ48" i="148"/>
  <c r="BA48" i="148"/>
  <c r="BB48" i="148"/>
  <c r="BC48" i="148"/>
  <c r="BD48" i="148"/>
  <c r="BE48" i="148"/>
  <c r="BF48" i="148"/>
  <c r="BG48" i="148"/>
  <c r="BH48" i="148"/>
  <c r="BI48" i="148"/>
  <c r="BJ48" i="148"/>
  <c r="BK48" i="148"/>
  <c r="BL48" i="148"/>
  <c r="BM48" i="148"/>
  <c r="BN48" i="148"/>
  <c r="BO48" i="148"/>
  <c r="BP48" i="148"/>
  <c r="BQ48" i="148"/>
  <c r="BR48" i="148"/>
  <c r="BS48" i="148"/>
  <c r="BT48" i="148"/>
  <c r="BU48" i="148"/>
  <c r="BV48" i="148"/>
  <c r="BW48" i="148"/>
  <c r="BX48" i="148"/>
  <c r="BY48" i="148"/>
  <c r="BZ48" i="148"/>
  <c r="CA48" i="148"/>
  <c r="CB48" i="148"/>
  <c r="CC48" i="148"/>
  <c r="CD48" i="148"/>
  <c r="CE48" i="148"/>
  <c r="CF48" i="148"/>
  <c r="CG48" i="148"/>
  <c r="CH48" i="148"/>
  <c r="CI48" i="148"/>
  <c r="CJ48" i="148"/>
  <c r="CK48" i="148"/>
  <c r="CL48" i="148"/>
  <c r="CM48" i="148"/>
  <c r="CN48" i="148"/>
  <c r="CO48" i="148"/>
  <c r="CP48" i="148"/>
  <c r="CQ48" i="148"/>
  <c r="CR48" i="148"/>
  <c r="CS48" i="148"/>
  <c r="CT48" i="148"/>
  <c r="CU48" i="148"/>
  <c r="CV48" i="148"/>
  <c r="CW48" i="148"/>
  <c r="CX48" i="148"/>
  <c r="CY48" i="148"/>
  <c r="CZ48" i="148"/>
  <c r="DA48" i="148"/>
  <c r="DB48" i="148"/>
  <c r="DC48" i="148"/>
  <c r="DD48" i="148"/>
  <c r="DE48" i="148"/>
  <c r="DF48" i="148"/>
  <c r="DG48" i="148"/>
  <c r="DH48" i="148"/>
  <c r="DI48" i="148"/>
  <c r="DJ48" i="148"/>
  <c r="DK48" i="148"/>
  <c r="DL48" i="148"/>
  <c r="DM48" i="148"/>
  <c r="DN48" i="148"/>
  <c r="DO48" i="148"/>
  <c r="AB49" i="148"/>
  <c r="AC49" i="148"/>
  <c r="AD49" i="148"/>
  <c r="AE49" i="148"/>
  <c r="AF49" i="148"/>
  <c r="AG49" i="148"/>
  <c r="AH49" i="148"/>
  <c r="AI49" i="148"/>
  <c r="AJ49" i="148"/>
  <c r="AK49" i="148"/>
  <c r="AL49" i="148"/>
  <c r="AM49" i="148"/>
  <c r="AN49" i="148"/>
  <c r="AO49" i="148"/>
  <c r="AP49" i="148"/>
  <c r="AQ49" i="148"/>
  <c r="AR49" i="148"/>
  <c r="AS49" i="148"/>
  <c r="AT49" i="148"/>
  <c r="AU49" i="148"/>
  <c r="AV49" i="148"/>
  <c r="AW49" i="148"/>
  <c r="AX49" i="148"/>
  <c r="AY49" i="148"/>
  <c r="AZ49" i="148"/>
  <c r="BA49" i="148"/>
  <c r="BB49" i="148"/>
  <c r="BC49" i="148"/>
  <c r="BD49" i="148"/>
  <c r="BE49" i="148"/>
  <c r="BF49" i="148"/>
  <c r="BG49" i="148"/>
  <c r="BH49" i="148"/>
  <c r="BI49" i="148"/>
  <c r="BJ49" i="148"/>
  <c r="BK49" i="148"/>
  <c r="BL49" i="148"/>
  <c r="BM49" i="148"/>
  <c r="BN49" i="148"/>
  <c r="BO49" i="148"/>
  <c r="BP49" i="148"/>
  <c r="BQ49" i="148"/>
  <c r="BR49" i="148"/>
  <c r="BS49" i="148"/>
  <c r="BT49" i="148"/>
  <c r="BU49" i="148"/>
  <c r="BV49" i="148"/>
  <c r="BW49" i="148"/>
  <c r="BX49" i="148"/>
  <c r="BY49" i="148"/>
  <c r="BZ49" i="148"/>
  <c r="CA49" i="148"/>
  <c r="CB49" i="148"/>
  <c r="CC49" i="148"/>
  <c r="CD49" i="148"/>
  <c r="CE49" i="148"/>
  <c r="CF49" i="148"/>
  <c r="CG49" i="148"/>
  <c r="CH49" i="148"/>
  <c r="CI49" i="148"/>
  <c r="CJ49" i="148"/>
  <c r="CK49" i="148"/>
  <c r="CL49" i="148"/>
  <c r="CM49" i="148"/>
  <c r="CN49" i="148"/>
  <c r="CO49" i="148"/>
  <c r="CP49" i="148"/>
  <c r="CQ49" i="148"/>
  <c r="CR49" i="148"/>
  <c r="CS49" i="148"/>
  <c r="CT49" i="148"/>
  <c r="CU49" i="148"/>
  <c r="CV49" i="148"/>
  <c r="CW49" i="148"/>
  <c r="CX49" i="148"/>
  <c r="CY49" i="148"/>
  <c r="CZ49" i="148"/>
  <c r="DA49" i="148"/>
  <c r="DB49" i="148"/>
  <c r="DC49" i="148"/>
  <c r="DD49" i="148"/>
  <c r="DE49" i="148"/>
  <c r="DF49" i="148"/>
  <c r="DG49" i="148"/>
  <c r="DH49" i="148"/>
  <c r="DI49" i="148"/>
  <c r="DJ49" i="148"/>
  <c r="DK49" i="148"/>
  <c r="DL49" i="148"/>
  <c r="DM49" i="148"/>
  <c r="DN49" i="148"/>
  <c r="DO49" i="148"/>
  <c r="AB50" i="148"/>
  <c r="AC50" i="148"/>
  <c r="AD50" i="148"/>
  <c r="AE50" i="148"/>
  <c r="AF50" i="148"/>
  <c r="AG50" i="148"/>
  <c r="AH50" i="148"/>
  <c r="AI50" i="148"/>
  <c r="AJ50" i="148"/>
  <c r="AK50" i="148"/>
  <c r="AL50" i="148"/>
  <c r="AM50" i="148"/>
  <c r="AN50" i="148"/>
  <c r="AO50" i="148"/>
  <c r="AP50" i="148"/>
  <c r="AQ50" i="148"/>
  <c r="AR50" i="148"/>
  <c r="AS50" i="148"/>
  <c r="AT50" i="148"/>
  <c r="AU50" i="148"/>
  <c r="AV50" i="148"/>
  <c r="AW50" i="148"/>
  <c r="AX50" i="148"/>
  <c r="AY50" i="148"/>
  <c r="AZ50" i="148"/>
  <c r="BA50" i="148"/>
  <c r="BB50" i="148"/>
  <c r="BC50" i="148"/>
  <c r="BD50" i="148"/>
  <c r="BE50" i="148"/>
  <c r="BF50" i="148"/>
  <c r="BG50" i="148"/>
  <c r="BH50" i="148"/>
  <c r="BI50" i="148"/>
  <c r="BJ50" i="148"/>
  <c r="BK50" i="148"/>
  <c r="BL50" i="148"/>
  <c r="BM50" i="148"/>
  <c r="BN50" i="148"/>
  <c r="BO50" i="148"/>
  <c r="BP50" i="148"/>
  <c r="BQ50" i="148"/>
  <c r="BR50" i="148"/>
  <c r="BS50" i="148"/>
  <c r="BT50" i="148"/>
  <c r="BU50" i="148"/>
  <c r="BV50" i="148"/>
  <c r="BW50" i="148"/>
  <c r="BX50" i="148"/>
  <c r="BY50" i="148"/>
  <c r="BZ50" i="148"/>
  <c r="CA50" i="148"/>
  <c r="CB50" i="148"/>
  <c r="CC50" i="148"/>
  <c r="CD50" i="148"/>
  <c r="CE50" i="148"/>
  <c r="CF50" i="148"/>
  <c r="CG50" i="148"/>
  <c r="CH50" i="148"/>
  <c r="CI50" i="148"/>
  <c r="CJ50" i="148"/>
  <c r="CK50" i="148"/>
  <c r="CL50" i="148"/>
  <c r="CM50" i="148"/>
  <c r="CN50" i="148"/>
  <c r="CO50" i="148"/>
  <c r="CP50" i="148"/>
  <c r="CQ50" i="148"/>
  <c r="CR50" i="148"/>
  <c r="CS50" i="148"/>
  <c r="CT50" i="148"/>
  <c r="CU50" i="148"/>
  <c r="CV50" i="148"/>
  <c r="CW50" i="148"/>
  <c r="CX50" i="148"/>
  <c r="CY50" i="148"/>
  <c r="CZ50" i="148"/>
  <c r="DA50" i="148"/>
  <c r="DB50" i="148"/>
  <c r="DC50" i="148"/>
  <c r="DD50" i="148"/>
  <c r="DE50" i="148"/>
  <c r="DF50" i="148"/>
  <c r="DG50" i="148"/>
  <c r="DH50" i="148"/>
  <c r="DI50" i="148"/>
  <c r="DJ50" i="148"/>
  <c r="DK50" i="148"/>
  <c r="DL50" i="148"/>
  <c r="DM50" i="148"/>
  <c r="DN50" i="148"/>
  <c r="DO50" i="148"/>
  <c r="AB51" i="148"/>
  <c r="AC51" i="148"/>
  <c r="AD51" i="148"/>
  <c r="AE51" i="148"/>
  <c r="AF51" i="148"/>
  <c r="AG51" i="148"/>
  <c r="AH51" i="148"/>
  <c r="AI51" i="148"/>
  <c r="AJ51" i="148"/>
  <c r="AK51" i="148"/>
  <c r="AL51" i="148"/>
  <c r="AM51" i="148"/>
  <c r="AN51" i="148"/>
  <c r="AO51" i="148"/>
  <c r="AP51" i="148"/>
  <c r="AQ51" i="148"/>
  <c r="AR51" i="148"/>
  <c r="AS51" i="148"/>
  <c r="AT51" i="148"/>
  <c r="AU51" i="148"/>
  <c r="AV51" i="148"/>
  <c r="AW51" i="148"/>
  <c r="AX51" i="148"/>
  <c r="AY51" i="148"/>
  <c r="AZ51" i="148"/>
  <c r="BA51" i="148"/>
  <c r="BB51" i="148"/>
  <c r="BC51" i="148"/>
  <c r="BD51" i="148"/>
  <c r="BE51" i="148"/>
  <c r="BF51" i="148"/>
  <c r="BG51" i="148"/>
  <c r="BH51" i="148"/>
  <c r="BI51" i="148"/>
  <c r="BJ51" i="148"/>
  <c r="BK51" i="148"/>
  <c r="BL51" i="148"/>
  <c r="BM51" i="148"/>
  <c r="BN51" i="148"/>
  <c r="BO51" i="148"/>
  <c r="BP51" i="148"/>
  <c r="BQ51" i="148"/>
  <c r="BR51" i="148"/>
  <c r="BS51" i="148"/>
  <c r="BT51" i="148"/>
  <c r="BU51" i="148"/>
  <c r="BV51" i="148"/>
  <c r="BW51" i="148"/>
  <c r="BX51" i="148"/>
  <c r="BY51" i="148"/>
  <c r="BZ51" i="148"/>
  <c r="CA51" i="148"/>
  <c r="CB51" i="148"/>
  <c r="CC51" i="148"/>
  <c r="CD51" i="148"/>
  <c r="CE51" i="148"/>
  <c r="CF51" i="148"/>
  <c r="CG51" i="148"/>
  <c r="CH51" i="148"/>
  <c r="CI51" i="148"/>
  <c r="CJ51" i="148"/>
  <c r="CK51" i="148"/>
  <c r="CL51" i="148"/>
  <c r="CM51" i="148"/>
  <c r="CN51" i="148"/>
  <c r="CO51" i="148"/>
  <c r="CP51" i="148"/>
  <c r="CQ51" i="148"/>
  <c r="CR51" i="148"/>
  <c r="CS51" i="148"/>
  <c r="CT51" i="148"/>
  <c r="CU51" i="148"/>
  <c r="CV51" i="148"/>
  <c r="CW51" i="148"/>
  <c r="CX51" i="148"/>
  <c r="CY51" i="148"/>
  <c r="CZ51" i="148"/>
  <c r="DA51" i="148"/>
  <c r="DB51" i="148"/>
  <c r="DC51" i="148"/>
  <c r="DD51" i="148"/>
  <c r="DE51" i="148"/>
  <c r="DF51" i="148"/>
  <c r="DG51" i="148"/>
  <c r="DH51" i="148"/>
  <c r="DI51" i="148"/>
  <c r="DJ51" i="148"/>
  <c r="DK51" i="148"/>
  <c r="DL51" i="148"/>
  <c r="DM51" i="148"/>
  <c r="DN51" i="148"/>
  <c r="DO51" i="148"/>
  <c r="AB52" i="148"/>
  <c r="AC52" i="148"/>
  <c r="AD52" i="148"/>
  <c r="AE52" i="148"/>
  <c r="AF52" i="148"/>
  <c r="AG52" i="148"/>
  <c r="AH52" i="148"/>
  <c r="AI52" i="148"/>
  <c r="AJ52" i="148"/>
  <c r="AK52" i="148"/>
  <c r="AL52" i="148"/>
  <c r="AM52" i="148"/>
  <c r="AN52" i="148"/>
  <c r="AO52" i="148"/>
  <c r="AP52" i="148"/>
  <c r="AQ52" i="148"/>
  <c r="AR52" i="148"/>
  <c r="AS52" i="148"/>
  <c r="AT52" i="148"/>
  <c r="AU52" i="148"/>
  <c r="AV52" i="148"/>
  <c r="AW52" i="148"/>
  <c r="AX52" i="148"/>
  <c r="AY52" i="148"/>
  <c r="AZ52" i="148"/>
  <c r="BA52" i="148"/>
  <c r="BB52" i="148"/>
  <c r="BC52" i="148"/>
  <c r="BD52" i="148"/>
  <c r="BE52" i="148"/>
  <c r="BF52" i="148"/>
  <c r="BG52" i="148"/>
  <c r="BH52" i="148"/>
  <c r="BI52" i="148"/>
  <c r="BJ52" i="148"/>
  <c r="BK52" i="148"/>
  <c r="BL52" i="148"/>
  <c r="BM52" i="148"/>
  <c r="BN52" i="148"/>
  <c r="BO52" i="148"/>
  <c r="BP52" i="148"/>
  <c r="BQ52" i="148"/>
  <c r="BR52" i="148"/>
  <c r="BS52" i="148"/>
  <c r="BT52" i="148"/>
  <c r="BU52" i="148"/>
  <c r="BV52" i="148"/>
  <c r="BW52" i="148"/>
  <c r="BX52" i="148"/>
  <c r="BY52" i="148"/>
  <c r="BZ52" i="148"/>
  <c r="CA52" i="148"/>
  <c r="CB52" i="148"/>
  <c r="CC52" i="148"/>
  <c r="CD52" i="148"/>
  <c r="CE52" i="148"/>
  <c r="CF52" i="148"/>
  <c r="CG52" i="148"/>
  <c r="CH52" i="148"/>
  <c r="CI52" i="148"/>
  <c r="CJ52" i="148"/>
  <c r="CK52" i="148"/>
  <c r="CL52" i="148"/>
  <c r="CM52" i="148"/>
  <c r="CN52" i="148"/>
  <c r="CO52" i="148"/>
  <c r="CP52" i="148"/>
  <c r="CQ52" i="148"/>
  <c r="CR52" i="148"/>
  <c r="CS52" i="148"/>
  <c r="CT52" i="148"/>
  <c r="CU52" i="148"/>
  <c r="CV52" i="148"/>
  <c r="CW52" i="148"/>
  <c r="CX52" i="148"/>
  <c r="CY52" i="148"/>
  <c r="CZ52" i="148"/>
  <c r="DA52" i="148"/>
  <c r="DB52" i="148"/>
  <c r="DC52" i="148"/>
  <c r="DD52" i="148"/>
  <c r="DE52" i="148"/>
  <c r="DF52" i="148"/>
  <c r="DG52" i="148"/>
  <c r="DH52" i="148"/>
  <c r="DI52" i="148"/>
  <c r="DJ52" i="148"/>
  <c r="DK52" i="148"/>
  <c r="DL52" i="148"/>
  <c r="DM52" i="148"/>
  <c r="DN52" i="148"/>
  <c r="DO52" i="148"/>
  <c r="C2" i="148"/>
  <c r="D2" i="148"/>
  <c r="E2" i="148"/>
  <c r="F2" i="148"/>
  <c r="G2" i="148"/>
  <c r="H2" i="148"/>
  <c r="I2" i="148"/>
  <c r="J2" i="148"/>
  <c r="K2" i="148"/>
  <c r="L2" i="148"/>
  <c r="M2" i="148"/>
  <c r="N2" i="148"/>
  <c r="O2" i="148"/>
  <c r="P2" i="148"/>
  <c r="Q2" i="148"/>
  <c r="R2" i="148"/>
  <c r="S2" i="148"/>
  <c r="T2" i="148"/>
  <c r="U2" i="148"/>
  <c r="V2" i="148"/>
  <c r="W2" i="148"/>
  <c r="X2" i="148"/>
  <c r="Y2" i="148"/>
  <c r="Z2" i="148"/>
  <c r="AA2" i="148"/>
  <c r="C3" i="148"/>
  <c r="D3" i="148"/>
  <c r="E3" i="148"/>
  <c r="F3" i="148"/>
  <c r="G3" i="148"/>
  <c r="H3" i="148"/>
  <c r="I3" i="148"/>
  <c r="J3" i="148"/>
  <c r="K3" i="148"/>
  <c r="L3" i="148"/>
  <c r="M3" i="148"/>
  <c r="N3" i="148"/>
  <c r="O3" i="148"/>
  <c r="P3" i="148"/>
  <c r="Q3" i="148"/>
  <c r="R3" i="148"/>
  <c r="S3" i="148"/>
  <c r="T3" i="148"/>
  <c r="U3" i="148"/>
  <c r="V3" i="148"/>
  <c r="W3" i="148"/>
  <c r="X3" i="148"/>
  <c r="Y3" i="148"/>
  <c r="Z3" i="148"/>
  <c r="AA3" i="148"/>
  <c r="C4" i="148"/>
  <c r="D4" i="148"/>
  <c r="E4" i="148"/>
  <c r="F4" i="148"/>
  <c r="G4" i="148"/>
  <c r="H4" i="148"/>
  <c r="I4" i="148"/>
  <c r="J4" i="148"/>
  <c r="K4" i="148"/>
  <c r="L4" i="148"/>
  <c r="M4" i="148"/>
  <c r="N4" i="148"/>
  <c r="O4" i="148"/>
  <c r="P4" i="148"/>
  <c r="Q4" i="148"/>
  <c r="R4" i="148"/>
  <c r="S4" i="148"/>
  <c r="T4" i="148"/>
  <c r="U4" i="148"/>
  <c r="V4" i="148"/>
  <c r="W4" i="148"/>
  <c r="X4" i="148"/>
  <c r="Y4" i="148"/>
  <c r="Z4" i="148"/>
  <c r="AA4" i="148"/>
  <c r="C5" i="148"/>
  <c r="D5" i="148"/>
  <c r="E5" i="148"/>
  <c r="F5" i="148"/>
  <c r="G5" i="148"/>
  <c r="H5" i="148"/>
  <c r="I5" i="148"/>
  <c r="J5" i="148"/>
  <c r="K5" i="148"/>
  <c r="L5" i="148"/>
  <c r="M5" i="148"/>
  <c r="N5" i="148"/>
  <c r="O5" i="148"/>
  <c r="P5" i="148"/>
  <c r="Q5" i="148"/>
  <c r="R5" i="148"/>
  <c r="S5" i="148"/>
  <c r="T5" i="148"/>
  <c r="U5" i="148"/>
  <c r="V5" i="148"/>
  <c r="W5" i="148"/>
  <c r="X5" i="148"/>
  <c r="Y5" i="148"/>
  <c r="Z5" i="148"/>
  <c r="AA5" i="148"/>
  <c r="C6" i="148"/>
  <c r="D6" i="148"/>
  <c r="E6" i="148"/>
  <c r="F6" i="148"/>
  <c r="G6" i="148"/>
  <c r="H6" i="148"/>
  <c r="I6" i="148"/>
  <c r="J6" i="148"/>
  <c r="K6" i="148"/>
  <c r="L6" i="148"/>
  <c r="M6" i="148"/>
  <c r="N6" i="148"/>
  <c r="O6" i="148"/>
  <c r="P6" i="148"/>
  <c r="Q6" i="148"/>
  <c r="R6" i="148"/>
  <c r="S6" i="148"/>
  <c r="T6" i="148"/>
  <c r="U6" i="148"/>
  <c r="V6" i="148"/>
  <c r="W6" i="148"/>
  <c r="X6" i="148"/>
  <c r="Y6" i="148"/>
  <c r="Z6" i="148"/>
  <c r="AA6" i="148"/>
  <c r="C7" i="148"/>
  <c r="D7" i="148"/>
  <c r="E7" i="148"/>
  <c r="F7" i="148"/>
  <c r="G7" i="148"/>
  <c r="H7" i="148"/>
  <c r="I7" i="148"/>
  <c r="J7" i="148"/>
  <c r="K7" i="148"/>
  <c r="L7" i="148"/>
  <c r="M7" i="148"/>
  <c r="N7" i="148"/>
  <c r="O7" i="148"/>
  <c r="P7" i="148"/>
  <c r="Q7" i="148"/>
  <c r="R7" i="148"/>
  <c r="S7" i="148"/>
  <c r="T7" i="148"/>
  <c r="U7" i="148"/>
  <c r="V7" i="148"/>
  <c r="W7" i="148"/>
  <c r="X7" i="148"/>
  <c r="Y7" i="148"/>
  <c r="Z7" i="148"/>
  <c r="AA7" i="148"/>
  <c r="C8" i="148"/>
  <c r="D8" i="148"/>
  <c r="E8" i="148"/>
  <c r="F8" i="148"/>
  <c r="G8" i="148"/>
  <c r="H8" i="148"/>
  <c r="I8" i="148"/>
  <c r="J8" i="148"/>
  <c r="K8" i="148"/>
  <c r="L8" i="148"/>
  <c r="M8" i="148"/>
  <c r="N8" i="148"/>
  <c r="O8" i="148"/>
  <c r="P8" i="148"/>
  <c r="Q8" i="148"/>
  <c r="R8" i="148"/>
  <c r="S8" i="148"/>
  <c r="T8" i="148"/>
  <c r="U8" i="148"/>
  <c r="V8" i="148"/>
  <c r="W8" i="148"/>
  <c r="X8" i="148"/>
  <c r="Y8" i="148"/>
  <c r="Z8" i="148"/>
  <c r="AA8" i="148"/>
  <c r="C9" i="148"/>
  <c r="D9" i="148"/>
  <c r="E9" i="148"/>
  <c r="F9" i="148"/>
  <c r="G9" i="148"/>
  <c r="H9" i="148"/>
  <c r="I9" i="148"/>
  <c r="J9" i="148"/>
  <c r="K9" i="148"/>
  <c r="L9" i="148"/>
  <c r="M9" i="148"/>
  <c r="N9" i="148"/>
  <c r="O9" i="148"/>
  <c r="P9" i="148"/>
  <c r="Q9" i="148"/>
  <c r="R9" i="148"/>
  <c r="S9" i="148"/>
  <c r="T9" i="148"/>
  <c r="U9" i="148"/>
  <c r="V9" i="148"/>
  <c r="W9" i="148"/>
  <c r="X9" i="148"/>
  <c r="Y9" i="148"/>
  <c r="Z9" i="148"/>
  <c r="AA9" i="148"/>
  <c r="C10" i="148"/>
  <c r="D10" i="148"/>
  <c r="E10" i="148"/>
  <c r="F10" i="148"/>
  <c r="G10" i="148"/>
  <c r="H10" i="148"/>
  <c r="I10" i="148"/>
  <c r="J10" i="148"/>
  <c r="K10" i="148"/>
  <c r="L10" i="148"/>
  <c r="M10" i="148"/>
  <c r="N10" i="148"/>
  <c r="O10" i="148"/>
  <c r="P10" i="148"/>
  <c r="Q10" i="148"/>
  <c r="R10" i="148"/>
  <c r="S10" i="148"/>
  <c r="T10" i="148"/>
  <c r="U10" i="148"/>
  <c r="V10" i="148"/>
  <c r="W10" i="148"/>
  <c r="X10" i="148"/>
  <c r="Y10" i="148"/>
  <c r="Z10" i="148"/>
  <c r="AA10" i="148"/>
  <c r="C11" i="148"/>
  <c r="D11" i="148"/>
  <c r="E11" i="148"/>
  <c r="F11" i="148"/>
  <c r="G11" i="148"/>
  <c r="H11" i="148"/>
  <c r="I11" i="148"/>
  <c r="J11" i="148"/>
  <c r="K11" i="148"/>
  <c r="L11" i="148"/>
  <c r="M11" i="148"/>
  <c r="N11" i="148"/>
  <c r="O11" i="148"/>
  <c r="P11" i="148"/>
  <c r="Q11" i="148"/>
  <c r="R11" i="148"/>
  <c r="S11" i="148"/>
  <c r="T11" i="148"/>
  <c r="U11" i="148"/>
  <c r="V11" i="148"/>
  <c r="W11" i="148"/>
  <c r="X11" i="148"/>
  <c r="Y11" i="148"/>
  <c r="Z11" i="148"/>
  <c r="AA11" i="148"/>
  <c r="C12" i="148"/>
  <c r="D12" i="148"/>
  <c r="E12" i="148"/>
  <c r="F12" i="148"/>
  <c r="G12" i="148"/>
  <c r="H12" i="148"/>
  <c r="I12" i="148"/>
  <c r="J12" i="148"/>
  <c r="K12" i="148"/>
  <c r="L12" i="148"/>
  <c r="M12" i="148"/>
  <c r="N12" i="148"/>
  <c r="O12" i="148"/>
  <c r="P12" i="148"/>
  <c r="Q12" i="148"/>
  <c r="R12" i="148"/>
  <c r="S12" i="148"/>
  <c r="T12" i="148"/>
  <c r="U12" i="148"/>
  <c r="V12" i="148"/>
  <c r="W12" i="148"/>
  <c r="X12" i="148"/>
  <c r="Y12" i="148"/>
  <c r="Z12" i="148"/>
  <c r="AA12" i="148"/>
  <c r="C13" i="148"/>
  <c r="D13" i="148"/>
  <c r="E13" i="148"/>
  <c r="F13" i="148"/>
  <c r="G13" i="148"/>
  <c r="H13" i="148"/>
  <c r="I13" i="148"/>
  <c r="J13" i="148"/>
  <c r="K13" i="148"/>
  <c r="L13" i="148"/>
  <c r="M13" i="148"/>
  <c r="N13" i="148"/>
  <c r="O13" i="148"/>
  <c r="P13" i="148"/>
  <c r="Q13" i="148"/>
  <c r="R13" i="148"/>
  <c r="S13" i="148"/>
  <c r="T13" i="148"/>
  <c r="U13" i="148"/>
  <c r="V13" i="148"/>
  <c r="W13" i="148"/>
  <c r="X13" i="148"/>
  <c r="Y13" i="148"/>
  <c r="Z13" i="148"/>
  <c r="AA13" i="148"/>
  <c r="C14" i="148"/>
  <c r="D14" i="148"/>
  <c r="E14" i="148"/>
  <c r="F14" i="148"/>
  <c r="G14" i="148"/>
  <c r="H14" i="148"/>
  <c r="I14" i="148"/>
  <c r="J14" i="148"/>
  <c r="K14" i="148"/>
  <c r="L14" i="148"/>
  <c r="M14" i="148"/>
  <c r="N14" i="148"/>
  <c r="O14" i="148"/>
  <c r="P14" i="148"/>
  <c r="Q14" i="148"/>
  <c r="R14" i="148"/>
  <c r="S14" i="148"/>
  <c r="T14" i="148"/>
  <c r="U14" i="148"/>
  <c r="V14" i="148"/>
  <c r="W14" i="148"/>
  <c r="X14" i="148"/>
  <c r="Y14" i="148"/>
  <c r="Z14" i="148"/>
  <c r="AA14" i="148"/>
  <c r="C15" i="148"/>
  <c r="D15" i="148"/>
  <c r="E15" i="148"/>
  <c r="F15" i="148"/>
  <c r="G15" i="148"/>
  <c r="H15" i="148"/>
  <c r="I15" i="148"/>
  <c r="J15" i="148"/>
  <c r="K15" i="148"/>
  <c r="L15" i="148"/>
  <c r="M15" i="148"/>
  <c r="N15" i="148"/>
  <c r="O15" i="148"/>
  <c r="P15" i="148"/>
  <c r="Q15" i="148"/>
  <c r="R15" i="148"/>
  <c r="S15" i="148"/>
  <c r="T15" i="148"/>
  <c r="U15" i="148"/>
  <c r="V15" i="148"/>
  <c r="W15" i="148"/>
  <c r="X15" i="148"/>
  <c r="Y15" i="148"/>
  <c r="Z15" i="148"/>
  <c r="AA15" i="148"/>
  <c r="C16" i="148"/>
  <c r="D16" i="148"/>
  <c r="E16" i="148"/>
  <c r="F16" i="148"/>
  <c r="G16" i="148"/>
  <c r="H16" i="148"/>
  <c r="I16" i="148"/>
  <c r="J16" i="148"/>
  <c r="K16" i="148"/>
  <c r="L16" i="148"/>
  <c r="M16" i="148"/>
  <c r="N16" i="148"/>
  <c r="O16" i="148"/>
  <c r="P16" i="148"/>
  <c r="Q16" i="148"/>
  <c r="R16" i="148"/>
  <c r="S16" i="148"/>
  <c r="T16" i="148"/>
  <c r="U16" i="148"/>
  <c r="V16" i="148"/>
  <c r="W16" i="148"/>
  <c r="X16" i="148"/>
  <c r="Y16" i="148"/>
  <c r="Z16" i="148"/>
  <c r="AA16" i="148"/>
  <c r="C17" i="148"/>
  <c r="D17" i="148"/>
  <c r="E17" i="148"/>
  <c r="F17" i="148"/>
  <c r="G17" i="148"/>
  <c r="H17" i="148"/>
  <c r="I17" i="148"/>
  <c r="J17" i="148"/>
  <c r="K17" i="148"/>
  <c r="L17" i="148"/>
  <c r="M17" i="148"/>
  <c r="N17" i="148"/>
  <c r="O17" i="148"/>
  <c r="P17" i="148"/>
  <c r="Q17" i="148"/>
  <c r="R17" i="148"/>
  <c r="S17" i="148"/>
  <c r="T17" i="148"/>
  <c r="U17" i="148"/>
  <c r="V17" i="148"/>
  <c r="W17" i="148"/>
  <c r="X17" i="148"/>
  <c r="Y17" i="148"/>
  <c r="Z17" i="148"/>
  <c r="AA17" i="148"/>
  <c r="C18" i="148"/>
  <c r="D18" i="148"/>
  <c r="E18" i="148"/>
  <c r="F18" i="148"/>
  <c r="G18" i="148"/>
  <c r="H18" i="148"/>
  <c r="I18" i="148"/>
  <c r="J18" i="148"/>
  <c r="K18" i="148"/>
  <c r="L18" i="148"/>
  <c r="M18" i="148"/>
  <c r="N18" i="148"/>
  <c r="O18" i="148"/>
  <c r="P18" i="148"/>
  <c r="Q18" i="148"/>
  <c r="R18" i="148"/>
  <c r="S18" i="148"/>
  <c r="T18" i="148"/>
  <c r="U18" i="148"/>
  <c r="V18" i="148"/>
  <c r="W18" i="148"/>
  <c r="X18" i="148"/>
  <c r="Y18" i="148"/>
  <c r="Z18" i="148"/>
  <c r="AA18" i="148"/>
  <c r="C19" i="148"/>
  <c r="D19" i="148"/>
  <c r="E19" i="148"/>
  <c r="F19" i="148"/>
  <c r="G19" i="148"/>
  <c r="H19" i="148"/>
  <c r="I19" i="148"/>
  <c r="J19" i="148"/>
  <c r="K19" i="148"/>
  <c r="L19" i="148"/>
  <c r="M19" i="148"/>
  <c r="N19" i="148"/>
  <c r="O19" i="148"/>
  <c r="P19" i="148"/>
  <c r="Q19" i="148"/>
  <c r="R19" i="148"/>
  <c r="S19" i="148"/>
  <c r="T19" i="148"/>
  <c r="U19" i="148"/>
  <c r="V19" i="148"/>
  <c r="W19" i="148"/>
  <c r="X19" i="148"/>
  <c r="Y19" i="148"/>
  <c r="Z19" i="148"/>
  <c r="AA19" i="148"/>
  <c r="C20" i="148"/>
  <c r="D20" i="148"/>
  <c r="E20" i="148"/>
  <c r="F20" i="148"/>
  <c r="G20" i="148"/>
  <c r="H20" i="148"/>
  <c r="I20" i="148"/>
  <c r="J20" i="148"/>
  <c r="K20" i="148"/>
  <c r="L20" i="148"/>
  <c r="M20" i="148"/>
  <c r="N20" i="148"/>
  <c r="O20" i="148"/>
  <c r="P20" i="148"/>
  <c r="Q20" i="148"/>
  <c r="R20" i="148"/>
  <c r="S20" i="148"/>
  <c r="T20" i="148"/>
  <c r="U20" i="148"/>
  <c r="V20" i="148"/>
  <c r="W20" i="148"/>
  <c r="X20" i="148"/>
  <c r="Y20" i="148"/>
  <c r="Z20" i="148"/>
  <c r="AA20" i="148"/>
  <c r="C21" i="148"/>
  <c r="D21" i="148"/>
  <c r="E21" i="148"/>
  <c r="F21" i="148"/>
  <c r="G21" i="148"/>
  <c r="H21" i="148"/>
  <c r="I21" i="148"/>
  <c r="J21" i="148"/>
  <c r="K21" i="148"/>
  <c r="L21" i="148"/>
  <c r="M21" i="148"/>
  <c r="N21" i="148"/>
  <c r="O21" i="148"/>
  <c r="P21" i="148"/>
  <c r="Q21" i="148"/>
  <c r="R21" i="148"/>
  <c r="S21" i="148"/>
  <c r="T21" i="148"/>
  <c r="U21" i="148"/>
  <c r="V21" i="148"/>
  <c r="W21" i="148"/>
  <c r="X21" i="148"/>
  <c r="Y21" i="148"/>
  <c r="Z21" i="148"/>
  <c r="AA21" i="148"/>
  <c r="C22" i="148"/>
  <c r="D22" i="148"/>
  <c r="E22" i="148"/>
  <c r="F22" i="148"/>
  <c r="G22" i="148"/>
  <c r="H22" i="148"/>
  <c r="I22" i="148"/>
  <c r="J22" i="148"/>
  <c r="K22" i="148"/>
  <c r="L22" i="148"/>
  <c r="M22" i="148"/>
  <c r="N22" i="148"/>
  <c r="O22" i="148"/>
  <c r="P22" i="148"/>
  <c r="Q22" i="148"/>
  <c r="R22" i="148"/>
  <c r="S22" i="148"/>
  <c r="T22" i="148"/>
  <c r="U22" i="148"/>
  <c r="V22" i="148"/>
  <c r="W22" i="148"/>
  <c r="X22" i="148"/>
  <c r="Y22" i="148"/>
  <c r="Z22" i="148"/>
  <c r="AA22" i="148"/>
  <c r="C23" i="148"/>
  <c r="D23" i="148"/>
  <c r="E23" i="148"/>
  <c r="F23" i="148"/>
  <c r="G23" i="148"/>
  <c r="H23" i="148"/>
  <c r="I23" i="148"/>
  <c r="J23" i="148"/>
  <c r="K23" i="148"/>
  <c r="L23" i="148"/>
  <c r="M23" i="148"/>
  <c r="N23" i="148"/>
  <c r="O23" i="148"/>
  <c r="P23" i="148"/>
  <c r="Q23" i="148"/>
  <c r="R23" i="148"/>
  <c r="S23" i="148"/>
  <c r="T23" i="148"/>
  <c r="U23" i="148"/>
  <c r="V23" i="148"/>
  <c r="W23" i="148"/>
  <c r="X23" i="148"/>
  <c r="Y23" i="148"/>
  <c r="Z23" i="148"/>
  <c r="AA23" i="148"/>
  <c r="C24" i="148"/>
  <c r="D24" i="148"/>
  <c r="E24" i="148"/>
  <c r="F24" i="148"/>
  <c r="G24" i="148"/>
  <c r="H24" i="148"/>
  <c r="I24" i="148"/>
  <c r="J24" i="148"/>
  <c r="K24" i="148"/>
  <c r="L24" i="148"/>
  <c r="M24" i="148"/>
  <c r="N24" i="148"/>
  <c r="O24" i="148"/>
  <c r="P24" i="148"/>
  <c r="Q24" i="148"/>
  <c r="R24" i="148"/>
  <c r="S24" i="148"/>
  <c r="T24" i="148"/>
  <c r="U24" i="148"/>
  <c r="V24" i="148"/>
  <c r="W24" i="148"/>
  <c r="X24" i="148"/>
  <c r="Y24" i="148"/>
  <c r="Z24" i="148"/>
  <c r="AA24" i="148"/>
  <c r="C25" i="148"/>
  <c r="D25" i="148"/>
  <c r="E25" i="148"/>
  <c r="F25" i="148"/>
  <c r="G25" i="148"/>
  <c r="H25" i="148"/>
  <c r="I25" i="148"/>
  <c r="J25" i="148"/>
  <c r="K25" i="148"/>
  <c r="L25" i="148"/>
  <c r="M25" i="148"/>
  <c r="N25" i="148"/>
  <c r="O25" i="148"/>
  <c r="P25" i="148"/>
  <c r="Q25" i="148"/>
  <c r="R25" i="148"/>
  <c r="S25" i="148"/>
  <c r="T25" i="148"/>
  <c r="U25" i="148"/>
  <c r="V25" i="148"/>
  <c r="W25" i="148"/>
  <c r="X25" i="148"/>
  <c r="Y25" i="148"/>
  <c r="Z25" i="148"/>
  <c r="AA25" i="148"/>
  <c r="C26" i="148"/>
  <c r="D26" i="148"/>
  <c r="E26" i="148"/>
  <c r="F26" i="148"/>
  <c r="G26" i="148"/>
  <c r="H26" i="148"/>
  <c r="I26" i="148"/>
  <c r="J26" i="148"/>
  <c r="K26" i="148"/>
  <c r="L26" i="148"/>
  <c r="M26" i="148"/>
  <c r="N26" i="148"/>
  <c r="O26" i="148"/>
  <c r="P26" i="148"/>
  <c r="Q26" i="148"/>
  <c r="R26" i="148"/>
  <c r="S26" i="148"/>
  <c r="T26" i="148"/>
  <c r="U26" i="148"/>
  <c r="V26" i="148"/>
  <c r="W26" i="148"/>
  <c r="X26" i="148"/>
  <c r="Y26" i="148"/>
  <c r="Z26" i="148"/>
  <c r="AA26" i="148"/>
  <c r="C27" i="148"/>
  <c r="D27" i="148"/>
  <c r="E27" i="148"/>
  <c r="F27" i="148"/>
  <c r="G27" i="148"/>
  <c r="H27" i="148"/>
  <c r="I27" i="148"/>
  <c r="J27" i="148"/>
  <c r="K27" i="148"/>
  <c r="L27" i="148"/>
  <c r="M27" i="148"/>
  <c r="N27" i="148"/>
  <c r="O27" i="148"/>
  <c r="P27" i="148"/>
  <c r="Q27" i="148"/>
  <c r="R27" i="148"/>
  <c r="S27" i="148"/>
  <c r="T27" i="148"/>
  <c r="U27" i="148"/>
  <c r="V27" i="148"/>
  <c r="W27" i="148"/>
  <c r="X27" i="148"/>
  <c r="Y27" i="148"/>
  <c r="Z27" i="148"/>
  <c r="AA27" i="148"/>
  <c r="C28" i="148"/>
  <c r="D28" i="148"/>
  <c r="E28" i="148"/>
  <c r="F28" i="148"/>
  <c r="G28" i="148"/>
  <c r="H28" i="148"/>
  <c r="I28" i="148"/>
  <c r="J28" i="148"/>
  <c r="K28" i="148"/>
  <c r="L28" i="148"/>
  <c r="M28" i="148"/>
  <c r="N28" i="148"/>
  <c r="O28" i="148"/>
  <c r="P28" i="148"/>
  <c r="Q28" i="148"/>
  <c r="R28" i="148"/>
  <c r="S28" i="148"/>
  <c r="T28" i="148"/>
  <c r="U28" i="148"/>
  <c r="V28" i="148"/>
  <c r="W28" i="148"/>
  <c r="X28" i="148"/>
  <c r="Y28" i="148"/>
  <c r="Z28" i="148"/>
  <c r="AA28" i="148"/>
  <c r="C29" i="148"/>
  <c r="D29" i="148"/>
  <c r="E29" i="148"/>
  <c r="F29" i="148"/>
  <c r="G29" i="148"/>
  <c r="H29" i="148"/>
  <c r="I29" i="148"/>
  <c r="J29" i="148"/>
  <c r="K29" i="148"/>
  <c r="L29" i="148"/>
  <c r="M29" i="148"/>
  <c r="N29" i="148"/>
  <c r="O29" i="148"/>
  <c r="P29" i="148"/>
  <c r="Q29" i="148"/>
  <c r="R29" i="148"/>
  <c r="S29" i="148"/>
  <c r="T29" i="148"/>
  <c r="U29" i="148"/>
  <c r="V29" i="148"/>
  <c r="W29" i="148"/>
  <c r="X29" i="148"/>
  <c r="Y29" i="148"/>
  <c r="Z29" i="148"/>
  <c r="AA29" i="148"/>
  <c r="C30" i="148"/>
  <c r="D30" i="148"/>
  <c r="E30" i="148"/>
  <c r="F30" i="148"/>
  <c r="G30" i="148"/>
  <c r="H30" i="148"/>
  <c r="I30" i="148"/>
  <c r="J30" i="148"/>
  <c r="K30" i="148"/>
  <c r="L30" i="148"/>
  <c r="M30" i="148"/>
  <c r="N30" i="148"/>
  <c r="O30" i="148"/>
  <c r="P30" i="148"/>
  <c r="Q30" i="148"/>
  <c r="R30" i="148"/>
  <c r="S30" i="148"/>
  <c r="T30" i="148"/>
  <c r="U30" i="148"/>
  <c r="V30" i="148"/>
  <c r="W30" i="148"/>
  <c r="X30" i="148"/>
  <c r="Y30" i="148"/>
  <c r="Z30" i="148"/>
  <c r="AA30" i="148"/>
  <c r="C31" i="148"/>
  <c r="D31" i="148"/>
  <c r="E31" i="148"/>
  <c r="F31" i="148"/>
  <c r="G31" i="148"/>
  <c r="H31" i="148"/>
  <c r="I31" i="148"/>
  <c r="J31" i="148"/>
  <c r="K31" i="148"/>
  <c r="L31" i="148"/>
  <c r="M31" i="148"/>
  <c r="N31" i="148"/>
  <c r="O31" i="148"/>
  <c r="P31" i="148"/>
  <c r="Q31" i="148"/>
  <c r="R31" i="148"/>
  <c r="S31" i="148"/>
  <c r="T31" i="148"/>
  <c r="U31" i="148"/>
  <c r="V31" i="148"/>
  <c r="W31" i="148"/>
  <c r="X31" i="148"/>
  <c r="Y31" i="148"/>
  <c r="Z31" i="148"/>
  <c r="AA31" i="148"/>
  <c r="C32" i="148"/>
  <c r="D32" i="148"/>
  <c r="E32" i="148"/>
  <c r="F32" i="148"/>
  <c r="G32" i="148"/>
  <c r="H32" i="148"/>
  <c r="I32" i="148"/>
  <c r="J32" i="148"/>
  <c r="K32" i="148"/>
  <c r="L32" i="148"/>
  <c r="M32" i="148"/>
  <c r="N32" i="148"/>
  <c r="O32" i="148"/>
  <c r="P32" i="148"/>
  <c r="Q32" i="148"/>
  <c r="R32" i="148"/>
  <c r="S32" i="148"/>
  <c r="T32" i="148"/>
  <c r="U32" i="148"/>
  <c r="V32" i="148"/>
  <c r="W32" i="148"/>
  <c r="X32" i="148"/>
  <c r="Y32" i="148"/>
  <c r="Z32" i="148"/>
  <c r="AA32" i="148"/>
  <c r="C33" i="148"/>
  <c r="D33" i="148"/>
  <c r="E33" i="148"/>
  <c r="F33" i="148"/>
  <c r="G33" i="148"/>
  <c r="H33" i="148"/>
  <c r="I33" i="148"/>
  <c r="J33" i="148"/>
  <c r="K33" i="148"/>
  <c r="L33" i="148"/>
  <c r="M33" i="148"/>
  <c r="N33" i="148"/>
  <c r="O33" i="148"/>
  <c r="P33" i="148"/>
  <c r="Q33" i="148"/>
  <c r="R33" i="148"/>
  <c r="S33" i="148"/>
  <c r="T33" i="148"/>
  <c r="U33" i="148"/>
  <c r="V33" i="148"/>
  <c r="W33" i="148"/>
  <c r="X33" i="148"/>
  <c r="Y33" i="148"/>
  <c r="Z33" i="148"/>
  <c r="AA33" i="148"/>
  <c r="C34" i="148"/>
  <c r="D34" i="148"/>
  <c r="E34" i="148"/>
  <c r="F34" i="148"/>
  <c r="G34" i="148"/>
  <c r="H34" i="148"/>
  <c r="I34" i="148"/>
  <c r="J34" i="148"/>
  <c r="K34" i="148"/>
  <c r="L34" i="148"/>
  <c r="M34" i="148"/>
  <c r="N34" i="148"/>
  <c r="O34" i="148"/>
  <c r="P34" i="148"/>
  <c r="Q34" i="148"/>
  <c r="R34" i="148"/>
  <c r="S34" i="148"/>
  <c r="T34" i="148"/>
  <c r="U34" i="148"/>
  <c r="V34" i="148"/>
  <c r="W34" i="148"/>
  <c r="X34" i="148"/>
  <c r="Y34" i="148"/>
  <c r="Z34" i="148"/>
  <c r="AA34" i="148"/>
  <c r="C35" i="148"/>
  <c r="D35" i="148"/>
  <c r="E35" i="148"/>
  <c r="F35" i="148"/>
  <c r="G35" i="148"/>
  <c r="H35" i="148"/>
  <c r="I35" i="148"/>
  <c r="J35" i="148"/>
  <c r="K35" i="148"/>
  <c r="L35" i="148"/>
  <c r="M35" i="148"/>
  <c r="N35" i="148"/>
  <c r="O35" i="148"/>
  <c r="P35" i="148"/>
  <c r="Q35" i="148"/>
  <c r="R35" i="148"/>
  <c r="S35" i="148"/>
  <c r="T35" i="148"/>
  <c r="U35" i="148"/>
  <c r="V35" i="148"/>
  <c r="W35" i="148"/>
  <c r="X35" i="148"/>
  <c r="Y35" i="148"/>
  <c r="Z35" i="148"/>
  <c r="AA35" i="148"/>
  <c r="C36" i="148"/>
  <c r="D36" i="148"/>
  <c r="E36" i="148"/>
  <c r="F36" i="148"/>
  <c r="G36" i="148"/>
  <c r="H36" i="148"/>
  <c r="I36" i="148"/>
  <c r="J36" i="148"/>
  <c r="K36" i="148"/>
  <c r="L36" i="148"/>
  <c r="M36" i="148"/>
  <c r="N36" i="148"/>
  <c r="O36" i="148"/>
  <c r="P36" i="148"/>
  <c r="Q36" i="148"/>
  <c r="R36" i="148"/>
  <c r="S36" i="148"/>
  <c r="T36" i="148"/>
  <c r="U36" i="148"/>
  <c r="V36" i="148"/>
  <c r="W36" i="148"/>
  <c r="X36" i="148"/>
  <c r="Y36" i="148"/>
  <c r="Z36" i="148"/>
  <c r="AA36" i="148"/>
  <c r="C37" i="148"/>
  <c r="D37" i="148"/>
  <c r="E37" i="148"/>
  <c r="F37" i="148"/>
  <c r="G37" i="148"/>
  <c r="H37" i="148"/>
  <c r="I37" i="148"/>
  <c r="J37" i="148"/>
  <c r="K37" i="148"/>
  <c r="L37" i="148"/>
  <c r="M37" i="148"/>
  <c r="N37" i="148"/>
  <c r="O37" i="148"/>
  <c r="P37" i="148"/>
  <c r="Q37" i="148"/>
  <c r="R37" i="148"/>
  <c r="S37" i="148"/>
  <c r="T37" i="148"/>
  <c r="U37" i="148"/>
  <c r="V37" i="148"/>
  <c r="W37" i="148"/>
  <c r="X37" i="148"/>
  <c r="Y37" i="148"/>
  <c r="Z37" i="148"/>
  <c r="AA37" i="148"/>
  <c r="C38" i="148"/>
  <c r="D38" i="148"/>
  <c r="E38" i="148"/>
  <c r="F38" i="148"/>
  <c r="G38" i="148"/>
  <c r="H38" i="148"/>
  <c r="I38" i="148"/>
  <c r="J38" i="148"/>
  <c r="K38" i="148"/>
  <c r="L38" i="148"/>
  <c r="M38" i="148"/>
  <c r="N38" i="148"/>
  <c r="O38" i="148"/>
  <c r="P38" i="148"/>
  <c r="Q38" i="148"/>
  <c r="R38" i="148"/>
  <c r="S38" i="148"/>
  <c r="T38" i="148"/>
  <c r="U38" i="148"/>
  <c r="V38" i="148"/>
  <c r="W38" i="148"/>
  <c r="X38" i="148"/>
  <c r="Y38" i="148"/>
  <c r="Z38" i="148"/>
  <c r="AA38" i="148"/>
  <c r="C39" i="148"/>
  <c r="D39" i="148"/>
  <c r="E39" i="148"/>
  <c r="F39" i="148"/>
  <c r="G39" i="148"/>
  <c r="H39" i="148"/>
  <c r="I39" i="148"/>
  <c r="J39" i="148"/>
  <c r="K39" i="148"/>
  <c r="L39" i="148"/>
  <c r="M39" i="148"/>
  <c r="N39" i="148"/>
  <c r="O39" i="148"/>
  <c r="P39" i="148"/>
  <c r="Q39" i="148"/>
  <c r="R39" i="148"/>
  <c r="S39" i="148"/>
  <c r="T39" i="148"/>
  <c r="U39" i="148"/>
  <c r="V39" i="148"/>
  <c r="W39" i="148"/>
  <c r="X39" i="148"/>
  <c r="Y39" i="148"/>
  <c r="Z39" i="148"/>
  <c r="AA39" i="148"/>
  <c r="C40" i="148"/>
  <c r="D40" i="148"/>
  <c r="E40" i="148"/>
  <c r="F40" i="148"/>
  <c r="G40" i="148"/>
  <c r="H40" i="148"/>
  <c r="I40" i="148"/>
  <c r="J40" i="148"/>
  <c r="K40" i="148"/>
  <c r="L40" i="148"/>
  <c r="M40" i="148"/>
  <c r="N40" i="148"/>
  <c r="O40" i="148"/>
  <c r="P40" i="148"/>
  <c r="Q40" i="148"/>
  <c r="R40" i="148"/>
  <c r="S40" i="148"/>
  <c r="T40" i="148"/>
  <c r="U40" i="148"/>
  <c r="V40" i="148"/>
  <c r="W40" i="148"/>
  <c r="X40" i="148"/>
  <c r="Y40" i="148"/>
  <c r="Z40" i="148"/>
  <c r="AA40" i="148"/>
  <c r="C41" i="148"/>
  <c r="D41" i="148"/>
  <c r="E41" i="148"/>
  <c r="F41" i="148"/>
  <c r="G41" i="148"/>
  <c r="H41" i="148"/>
  <c r="I41" i="148"/>
  <c r="J41" i="148"/>
  <c r="K41" i="148"/>
  <c r="L41" i="148"/>
  <c r="M41" i="148"/>
  <c r="N41" i="148"/>
  <c r="O41" i="148"/>
  <c r="P41" i="148"/>
  <c r="Q41" i="148"/>
  <c r="R41" i="148"/>
  <c r="S41" i="148"/>
  <c r="T41" i="148"/>
  <c r="U41" i="148"/>
  <c r="V41" i="148"/>
  <c r="W41" i="148"/>
  <c r="X41" i="148"/>
  <c r="Y41" i="148"/>
  <c r="Z41" i="148"/>
  <c r="AA41" i="148"/>
  <c r="C42" i="148"/>
  <c r="D42" i="148"/>
  <c r="E42" i="148"/>
  <c r="F42" i="148"/>
  <c r="G42" i="148"/>
  <c r="H42" i="148"/>
  <c r="I42" i="148"/>
  <c r="J42" i="148"/>
  <c r="K42" i="148"/>
  <c r="L42" i="148"/>
  <c r="M42" i="148"/>
  <c r="N42" i="148"/>
  <c r="O42" i="148"/>
  <c r="P42" i="148"/>
  <c r="Q42" i="148"/>
  <c r="R42" i="148"/>
  <c r="S42" i="148"/>
  <c r="T42" i="148"/>
  <c r="U42" i="148"/>
  <c r="V42" i="148"/>
  <c r="W42" i="148"/>
  <c r="X42" i="148"/>
  <c r="Y42" i="148"/>
  <c r="Z42" i="148"/>
  <c r="AA42" i="148"/>
  <c r="C43" i="148"/>
  <c r="D43" i="148"/>
  <c r="E43" i="148"/>
  <c r="F43" i="148"/>
  <c r="G43" i="148"/>
  <c r="H43" i="148"/>
  <c r="I43" i="148"/>
  <c r="J43" i="148"/>
  <c r="K43" i="148"/>
  <c r="L43" i="148"/>
  <c r="M43" i="148"/>
  <c r="N43" i="148"/>
  <c r="O43" i="148"/>
  <c r="P43" i="148"/>
  <c r="Q43" i="148"/>
  <c r="R43" i="148"/>
  <c r="S43" i="148"/>
  <c r="T43" i="148"/>
  <c r="U43" i="148"/>
  <c r="V43" i="148"/>
  <c r="W43" i="148"/>
  <c r="X43" i="148"/>
  <c r="Y43" i="148"/>
  <c r="Z43" i="148"/>
  <c r="AA43" i="148"/>
  <c r="C44" i="148"/>
  <c r="D44" i="148"/>
  <c r="E44" i="148"/>
  <c r="F44" i="148"/>
  <c r="G44" i="148"/>
  <c r="H44" i="148"/>
  <c r="I44" i="148"/>
  <c r="J44" i="148"/>
  <c r="K44" i="148"/>
  <c r="L44" i="148"/>
  <c r="M44" i="148"/>
  <c r="N44" i="148"/>
  <c r="O44" i="148"/>
  <c r="P44" i="148"/>
  <c r="Q44" i="148"/>
  <c r="R44" i="148"/>
  <c r="S44" i="148"/>
  <c r="T44" i="148"/>
  <c r="U44" i="148"/>
  <c r="V44" i="148"/>
  <c r="W44" i="148"/>
  <c r="X44" i="148"/>
  <c r="Y44" i="148"/>
  <c r="Z44" i="148"/>
  <c r="AA44" i="148"/>
  <c r="C45" i="148"/>
  <c r="D45" i="148"/>
  <c r="E45" i="148"/>
  <c r="F45" i="148"/>
  <c r="G45" i="148"/>
  <c r="H45" i="148"/>
  <c r="I45" i="148"/>
  <c r="J45" i="148"/>
  <c r="K45" i="148"/>
  <c r="L45" i="148"/>
  <c r="M45" i="148"/>
  <c r="N45" i="148"/>
  <c r="O45" i="148"/>
  <c r="P45" i="148"/>
  <c r="Q45" i="148"/>
  <c r="R45" i="148"/>
  <c r="S45" i="148"/>
  <c r="T45" i="148"/>
  <c r="U45" i="148"/>
  <c r="V45" i="148"/>
  <c r="W45" i="148"/>
  <c r="X45" i="148"/>
  <c r="Y45" i="148"/>
  <c r="Z45" i="148"/>
  <c r="AA45" i="148"/>
  <c r="C46" i="148"/>
  <c r="D46" i="148"/>
  <c r="E46" i="148"/>
  <c r="F46" i="148"/>
  <c r="G46" i="148"/>
  <c r="H46" i="148"/>
  <c r="I46" i="148"/>
  <c r="J46" i="148"/>
  <c r="K46" i="148"/>
  <c r="L46" i="148"/>
  <c r="M46" i="148"/>
  <c r="N46" i="148"/>
  <c r="O46" i="148"/>
  <c r="P46" i="148"/>
  <c r="Q46" i="148"/>
  <c r="R46" i="148"/>
  <c r="S46" i="148"/>
  <c r="T46" i="148"/>
  <c r="U46" i="148"/>
  <c r="V46" i="148"/>
  <c r="W46" i="148"/>
  <c r="X46" i="148"/>
  <c r="Y46" i="148"/>
  <c r="Z46" i="148"/>
  <c r="AA46" i="148"/>
  <c r="C47" i="148"/>
  <c r="D47" i="148"/>
  <c r="E47" i="148"/>
  <c r="F47" i="148"/>
  <c r="G47" i="148"/>
  <c r="H47" i="148"/>
  <c r="I47" i="148"/>
  <c r="J47" i="148"/>
  <c r="K47" i="148"/>
  <c r="L47" i="148"/>
  <c r="M47" i="148"/>
  <c r="N47" i="148"/>
  <c r="O47" i="148"/>
  <c r="P47" i="148"/>
  <c r="Q47" i="148"/>
  <c r="R47" i="148"/>
  <c r="S47" i="148"/>
  <c r="T47" i="148"/>
  <c r="U47" i="148"/>
  <c r="V47" i="148"/>
  <c r="W47" i="148"/>
  <c r="X47" i="148"/>
  <c r="Y47" i="148"/>
  <c r="Z47" i="148"/>
  <c r="AA47" i="148"/>
  <c r="C48" i="148"/>
  <c r="D48" i="148"/>
  <c r="E48" i="148"/>
  <c r="F48" i="148"/>
  <c r="G48" i="148"/>
  <c r="H48" i="148"/>
  <c r="I48" i="148"/>
  <c r="J48" i="148"/>
  <c r="K48" i="148"/>
  <c r="L48" i="148"/>
  <c r="M48" i="148"/>
  <c r="N48" i="148"/>
  <c r="O48" i="148"/>
  <c r="P48" i="148"/>
  <c r="Q48" i="148"/>
  <c r="R48" i="148"/>
  <c r="S48" i="148"/>
  <c r="T48" i="148"/>
  <c r="U48" i="148"/>
  <c r="V48" i="148"/>
  <c r="W48" i="148"/>
  <c r="X48" i="148"/>
  <c r="Y48" i="148"/>
  <c r="Z48" i="148"/>
  <c r="AA48" i="148"/>
  <c r="C49" i="148"/>
  <c r="D49" i="148"/>
  <c r="E49" i="148"/>
  <c r="F49" i="148"/>
  <c r="G49" i="148"/>
  <c r="H49" i="148"/>
  <c r="I49" i="148"/>
  <c r="J49" i="148"/>
  <c r="K49" i="148"/>
  <c r="L49" i="148"/>
  <c r="M49" i="148"/>
  <c r="N49" i="148"/>
  <c r="O49" i="148"/>
  <c r="P49" i="148"/>
  <c r="Q49" i="148"/>
  <c r="R49" i="148"/>
  <c r="S49" i="148"/>
  <c r="T49" i="148"/>
  <c r="U49" i="148"/>
  <c r="V49" i="148"/>
  <c r="W49" i="148"/>
  <c r="X49" i="148"/>
  <c r="Y49" i="148"/>
  <c r="Z49" i="148"/>
  <c r="AA49" i="148"/>
  <c r="C50" i="148"/>
  <c r="D50" i="148"/>
  <c r="E50" i="148"/>
  <c r="F50" i="148"/>
  <c r="G50" i="148"/>
  <c r="H50" i="148"/>
  <c r="I50" i="148"/>
  <c r="J50" i="148"/>
  <c r="K50" i="148"/>
  <c r="L50" i="148"/>
  <c r="M50" i="148"/>
  <c r="N50" i="148"/>
  <c r="O50" i="148"/>
  <c r="P50" i="148"/>
  <c r="Q50" i="148"/>
  <c r="R50" i="148"/>
  <c r="S50" i="148"/>
  <c r="T50" i="148"/>
  <c r="U50" i="148"/>
  <c r="V50" i="148"/>
  <c r="W50" i="148"/>
  <c r="X50" i="148"/>
  <c r="Y50" i="148"/>
  <c r="Z50" i="148"/>
  <c r="AA50" i="148"/>
  <c r="C51" i="148"/>
  <c r="D51" i="148"/>
  <c r="E51" i="148"/>
  <c r="F51" i="148"/>
  <c r="G51" i="148"/>
  <c r="H51" i="148"/>
  <c r="I51" i="148"/>
  <c r="J51" i="148"/>
  <c r="K51" i="148"/>
  <c r="L51" i="148"/>
  <c r="M51" i="148"/>
  <c r="N51" i="148"/>
  <c r="O51" i="148"/>
  <c r="P51" i="148"/>
  <c r="Q51" i="148"/>
  <c r="R51" i="148"/>
  <c r="S51" i="148"/>
  <c r="T51" i="148"/>
  <c r="U51" i="148"/>
  <c r="V51" i="148"/>
  <c r="W51" i="148"/>
  <c r="X51" i="148"/>
  <c r="Y51" i="148"/>
  <c r="Z51" i="148"/>
  <c r="AA51" i="148"/>
  <c r="C52" i="148"/>
  <c r="D52" i="148"/>
  <c r="E52" i="148"/>
  <c r="F52" i="148"/>
  <c r="G52" i="148"/>
  <c r="H52" i="148"/>
  <c r="I52" i="148"/>
  <c r="J52" i="148"/>
  <c r="K52" i="148"/>
  <c r="L52" i="148"/>
  <c r="M52" i="148"/>
  <c r="N52" i="148"/>
  <c r="O52" i="148"/>
  <c r="P52" i="148"/>
  <c r="Q52" i="148"/>
  <c r="R52" i="148"/>
  <c r="S52" i="148"/>
  <c r="T52" i="148"/>
  <c r="U52" i="148"/>
  <c r="V52" i="148"/>
  <c r="W52" i="148"/>
  <c r="X52" i="148"/>
  <c r="Y52" i="148"/>
  <c r="Z52" i="148"/>
  <c r="AA52" i="148"/>
  <c r="B3" i="148"/>
  <c r="B4" i="148"/>
  <c r="B5" i="148"/>
  <c r="B6" i="148"/>
  <c r="B7" i="148"/>
  <c r="B8" i="148"/>
  <c r="B9" i="148"/>
  <c r="B10" i="148"/>
  <c r="B11" i="148"/>
  <c r="B12" i="148"/>
  <c r="B13" i="148"/>
  <c r="B14" i="148"/>
  <c r="B15" i="148"/>
  <c r="B16" i="148"/>
  <c r="B17" i="148"/>
  <c r="B18" i="148"/>
  <c r="B19" i="148"/>
  <c r="B20" i="148"/>
  <c r="B21" i="148"/>
  <c r="B22" i="148"/>
  <c r="B23" i="148"/>
  <c r="B24" i="148"/>
  <c r="B25" i="148"/>
  <c r="B26" i="148"/>
  <c r="B27" i="148"/>
  <c r="B28" i="148"/>
  <c r="B29" i="148"/>
  <c r="B30" i="148"/>
  <c r="B31" i="148"/>
  <c r="B32" i="148"/>
  <c r="B33" i="148"/>
  <c r="B34" i="148"/>
  <c r="B35" i="148"/>
  <c r="B36" i="148"/>
  <c r="B37" i="148"/>
  <c r="B38" i="148"/>
  <c r="B39" i="148"/>
  <c r="B40" i="148"/>
  <c r="B41" i="148"/>
  <c r="B42" i="148"/>
  <c r="B43" i="148"/>
  <c r="B44" i="148"/>
  <c r="B45" i="148"/>
  <c r="B46" i="148"/>
  <c r="B47" i="148"/>
  <c r="B48" i="148"/>
  <c r="B49" i="148"/>
  <c r="B50" i="148"/>
  <c r="B51" i="148"/>
  <c r="B52" i="148"/>
  <c r="DY3" i="149"/>
  <c r="DY4" i="149"/>
  <c r="DY5" i="149"/>
  <c r="DY6" i="149"/>
  <c r="DY7" i="149"/>
  <c r="DY8" i="149"/>
  <c r="DY9" i="149"/>
  <c r="DY10" i="149"/>
  <c r="DY11" i="149"/>
  <c r="DY12" i="149"/>
  <c r="DY13" i="149"/>
  <c r="DY14" i="149"/>
  <c r="DY15" i="149"/>
  <c r="DY16" i="149"/>
  <c r="DY17" i="149"/>
  <c r="DY18" i="149"/>
  <c r="DY19" i="149"/>
  <c r="DY20" i="149"/>
  <c r="DY21" i="149"/>
  <c r="DY22" i="149"/>
  <c r="DY23" i="149"/>
  <c r="DY24" i="149"/>
  <c r="DY25" i="149"/>
  <c r="DY26" i="149"/>
  <c r="DY27" i="149"/>
  <c r="DY28" i="149"/>
  <c r="DY29" i="149"/>
  <c r="DY30" i="149"/>
  <c r="DY31" i="149"/>
  <c r="DY32" i="149"/>
  <c r="DY33" i="149"/>
  <c r="DY34" i="149"/>
  <c r="DY35" i="149"/>
  <c r="DY36" i="149"/>
  <c r="DY37" i="149"/>
  <c r="DY38" i="149"/>
  <c r="DY39" i="149"/>
  <c r="DY40" i="149"/>
  <c r="DY41" i="149"/>
  <c r="DY42" i="149"/>
  <c r="DY43" i="149"/>
  <c r="DY44" i="149"/>
  <c r="DY45" i="149"/>
  <c r="DY46" i="149"/>
  <c r="DY47" i="149"/>
  <c r="DY48" i="149"/>
  <c r="DY49" i="149"/>
  <c r="DY50" i="149"/>
  <c r="DY51" i="149"/>
  <c r="DY52" i="149"/>
  <c r="DY2" i="149"/>
  <c r="M2" i="149"/>
  <c r="N2" i="149"/>
  <c r="O2" i="149"/>
  <c r="P2" i="149"/>
  <c r="Q2" i="149"/>
  <c r="R2" i="149"/>
  <c r="S2" i="149"/>
  <c r="T2" i="149"/>
  <c r="U2" i="149"/>
  <c r="V2" i="149"/>
  <c r="W2" i="149"/>
  <c r="X2" i="149"/>
  <c r="Y2" i="149"/>
  <c r="Z2" i="149"/>
  <c r="AA2" i="149"/>
  <c r="AB2" i="149"/>
  <c r="AC2" i="149"/>
  <c r="AD2" i="149"/>
  <c r="AE2" i="149"/>
  <c r="AF2" i="149"/>
  <c r="AG2" i="149"/>
  <c r="AH2" i="149"/>
  <c r="AI2" i="149"/>
  <c r="AJ2" i="149"/>
  <c r="AK2" i="149"/>
  <c r="AL2" i="149"/>
  <c r="AM2" i="149"/>
  <c r="AN2" i="149"/>
  <c r="AO2" i="149"/>
  <c r="AP2" i="149"/>
  <c r="AQ2" i="149"/>
  <c r="AR2" i="149"/>
  <c r="AS2" i="149"/>
  <c r="AT2" i="149"/>
  <c r="AU2" i="149"/>
  <c r="AV2" i="149"/>
  <c r="AW2" i="149"/>
  <c r="AX2" i="149"/>
  <c r="AY2" i="149"/>
  <c r="AZ2" i="149"/>
  <c r="BA2" i="149"/>
  <c r="BB2" i="149"/>
  <c r="BC2" i="149"/>
  <c r="BD2" i="149"/>
  <c r="BE2" i="149"/>
  <c r="BF2" i="149"/>
  <c r="BG2" i="149"/>
  <c r="BH2" i="149"/>
  <c r="BI2" i="149"/>
  <c r="BJ2" i="149"/>
  <c r="BK2" i="149"/>
  <c r="BL2" i="149"/>
  <c r="BM2" i="149"/>
  <c r="BN2" i="149"/>
  <c r="BO2" i="149"/>
  <c r="BP2" i="149"/>
  <c r="BQ2" i="149"/>
  <c r="BR2" i="149"/>
  <c r="BS2" i="149"/>
  <c r="BT2" i="149"/>
  <c r="BU2" i="149"/>
  <c r="BV2" i="149"/>
  <c r="BW2" i="149"/>
  <c r="BX2" i="149"/>
  <c r="BY2" i="149"/>
  <c r="BZ2" i="149"/>
  <c r="CA2" i="149"/>
  <c r="CB2" i="149"/>
  <c r="CC2" i="149"/>
  <c r="CD2" i="149"/>
  <c r="CE2" i="149"/>
  <c r="CF2" i="149"/>
  <c r="CG2" i="149"/>
  <c r="CH2" i="149"/>
  <c r="CI2" i="149"/>
  <c r="CJ2" i="149"/>
  <c r="CK2" i="149"/>
  <c r="CL2" i="149"/>
  <c r="CM2" i="149"/>
  <c r="CN2" i="149"/>
  <c r="CO2" i="149"/>
  <c r="CP2" i="149"/>
  <c r="CQ2" i="149"/>
  <c r="CR2" i="149"/>
  <c r="CS2" i="149"/>
  <c r="CT2" i="149"/>
  <c r="CU2" i="149"/>
  <c r="CV2" i="149"/>
  <c r="CW2" i="149"/>
  <c r="CX2" i="149"/>
  <c r="CY2" i="149"/>
  <c r="CZ2" i="149"/>
  <c r="DA2" i="149"/>
  <c r="DB2" i="149"/>
  <c r="DC2" i="149"/>
  <c r="DD2" i="149"/>
  <c r="DE2" i="149"/>
  <c r="DF2" i="149"/>
  <c r="DG2" i="149"/>
  <c r="DH2" i="149"/>
  <c r="DI2" i="149"/>
  <c r="DJ2" i="149"/>
  <c r="DK2" i="149"/>
  <c r="DL2" i="149"/>
  <c r="DM2" i="149"/>
  <c r="DN2" i="149"/>
  <c r="DO2" i="149"/>
  <c r="DP2" i="149"/>
  <c r="DQ2" i="149"/>
  <c r="DR2" i="149"/>
  <c r="DS2" i="149"/>
  <c r="DT2" i="149"/>
  <c r="DU2" i="149"/>
  <c r="DV2" i="149"/>
  <c r="DW2" i="149"/>
  <c r="DX2" i="149"/>
  <c r="M3" i="149"/>
  <c r="N3" i="149"/>
  <c r="O3" i="149"/>
  <c r="P3" i="149"/>
  <c r="Q3" i="149"/>
  <c r="R3" i="149"/>
  <c r="S3" i="149"/>
  <c r="T3" i="149"/>
  <c r="U3" i="149"/>
  <c r="V3" i="149"/>
  <c r="W3" i="149"/>
  <c r="X3" i="149"/>
  <c r="Y3" i="149"/>
  <c r="Z3" i="149"/>
  <c r="AA3" i="149"/>
  <c r="AB3" i="149"/>
  <c r="AC3" i="149"/>
  <c r="AD3" i="149"/>
  <c r="AE3" i="149"/>
  <c r="AF3" i="149"/>
  <c r="AG3" i="149"/>
  <c r="AH3" i="149"/>
  <c r="AI3" i="149"/>
  <c r="AJ3" i="149"/>
  <c r="AK3" i="149"/>
  <c r="AL3" i="149"/>
  <c r="AM3" i="149"/>
  <c r="AN3" i="149"/>
  <c r="AO3" i="149"/>
  <c r="AP3" i="149"/>
  <c r="AQ3" i="149"/>
  <c r="AR3" i="149"/>
  <c r="AS3" i="149"/>
  <c r="AT3" i="149"/>
  <c r="AU3" i="149"/>
  <c r="AV3" i="149"/>
  <c r="AW3" i="149"/>
  <c r="AX3" i="149"/>
  <c r="AY3" i="149"/>
  <c r="AZ3" i="149"/>
  <c r="BA3" i="149"/>
  <c r="BB3" i="149"/>
  <c r="BC3" i="149"/>
  <c r="BD3" i="149"/>
  <c r="BE3" i="149"/>
  <c r="BF3" i="149"/>
  <c r="BG3" i="149"/>
  <c r="BH3" i="149"/>
  <c r="BI3" i="149"/>
  <c r="BJ3" i="149"/>
  <c r="BK3" i="149"/>
  <c r="BL3" i="149"/>
  <c r="BM3" i="149"/>
  <c r="BN3" i="149"/>
  <c r="BO3" i="149"/>
  <c r="BP3" i="149"/>
  <c r="BQ3" i="149"/>
  <c r="BR3" i="149"/>
  <c r="BS3" i="149"/>
  <c r="BT3" i="149"/>
  <c r="BU3" i="149"/>
  <c r="BV3" i="149"/>
  <c r="BW3" i="149"/>
  <c r="BX3" i="149"/>
  <c r="BY3" i="149"/>
  <c r="BZ3" i="149"/>
  <c r="CA3" i="149"/>
  <c r="CB3" i="149"/>
  <c r="CC3" i="149"/>
  <c r="CD3" i="149"/>
  <c r="CE3" i="149"/>
  <c r="CF3" i="149"/>
  <c r="CG3" i="149"/>
  <c r="CH3" i="149"/>
  <c r="CI3" i="149"/>
  <c r="CJ3" i="149"/>
  <c r="CK3" i="149"/>
  <c r="CL3" i="149"/>
  <c r="CM3" i="149"/>
  <c r="CN3" i="149"/>
  <c r="CO3" i="149"/>
  <c r="CP3" i="149"/>
  <c r="CQ3" i="149"/>
  <c r="CR3" i="149"/>
  <c r="CS3" i="149"/>
  <c r="CT3" i="149"/>
  <c r="CU3" i="149"/>
  <c r="CV3" i="149"/>
  <c r="CW3" i="149"/>
  <c r="CX3" i="149"/>
  <c r="CY3" i="149"/>
  <c r="CZ3" i="149"/>
  <c r="DA3" i="149"/>
  <c r="DB3" i="149"/>
  <c r="DC3" i="149"/>
  <c r="DD3" i="149"/>
  <c r="DE3" i="149"/>
  <c r="DF3" i="149"/>
  <c r="DG3" i="149"/>
  <c r="DH3" i="149"/>
  <c r="DI3" i="149"/>
  <c r="DJ3" i="149"/>
  <c r="DK3" i="149"/>
  <c r="DL3" i="149"/>
  <c r="DM3" i="149"/>
  <c r="DN3" i="149"/>
  <c r="DO3" i="149"/>
  <c r="DP3" i="149"/>
  <c r="DQ3" i="149"/>
  <c r="DR3" i="149"/>
  <c r="DS3" i="149"/>
  <c r="DT3" i="149"/>
  <c r="DU3" i="149"/>
  <c r="DV3" i="149"/>
  <c r="DW3" i="149"/>
  <c r="DX3" i="149"/>
  <c r="M4" i="149"/>
  <c r="N4" i="149"/>
  <c r="O4" i="149"/>
  <c r="P4" i="149"/>
  <c r="Q4" i="149"/>
  <c r="R4" i="149"/>
  <c r="S4" i="149"/>
  <c r="T4" i="149"/>
  <c r="U4" i="149"/>
  <c r="V4" i="149"/>
  <c r="W4" i="149"/>
  <c r="X4" i="149"/>
  <c r="Y4" i="149"/>
  <c r="Z4" i="149"/>
  <c r="AA4" i="149"/>
  <c r="AB4" i="149"/>
  <c r="AC4" i="149"/>
  <c r="AD4" i="149"/>
  <c r="AE4" i="149"/>
  <c r="AF4" i="149"/>
  <c r="AG4" i="149"/>
  <c r="AH4" i="149"/>
  <c r="AI4" i="149"/>
  <c r="AJ4" i="149"/>
  <c r="AK4" i="149"/>
  <c r="AL4" i="149"/>
  <c r="AM4" i="149"/>
  <c r="AN4" i="149"/>
  <c r="AO4" i="149"/>
  <c r="AP4" i="149"/>
  <c r="AQ4" i="149"/>
  <c r="AR4" i="149"/>
  <c r="AS4" i="149"/>
  <c r="AT4" i="149"/>
  <c r="AU4" i="149"/>
  <c r="AV4" i="149"/>
  <c r="AW4" i="149"/>
  <c r="AX4" i="149"/>
  <c r="AY4" i="149"/>
  <c r="AZ4" i="149"/>
  <c r="BA4" i="149"/>
  <c r="BB4" i="149"/>
  <c r="BC4" i="149"/>
  <c r="BD4" i="149"/>
  <c r="BE4" i="149"/>
  <c r="BF4" i="149"/>
  <c r="BG4" i="149"/>
  <c r="BH4" i="149"/>
  <c r="BI4" i="149"/>
  <c r="BJ4" i="149"/>
  <c r="BK4" i="149"/>
  <c r="BL4" i="149"/>
  <c r="BM4" i="149"/>
  <c r="BN4" i="149"/>
  <c r="BO4" i="149"/>
  <c r="BP4" i="149"/>
  <c r="BQ4" i="149"/>
  <c r="BR4" i="149"/>
  <c r="BS4" i="149"/>
  <c r="BT4" i="149"/>
  <c r="BU4" i="149"/>
  <c r="BV4" i="149"/>
  <c r="BW4" i="149"/>
  <c r="BX4" i="149"/>
  <c r="BY4" i="149"/>
  <c r="BZ4" i="149"/>
  <c r="CA4" i="149"/>
  <c r="CB4" i="149"/>
  <c r="CC4" i="149"/>
  <c r="CD4" i="149"/>
  <c r="CE4" i="149"/>
  <c r="CF4" i="149"/>
  <c r="CG4" i="149"/>
  <c r="CH4" i="149"/>
  <c r="CI4" i="149"/>
  <c r="CJ4" i="149"/>
  <c r="CK4" i="149"/>
  <c r="CL4" i="149"/>
  <c r="CM4" i="149"/>
  <c r="CN4" i="149"/>
  <c r="CO4" i="149"/>
  <c r="CP4" i="149"/>
  <c r="CQ4" i="149"/>
  <c r="CR4" i="149"/>
  <c r="CS4" i="149"/>
  <c r="CT4" i="149"/>
  <c r="CU4" i="149"/>
  <c r="CV4" i="149"/>
  <c r="CW4" i="149"/>
  <c r="CX4" i="149"/>
  <c r="CY4" i="149"/>
  <c r="CZ4" i="149"/>
  <c r="DA4" i="149"/>
  <c r="DB4" i="149"/>
  <c r="DC4" i="149"/>
  <c r="DD4" i="149"/>
  <c r="DE4" i="149"/>
  <c r="DF4" i="149"/>
  <c r="DG4" i="149"/>
  <c r="DH4" i="149"/>
  <c r="DI4" i="149"/>
  <c r="DJ4" i="149"/>
  <c r="DK4" i="149"/>
  <c r="DL4" i="149"/>
  <c r="DM4" i="149"/>
  <c r="DN4" i="149"/>
  <c r="DO4" i="149"/>
  <c r="DP4" i="149"/>
  <c r="DQ4" i="149"/>
  <c r="DR4" i="149"/>
  <c r="DS4" i="149"/>
  <c r="DT4" i="149"/>
  <c r="DU4" i="149"/>
  <c r="DV4" i="149"/>
  <c r="DW4" i="149"/>
  <c r="DX4" i="149"/>
  <c r="M5" i="149"/>
  <c r="N5" i="149"/>
  <c r="O5" i="149"/>
  <c r="P5" i="149"/>
  <c r="Q5" i="149"/>
  <c r="R5" i="149"/>
  <c r="S5" i="149"/>
  <c r="T5" i="149"/>
  <c r="U5" i="149"/>
  <c r="V5" i="149"/>
  <c r="W5" i="149"/>
  <c r="X5" i="149"/>
  <c r="Y5" i="149"/>
  <c r="Z5" i="149"/>
  <c r="AA5" i="149"/>
  <c r="AB5" i="149"/>
  <c r="AC5" i="149"/>
  <c r="AD5" i="149"/>
  <c r="AE5" i="149"/>
  <c r="AF5" i="149"/>
  <c r="AG5" i="149"/>
  <c r="AH5" i="149"/>
  <c r="AI5" i="149"/>
  <c r="AJ5" i="149"/>
  <c r="AK5" i="149"/>
  <c r="AL5" i="149"/>
  <c r="AM5" i="149"/>
  <c r="AN5" i="149"/>
  <c r="AO5" i="149"/>
  <c r="AP5" i="149"/>
  <c r="AQ5" i="149"/>
  <c r="AR5" i="149"/>
  <c r="AS5" i="149"/>
  <c r="AT5" i="149"/>
  <c r="AU5" i="149"/>
  <c r="AV5" i="149"/>
  <c r="AW5" i="149"/>
  <c r="AX5" i="149"/>
  <c r="AY5" i="149"/>
  <c r="AZ5" i="149"/>
  <c r="BA5" i="149"/>
  <c r="BB5" i="149"/>
  <c r="BC5" i="149"/>
  <c r="BD5" i="149"/>
  <c r="BE5" i="149"/>
  <c r="BF5" i="149"/>
  <c r="BG5" i="149"/>
  <c r="BH5" i="149"/>
  <c r="BI5" i="149"/>
  <c r="BJ5" i="149"/>
  <c r="BK5" i="149"/>
  <c r="BL5" i="149"/>
  <c r="BM5" i="149"/>
  <c r="BN5" i="149"/>
  <c r="BO5" i="149"/>
  <c r="BP5" i="149"/>
  <c r="BQ5" i="149"/>
  <c r="BR5" i="149"/>
  <c r="BS5" i="149"/>
  <c r="BT5" i="149"/>
  <c r="BU5" i="149"/>
  <c r="BV5" i="149"/>
  <c r="BW5" i="149"/>
  <c r="BX5" i="149"/>
  <c r="BY5" i="149"/>
  <c r="BZ5" i="149"/>
  <c r="CA5" i="149"/>
  <c r="CB5" i="149"/>
  <c r="CC5" i="149"/>
  <c r="CD5" i="149"/>
  <c r="CE5" i="149"/>
  <c r="CF5" i="149"/>
  <c r="CG5" i="149"/>
  <c r="CH5" i="149"/>
  <c r="CI5" i="149"/>
  <c r="CJ5" i="149"/>
  <c r="CK5" i="149"/>
  <c r="CL5" i="149"/>
  <c r="CM5" i="149"/>
  <c r="CN5" i="149"/>
  <c r="CO5" i="149"/>
  <c r="CP5" i="149"/>
  <c r="CQ5" i="149"/>
  <c r="CR5" i="149"/>
  <c r="CS5" i="149"/>
  <c r="CT5" i="149"/>
  <c r="CU5" i="149"/>
  <c r="CV5" i="149"/>
  <c r="CW5" i="149"/>
  <c r="CX5" i="149"/>
  <c r="CY5" i="149"/>
  <c r="CZ5" i="149"/>
  <c r="DA5" i="149"/>
  <c r="DB5" i="149"/>
  <c r="DC5" i="149"/>
  <c r="DD5" i="149"/>
  <c r="DE5" i="149"/>
  <c r="DF5" i="149"/>
  <c r="DG5" i="149"/>
  <c r="DH5" i="149"/>
  <c r="DI5" i="149"/>
  <c r="DJ5" i="149"/>
  <c r="DK5" i="149"/>
  <c r="DL5" i="149"/>
  <c r="DM5" i="149"/>
  <c r="DN5" i="149"/>
  <c r="DO5" i="149"/>
  <c r="DP5" i="149"/>
  <c r="DQ5" i="149"/>
  <c r="DR5" i="149"/>
  <c r="DS5" i="149"/>
  <c r="DT5" i="149"/>
  <c r="DU5" i="149"/>
  <c r="DV5" i="149"/>
  <c r="DW5" i="149"/>
  <c r="DX5" i="149"/>
  <c r="M6" i="149"/>
  <c r="N6" i="149"/>
  <c r="O6" i="149"/>
  <c r="P6" i="149"/>
  <c r="Q6" i="149"/>
  <c r="R6" i="149"/>
  <c r="S6" i="149"/>
  <c r="T6" i="149"/>
  <c r="U6" i="149"/>
  <c r="V6" i="149"/>
  <c r="W6" i="149"/>
  <c r="X6" i="149"/>
  <c r="Y6" i="149"/>
  <c r="Z6" i="149"/>
  <c r="AA6" i="149"/>
  <c r="AB6" i="149"/>
  <c r="AC6" i="149"/>
  <c r="AD6" i="149"/>
  <c r="AE6" i="149"/>
  <c r="AF6" i="149"/>
  <c r="AG6" i="149"/>
  <c r="AH6" i="149"/>
  <c r="AI6" i="149"/>
  <c r="AJ6" i="149"/>
  <c r="AK6" i="149"/>
  <c r="AL6" i="149"/>
  <c r="AM6" i="149"/>
  <c r="AN6" i="149"/>
  <c r="AO6" i="149"/>
  <c r="AP6" i="149"/>
  <c r="AQ6" i="149"/>
  <c r="AR6" i="149"/>
  <c r="AS6" i="149"/>
  <c r="AT6" i="149"/>
  <c r="AU6" i="149"/>
  <c r="AV6" i="149"/>
  <c r="AW6" i="149"/>
  <c r="AX6" i="149"/>
  <c r="AY6" i="149"/>
  <c r="AZ6" i="149"/>
  <c r="BA6" i="149"/>
  <c r="BB6" i="149"/>
  <c r="BC6" i="149"/>
  <c r="BD6" i="149"/>
  <c r="BE6" i="149"/>
  <c r="BF6" i="149"/>
  <c r="BG6" i="149"/>
  <c r="BH6" i="149"/>
  <c r="BI6" i="149"/>
  <c r="BJ6" i="149"/>
  <c r="BK6" i="149"/>
  <c r="BL6" i="149"/>
  <c r="BM6" i="149"/>
  <c r="BN6" i="149"/>
  <c r="BO6" i="149"/>
  <c r="BP6" i="149"/>
  <c r="BQ6" i="149"/>
  <c r="BR6" i="149"/>
  <c r="BS6" i="149"/>
  <c r="BT6" i="149"/>
  <c r="BU6" i="149"/>
  <c r="BV6" i="149"/>
  <c r="BW6" i="149"/>
  <c r="BX6" i="149"/>
  <c r="BY6" i="149"/>
  <c r="BZ6" i="149"/>
  <c r="CA6" i="149"/>
  <c r="CB6" i="149"/>
  <c r="CC6" i="149"/>
  <c r="CD6" i="149"/>
  <c r="CE6" i="149"/>
  <c r="CF6" i="149"/>
  <c r="CG6" i="149"/>
  <c r="CH6" i="149"/>
  <c r="CI6" i="149"/>
  <c r="CJ6" i="149"/>
  <c r="CK6" i="149"/>
  <c r="CL6" i="149"/>
  <c r="CM6" i="149"/>
  <c r="CN6" i="149"/>
  <c r="CO6" i="149"/>
  <c r="CP6" i="149"/>
  <c r="CQ6" i="149"/>
  <c r="CR6" i="149"/>
  <c r="CS6" i="149"/>
  <c r="CT6" i="149"/>
  <c r="CU6" i="149"/>
  <c r="CV6" i="149"/>
  <c r="CW6" i="149"/>
  <c r="CX6" i="149"/>
  <c r="CY6" i="149"/>
  <c r="CZ6" i="149"/>
  <c r="DA6" i="149"/>
  <c r="DB6" i="149"/>
  <c r="DC6" i="149"/>
  <c r="DD6" i="149"/>
  <c r="DE6" i="149"/>
  <c r="DF6" i="149"/>
  <c r="DG6" i="149"/>
  <c r="DH6" i="149"/>
  <c r="DI6" i="149"/>
  <c r="DJ6" i="149"/>
  <c r="DK6" i="149"/>
  <c r="DL6" i="149"/>
  <c r="DM6" i="149"/>
  <c r="DN6" i="149"/>
  <c r="DO6" i="149"/>
  <c r="DP6" i="149"/>
  <c r="DQ6" i="149"/>
  <c r="DR6" i="149"/>
  <c r="DS6" i="149"/>
  <c r="DT6" i="149"/>
  <c r="DU6" i="149"/>
  <c r="DV6" i="149"/>
  <c r="DW6" i="149"/>
  <c r="DX6" i="149"/>
  <c r="M7" i="149"/>
  <c r="N7" i="149"/>
  <c r="O7" i="149"/>
  <c r="P7" i="149"/>
  <c r="Q7" i="149"/>
  <c r="R7" i="149"/>
  <c r="S7" i="149"/>
  <c r="T7" i="149"/>
  <c r="U7" i="149"/>
  <c r="V7" i="149"/>
  <c r="W7" i="149"/>
  <c r="X7" i="149"/>
  <c r="Y7" i="149"/>
  <c r="Z7" i="149"/>
  <c r="AA7" i="149"/>
  <c r="AB7" i="149"/>
  <c r="AC7" i="149"/>
  <c r="AD7" i="149"/>
  <c r="AE7" i="149"/>
  <c r="AF7" i="149"/>
  <c r="AG7" i="149"/>
  <c r="AH7" i="149"/>
  <c r="AI7" i="149"/>
  <c r="AJ7" i="149"/>
  <c r="AK7" i="149"/>
  <c r="AL7" i="149"/>
  <c r="AM7" i="149"/>
  <c r="AN7" i="149"/>
  <c r="AO7" i="149"/>
  <c r="AP7" i="149"/>
  <c r="AQ7" i="149"/>
  <c r="AR7" i="149"/>
  <c r="AS7" i="149"/>
  <c r="AT7" i="149"/>
  <c r="AU7" i="149"/>
  <c r="AV7" i="149"/>
  <c r="AW7" i="149"/>
  <c r="AX7" i="149"/>
  <c r="AY7" i="149"/>
  <c r="AZ7" i="149"/>
  <c r="BA7" i="149"/>
  <c r="BB7" i="149"/>
  <c r="BC7" i="149"/>
  <c r="BD7" i="149"/>
  <c r="BE7" i="149"/>
  <c r="BF7" i="149"/>
  <c r="BG7" i="149"/>
  <c r="BH7" i="149"/>
  <c r="BI7" i="149"/>
  <c r="BJ7" i="149"/>
  <c r="BK7" i="149"/>
  <c r="BL7" i="149"/>
  <c r="BM7" i="149"/>
  <c r="BN7" i="149"/>
  <c r="BO7" i="149"/>
  <c r="BP7" i="149"/>
  <c r="BQ7" i="149"/>
  <c r="BR7" i="149"/>
  <c r="BS7" i="149"/>
  <c r="BT7" i="149"/>
  <c r="BU7" i="149"/>
  <c r="BV7" i="149"/>
  <c r="BW7" i="149"/>
  <c r="BX7" i="149"/>
  <c r="BY7" i="149"/>
  <c r="BZ7" i="149"/>
  <c r="CA7" i="149"/>
  <c r="CB7" i="149"/>
  <c r="CC7" i="149"/>
  <c r="CD7" i="149"/>
  <c r="CE7" i="149"/>
  <c r="CF7" i="149"/>
  <c r="CG7" i="149"/>
  <c r="CH7" i="149"/>
  <c r="CI7" i="149"/>
  <c r="CJ7" i="149"/>
  <c r="CK7" i="149"/>
  <c r="CL7" i="149"/>
  <c r="CM7" i="149"/>
  <c r="CN7" i="149"/>
  <c r="CO7" i="149"/>
  <c r="CP7" i="149"/>
  <c r="CQ7" i="149"/>
  <c r="CR7" i="149"/>
  <c r="CS7" i="149"/>
  <c r="CT7" i="149"/>
  <c r="CU7" i="149"/>
  <c r="CV7" i="149"/>
  <c r="CW7" i="149"/>
  <c r="CX7" i="149"/>
  <c r="CY7" i="149"/>
  <c r="CZ7" i="149"/>
  <c r="DA7" i="149"/>
  <c r="DB7" i="149"/>
  <c r="DC7" i="149"/>
  <c r="DD7" i="149"/>
  <c r="DE7" i="149"/>
  <c r="DF7" i="149"/>
  <c r="DG7" i="149"/>
  <c r="DH7" i="149"/>
  <c r="DI7" i="149"/>
  <c r="DJ7" i="149"/>
  <c r="DK7" i="149"/>
  <c r="DL7" i="149"/>
  <c r="DM7" i="149"/>
  <c r="DN7" i="149"/>
  <c r="DO7" i="149"/>
  <c r="DP7" i="149"/>
  <c r="DQ7" i="149"/>
  <c r="DR7" i="149"/>
  <c r="DS7" i="149"/>
  <c r="DT7" i="149"/>
  <c r="DU7" i="149"/>
  <c r="DV7" i="149"/>
  <c r="DW7" i="149"/>
  <c r="DX7" i="149"/>
  <c r="M8" i="149"/>
  <c r="N8" i="149"/>
  <c r="O8" i="149"/>
  <c r="P8" i="149"/>
  <c r="Q8" i="149"/>
  <c r="R8" i="149"/>
  <c r="S8" i="149"/>
  <c r="T8" i="149"/>
  <c r="U8" i="149"/>
  <c r="V8" i="149"/>
  <c r="W8" i="149"/>
  <c r="X8" i="149"/>
  <c r="Y8" i="149"/>
  <c r="Z8" i="149"/>
  <c r="AA8" i="149"/>
  <c r="AB8" i="149"/>
  <c r="AC8" i="149"/>
  <c r="AD8" i="149"/>
  <c r="AE8" i="149"/>
  <c r="AF8" i="149"/>
  <c r="AG8" i="149"/>
  <c r="AH8" i="149"/>
  <c r="AI8" i="149"/>
  <c r="AJ8" i="149"/>
  <c r="AK8" i="149"/>
  <c r="AL8" i="149"/>
  <c r="AM8" i="149"/>
  <c r="AN8" i="149"/>
  <c r="AO8" i="149"/>
  <c r="AP8" i="149"/>
  <c r="AQ8" i="149"/>
  <c r="AR8" i="149"/>
  <c r="AS8" i="149"/>
  <c r="AT8" i="149"/>
  <c r="AU8" i="149"/>
  <c r="AV8" i="149"/>
  <c r="AW8" i="149"/>
  <c r="AX8" i="149"/>
  <c r="AY8" i="149"/>
  <c r="AZ8" i="149"/>
  <c r="BA8" i="149"/>
  <c r="BB8" i="149"/>
  <c r="BC8" i="149"/>
  <c r="BD8" i="149"/>
  <c r="BE8" i="149"/>
  <c r="BF8" i="149"/>
  <c r="BG8" i="149"/>
  <c r="BH8" i="149"/>
  <c r="BI8" i="149"/>
  <c r="BJ8" i="149"/>
  <c r="BK8" i="149"/>
  <c r="BL8" i="149"/>
  <c r="BM8" i="149"/>
  <c r="BN8" i="149"/>
  <c r="BO8" i="149"/>
  <c r="BP8" i="149"/>
  <c r="BQ8" i="149"/>
  <c r="BR8" i="149"/>
  <c r="BS8" i="149"/>
  <c r="BT8" i="149"/>
  <c r="BU8" i="149"/>
  <c r="BV8" i="149"/>
  <c r="BW8" i="149"/>
  <c r="BX8" i="149"/>
  <c r="BY8" i="149"/>
  <c r="BZ8" i="149"/>
  <c r="CA8" i="149"/>
  <c r="CB8" i="149"/>
  <c r="CC8" i="149"/>
  <c r="CD8" i="149"/>
  <c r="CE8" i="149"/>
  <c r="CF8" i="149"/>
  <c r="CG8" i="149"/>
  <c r="CH8" i="149"/>
  <c r="CI8" i="149"/>
  <c r="CJ8" i="149"/>
  <c r="CK8" i="149"/>
  <c r="CL8" i="149"/>
  <c r="CM8" i="149"/>
  <c r="CN8" i="149"/>
  <c r="CO8" i="149"/>
  <c r="CP8" i="149"/>
  <c r="CQ8" i="149"/>
  <c r="CR8" i="149"/>
  <c r="CS8" i="149"/>
  <c r="CT8" i="149"/>
  <c r="CU8" i="149"/>
  <c r="CV8" i="149"/>
  <c r="CW8" i="149"/>
  <c r="CX8" i="149"/>
  <c r="CY8" i="149"/>
  <c r="CZ8" i="149"/>
  <c r="DA8" i="149"/>
  <c r="DB8" i="149"/>
  <c r="DC8" i="149"/>
  <c r="DD8" i="149"/>
  <c r="DE8" i="149"/>
  <c r="DF8" i="149"/>
  <c r="DG8" i="149"/>
  <c r="DH8" i="149"/>
  <c r="DI8" i="149"/>
  <c r="DJ8" i="149"/>
  <c r="DK8" i="149"/>
  <c r="DL8" i="149"/>
  <c r="DM8" i="149"/>
  <c r="DN8" i="149"/>
  <c r="DO8" i="149"/>
  <c r="DP8" i="149"/>
  <c r="DQ8" i="149"/>
  <c r="DR8" i="149"/>
  <c r="DS8" i="149"/>
  <c r="DT8" i="149"/>
  <c r="DU8" i="149"/>
  <c r="DV8" i="149"/>
  <c r="DW8" i="149"/>
  <c r="DX8" i="149"/>
  <c r="M9" i="149"/>
  <c r="N9" i="149"/>
  <c r="O9" i="149"/>
  <c r="P9" i="149"/>
  <c r="Q9" i="149"/>
  <c r="R9" i="149"/>
  <c r="S9" i="149"/>
  <c r="T9" i="149"/>
  <c r="U9" i="149"/>
  <c r="V9" i="149"/>
  <c r="W9" i="149"/>
  <c r="X9" i="149"/>
  <c r="Y9" i="149"/>
  <c r="Z9" i="149"/>
  <c r="AA9" i="149"/>
  <c r="AB9" i="149"/>
  <c r="AC9" i="149"/>
  <c r="AD9" i="149"/>
  <c r="AE9" i="149"/>
  <c r="AF9" i="149"/>
  <c r="AG9" i="149"/>
  <c r="AH9" i="149"/>
  <c r="AI9" i="149"/>
  <c r="AJ9" i="149"/>
  <c r="AK9" i="149"/>
  <c r="AL9" i="149"/>
  <c r="AM9" i="149"/>
  <c r="AN9" i="149"/>
  <c r="AO9" i="149"/>
  <c r="AP9" i="149"/>
  <c r="AQ9" i="149"/>
  <c r="AR9" i="149"/>
  <c r="AS9" i="149"/>
  <c r="AT9" i="149"/>
  <c r="AU9" i="149"/>
  <c r="AV9" i="149"/>
  <c r="AW9" i="149"/>
  <c r="AX9" i="149"/>
  <c r="AY9" i="149"/>
  <c r="AZ9" i="149"/>
  <c r="BA9" i="149"/>
  <c r="BB9" i="149"/>
  <c r="BC9" i="149"/>
  <c r="BD9" i="149"/>
  <c r="BE9" i="149"/>
  <c r="BF9" i="149"/>
  <c r="BG9" i="149"/>
  <c r="BH9" i="149"/>
  <c r="BI9" i="149"/>
  <c r="BJ9" i="149"/>
  <c r="BK9" i="149"/>
  <c r="BL9" i="149"/>
  <c r="BM9" i="149"/>
  <c r="BN9" i="149"/>
  <c r="BO9" i="149"/>
  <c r="BP9" i="149"/>
  <c r="BQ9" i="149"/>
  <c r="BR9" i="149"/>
  <c r="BS9" i="149"/>
  <c r="BT9" i="149"/>
  <c r="BU9" i="149"/>
  <c r="BV9" i="149"/>
  <c r="BW9" i="149"/>
  <c r="BX9" i="149"/>
  <c r="BY9" i="149"/>
  <c r="BZ9" i="149"/>
  <c r="CA9" i="149"/>
  <c r="CB9" i="149"/>
  <c r="CC9" i="149"/>
  <c r="CD9" i="149"/>
  <c r="CE9" i="149"/>
  <c r="CF9" i="149"/>
  <c r="CG9" i="149"/>
  <c r="CH9" i="149"/>
  <c r="CI9" i="149"/>
  <c r="CJ9" i="149"/>
  <c r="CK9" i="149"/>
  <c r="CL9" i="149"/>
  <c r="CM9" i="149"/>
  <c r="CN9" i="149"/>
  <c r="CO9" i="149"/>
  <c r="CP9" i="149"/>
  <c r="CQ9" i="149"/>
  <c r="CR9" i="149"/>
  <c r="CS9" i="149"/>
  <c r="CT9" i="149"/>
  <c r="CU9" i="149"/>
  <c r="CV9" i="149"/>
  <c r="CW9" i="149"/>
  <c r="CX9" i="149"/>
  <c r="CY9" i="149"/>
  <c r="CZ9" i="149"/>
  <c r="DA9" i="149"/>
  <c r="DB9" i="149"/>
  <c r="DC9" i="149"/>
  <c r="DD9" i="149"/>
  <c r="DE9" i="149"/>
  <c r="DF9" i="149"/>
  <c r="DG9" i="149"/>
  <c r="DH9" i="149"/>
  <c r="DI9" i="149"/>
  <c r="DJ9" i="149"/>
  <c r="DK9" i="149"/>
  <c r="DL9" i="149"/>
  <c r="DM9" i="149"/>
  <c r="DN9" i="149"/>
  <c r="DO9" i="149"/>
  <c r="DP9" i="149"/>
  <c r="DQ9" i="149"/>
  <c r="DR9" i="149"/>
  <c r="DS9" i="149"/>
  <c r="DT9" i="149"/>
  <c r="DU9" i="149"/>
  <c r="DV9" i="149"/>
  <c r="DW9" i="149"/>
  <c r="DX9" i="149"/>
  <c r="M10" i="149"/>
  <c r="N10" i="149"/>
  <c r="O10" i="149"/>
  <c r="P10" i="149"/>
  <c r="Q10" i="149"/>
  <c r="R10" i="149"/>
  <c r="S10" i="149"/>
  <c r="T10" i="149"/>
  <c r="U10" i="149"/>
  <c r="V10" i="149"/>
  <c r="W10" i="149"/>
  <c r="X10" i="149"/>
  <c r="Y10" i="149"/>
  <c r="Z10" i="149"/>
  <c r="AA10" i="149"/>
  <c r="AB10" i="149"/>
  <c r="AC10" i="149"/>
  <c r="AD10" i="149"/>
  <c r="AE10" i="149"/>
  <c r="AF10" i="149"/>
  <c r="AG10" i="149"/>
  <c r="AH10" i="149"/>
  <c r="AI10" i="149"/>
  <c r="AJ10" i="149"/>
  <c r="AK10" i="149"/>
  <c r="AL10" i="149"/>
  <c r="AM10" i="149"/>
  <c r="AN10" i="149"/>
  <c r="AO10" i="149"/>
  <c r="AP10" i="149"/>
  <c r="AQ10" i="149"/>
  <c r="AR10" i="149"/>
  <c r="AS10" i="149"/>
  <c r="AT10" i="149"/>
  <c r="AU10" i="149"/>
  <c r="AV10" i="149"/>
  <c r="AW10" i="149"/>
  <c r="AX10" i="149"/>
  <c r="AY10" i="149"/>
  <c r="AZ10" i="149"/>
  <c r="BA10" i="149"/>
  <c r="BB10" i="149"/>
  <c r="BC10" i="149"/>
  <c r="BD10" i="149"/>
  <c r="BE10" i="149"/>
  <c r="BF10" i="149"/>
  <c r="BG10" i="149"/>
  <c r="BH10" i="149"/>
  <c r="BI10" i="149"/>
  <c r="BJ10" i="149"/>
  <c r="BK10" i="149"/>
  <c r="BL10" i="149"/>
  <c r="BM10" i="149"/>
  <c r="BN10" i="149"/>
  <c r="BO10" i="149"/>
  <c r="BP10" i="149"/>
  <c r="BQ10" i="149"/>
  <c r="BR10" i="149"/>
  <c r="BS10" i="149"/>
  <c r="BT10" i="149"/>
  <c r="BU10" i="149"/>
  <c r="BV10" i="149"/>
  <c r="BW10" i="149"/>
  <c r="BX10" i="149"/>
  <c r="BY10" i="149"/>
  <c r="BZ10" i="149"/>
  <c r="CA10" i="149"/>
  <c r="CB10" i="149"/>
  <c r="CC10" i="149"/>
  <c r="CD10" i="149"/>
  <c r="CE10" i="149"/>
  <c r="CF10" i="149"/>
  <c r="CG10" i="149"/>
  <c r="CH10" i="149"/>
  <c r="CI10" i="149"/>
  <c r="CJ10" i="149"/>
  <c r="CK10" i="149"/>
  <c r="CL10" i="149"/>
  <c r="CM10" i="149"/>
  <c r="CN10" i="149"/>
  <c r="CO10" i="149"/>
  <c r="CP10" i="149"/>
  <c r="CQ10" i="149"/>
  <c r="CR10" i="149"/>
  <c r="CS10" i="149"/>
  <c r="CT10" i="149"/>
  <c r="CU10" i="149"/>
  <c r="CV10" i="149"/>
  <c r="CW10" i="149"/>
  <c r="CX10" i="149"/>
  <c r="CY10" i="149"/>
  <c r="CZ10" i="149"/>
  <c r="DA10" i="149"/>
  <c r="DB10" i="149"/>
  <c r="DC10" i="149"/>
  <c r="DD10" i="149"/>
  <c r="DE10" i="149"/>
  <c r="DF10" i="149"/>
  <c r="DG10" i="149"/>
  <c r="DH10" i="149"/>
  <c r="DI10" i="149"/>
  <c r="DJ10" i="149"/>
  <c r="DK10" i="149"/>
  <c r="DL10" i="149"/>
  <c r="DM10" i="149"/>
  <c r="DN10" i="149"/>
  <c r="DO10" i="149"/>
  <c r="DP10" i="149"/>
  <c r="DQ10" i="149"/>
  <c r="DR10" i="149"/>
  <c r="DS10" i="149"/>
  <c r="DT10" i="149"/>
  <c r="DU10" i="149"/>
  <c r="DV10" i="149"/>
  <c r="DW10" i="149"/>
  <c r="DX10" i="149"/>
  <c r="M11" i="149"/>
  <c r="N11" i="149"/>
  <c r="O11" i="149"/>
  <c r="P11" i="149"/>
  <c r="Q11" i="149"/>
  <c r="R11" i="149"/>
  <c r="S11" i="149"/>
  <c r="T11" i="149"/>
  <c r="U11" i="149"/>
  <c r="V11" i="149"/>
  <c r="W11" i="149"/>
  <c r="X11" i="149"/>
  <c r="Y11" i="149"/>
  <c r="Z11" i="149"/>
  <c r="AA11" i="149"/>
  <c r="AB11" i="149"/>
  <c r="AC11" i="149"/>
  <c r="AD11" i="149"/>
  <c r="AE11" i="149"/>
  <c r="AF11" i="149"/>
  <c r="AG11" i="149"/>
  <c r="AH11" i="149"/>
  <c r="AI11" i="149"/>
  <c r="AJ11" i="149"/>
  <c r="AK11" i="149"/>
  <c r="AL11" i="149"/>
  <c r="AM11" i="149"/>
  <c r="AN11" i="149"/>
  <c r="AO11" i="149"/>
  <c r="AP11" i="149"/>
  <c r="AQ11" i="149"/>
  <c r="AR11" i="149"/>
  <c r="AS11" i="149"/>
  <c r="AT11" i="149"/>
  <c r="AU11" i="149"/>
  <c r="AV11" i="149"/>
  <c r="AW11" i="149"/>
  <c r="AX11" i="149"/>
  <c r="AY11" i="149"/>
  <c r="AZ11" i="149"/>
  <c r="BA11" i="149"/>
  <c r="BB11" i="149"/>
  <c r="BC11" i="149"/>
  <c r="BD11" i="149"/>
  <c r="BE11" i="149"/>
  <c r="BF11" i="149"/>
  <c r="BG11" i="149"/>
  <c r="BH11" i="149"/>
  <c r="BI11" i="149"/>
  <c r="BJ11" i="149"/>
  <c r="BK11" i="149"/>
  <c r="BL11" i="149"/>
  <c r="BM11" i="149"/>
  <c r="BN11" i="149"/>
  <c r="BO11" i="149"/>
  <c r="BP11" i="149"/>
  <c r="BQ11" i="149"/>
  <c r="BR11" i="149"/>
  <c r="BS11" i="149"/>
  <c r="BT11" i="149"/>
  <c r="BU11" i="149"/>
  <c r="BV11" i="149"/>
  <c r="BW11" i="149"/>
  <c r="BX11" i="149"/>
  <c r="BY11" i="149"/>
  <c r="BZ11" i="149"/>
  <c r="CA11" i="149"/>
  <c r="CB11" i="149"/>
  <c r="CC11" i="149"/>
  <c r="CD11" i="149"/>
  <c r="CE11" i="149"/>
  <c r="CF11" i="149"/>
  <c r="CG11" i="149"/>
  <c r="CH11" i="149"/>
  <c r="CI11" i="149"/>
  <c r="CJ11" i="149"/>
  <c r="CK11" i="149"/>
  <c r="CL11" i="149"/>
  <c r="CM11" i="149"/>
  <c r="CN11" i="149"/>
  <c r="CO11" i="149"/>
  <c r="CP11" i="149"/>
  <c r="CQ11" i="149"/>
  <c r="CR11" i="149"/>
  <c r="CS11" i="149"/>
  <c r="CT11" i="149"/>
  <c r="CU11" i="149"/>
  <c r="CV11" i="149"/>
  <c r="CW11" i="149"/>
  <c r="CX11" i="149"/>
  <c r="CY11" i="149"/>
  <c r="CZ11" i="149"/>
  <c r="DA11" i="149"/>
  <c r="DB11" i="149"/>
  <c r="DC11" i="149"/>
  <c r="DD11" i="149"/>
  <c r="DE11" i="149"/>
  <c r="DF11" i="149"/>
  <c r="DG11" i="149"/>
  <c r="DH11" i="149"/>
  <c r="DI11" i="149"/>
  <c r="DJ11" i="149"/>
  <c r="DK11" i="149"/>
  <c r="DL11" i="149"/>
  <c r="DM11" i="149"/>
  <c r="DN11" i="149"/>
  <c r="DO11" i="149"/>
  <c r="DP11" i="149"/>
  <c r="DQ11" i="149"/>
  <c r="DR11" i="149"/>
  <c r="DS11" i="149"/>
  <c r="DT11" i="149"/>
  <c r="DU11" i="149"/>
  <c r="DV11" i="149"/>
  <c r="DW11" i="149"/>
  <c r="DX11" i="149"/>
  <c r="M12" i="149"/>
  <c r="N12" i="149"/>
  <c r="O12" i="149"/>
  <c r="P12" i="149"/>
  <c r="Q12" i="149"/>
  <c r="R12" i="149"/>
  <c r="S12" i="149"/>
  <c r="T12" i="149"/>
  <c r="U12" i="149"/>
  <c r="V12" i="149"/>
  <c r="W12" i="149"/>
  <c r="X12" i="149"/>
  <c r="Y12" i="149"/>
  <c r="Z12" i="149"/>
  <c r="AA12" i="149"/>
  <c r="AB12" i="149"/>
  <c r="AC12" i="149"/>
  <c r="AD12" i="149"/>
  <c r="AE12" i="149"/>
  <c r="AF12" i="149"/>
  <c r="AG12" i="149"/>
  <c r="AH12" i="149"/>
  <c r="AI12" i="149"/>
  <c r="AJ12" i="149"/>
  <c r="AK12" i="149"/>
  <c r="AL12" i="149"/>
  <c r="AM12" i="149"/>
  <c r="AN12" i="149"/>
  <c r="AO12" i="149"/>
  <c r="AP12" i="149"/>
  <c r="AQ12" i="149"/>
  <c r="AR12" i="149"/>
  <c r="AS12" i="149"/>
  <c r="AT12" i="149"/>
  <c r="AU12" i="149"/>
  <c r="AV12" i="149"/>
  <c r="AW12" i="149"/>
  <c r="AX12" i="149"/>
  <c r="AY12" i="149"/>
  <c r="AZ12" i="149"/>
  <c r="BA12" i="149"/>
  <c r="BB12" i="149"/>
  <c r="BC12" i="149"/>
  <c r="BD12" i="149"/>
  <c r="BE12" i="149"/>
  <c r="BF12" i="149"/>
  <c r="BG12" i="149"/>
  <c r="BH12" i="149"/>
  <c r="BI12" i="149"/>
  <c r="BJ12" i="149"/>
  <c r="BK12" i="149"/>
  <c r="BL12" i="149"/>
  <c r="BM12" i="149"/>
  <c r="BN12" i="149"/>
  <c r="BO12" i="149"/>
  <c r="BP12" i="149"/>
  <c r="BQ12" i="149"/>
  <c r="BR12" i="149"/>
  <c r="BS12" i="149"/>
  <c r="BT12" i="149"/>
  <c r="BU12" i="149"/>
  <c r="BV12" i="149"/>
  <c r="BW12" i="149"/>
  <c r="BX12" i="149"/>
  <c r="BY12" i="149"/>
  <c r="BZ12" i="149"/>
  <c r="CA12" i="149"/>
  <c r="CB12" i="149"/>
  <c r="CC12" i="149"/>
  <c r="CD12" i="149"/>
  <c r="CE12" i="149"/>
  <c r="CF12" i="149"/>
  <c r="CG12" i="149"/>
  <c r="CH12" i="149"/>
  <c r="CI12" i="149"/>
  <c r="CJ12" i="149"/>
  <c r="CK12" i="149"/>
  <c r="CL12" i="149"/>
  <c r="CM12" i="149"/>
  <c r="CN12" i="149"/>
  <c r="CO12" i="149"/>
  <c r="CP12" i="149"/>
  <c r="CQ12" i="149"/>
  <c r="CR12" i="149"/>
  <c r="CS12" i="149"/>
  <c r="CT12" i="149"/>
  <c r="CU12" i="149"/>
  <c r="CV12" i="149"/>
  <c r="CW12" i="149"/>
  <c r="CX12" i="149"/>
  <c r="CY12" i="149"/>
  <c r="CZ12" i="149"/>
  <c r="DA12" i="149"/>
  <c r="DB12" i="149"/>
  <c r="DC12" i="149"/>
  <c r="DD12" i="149"/>
  <c r="DE12" i="149"/>
  <c r="DF12" i="149"/>
  <c r="DG12" i="149"/>
  <c r="DH12" i="149"/>
  <c r="DI12" i="149"/>
  <c r="DJ12" i="149"/>
  <c r="DK12" i="149"/>
  <c r="DL12" i="149"/>
  <c r="DM12" i="149"/>
  <c r="DN12" i="149"/>
  <c r="DO12" i="149"/>
  <c r="DP12" i="149"/>
  <c r="DQ12" i="149"/>
  <c r="DR12" i="149"/>
  <c r="DS12" i="149"/>
  <c r="DT12" i="149"/>
  <c r="DU12" i="149"/>
  <c r="DV12" i="149"/>
  <c r="DW12" i="149"/>
  <c r="DX12" i="149"/>
  <c r="M13" i="149"/>
  <c r="N13" i="149"/>
  <c r="O13" i="149"/>
  <c r="P13" i="149"/>
  <c r="Q13" i="149"/>
  <c r="R13" i="149"/>
  <c r="S13" i="149"/>
  <c r="T13" i="149"/>
  <c r="U13" i="149"/>
  <c r="V13" i="149"/>
  <c r="W13" i="149"/>
  <c r="X13" i="149"/>
  <c r="Y13" i="149"/>
  <c r="Z13" i="149"/>
  <c r="AA13" i="149"/>
  <c r="AB13" i="149"/>
  <c r="AC13" i="149"/>
  <c r="AD13" i="149"/>
  <c r="AE13" i="149"/>
  <c r="AF13" i="149"/>
  <c r="AG13" i="149"/>
  <c r="AH13" i="149"/>
  <c r="AI13" i="149"/>
  <c r="AJ13" i="149"/>
  <c r="AK13" i="149"/>
  <c r="AL13" i="149"/>
  <c r="AM13" i="149"/>
  <c r="AN13" i="149"/>
  <c r="AO13" i="149"/>
  <c r="AP13" i="149"/>
  <c r="AQ13" i="149"/>
  <c r="AR13" i="149"/>
  <c r="AS13" i="149"/>
  <c r="AT13" i="149"/>
  <c r="AU13" i="149"/>
  <c r="AV13" i="149"/>
  <c r="AW13" i="149"/>
  <c r="AX13" i="149"/>
  <c r="AY13" i="149"/>
  <c r="AZ13" i="149"/>
  <c r="BA13" i="149"/>
  <c r="BB13" i="149"/>
  <c r="BC13" i="149"/>
  <c r="BD13" i="149"/>
  <c r="BE13" i="149"/>
  <c r="BF13" i="149"/>
  <c r="BG13" i="149"/>
  <c r="BH13" i="149"/>
  <c r="BI13" i="149"/>
  <c r="BJ13" i="149"/>
  <c r="BK13" i="149"/>
  <c r="BL13" i="149"/>
  <c r="BM13" i="149"/>
  <c r="BN13" i="149"/>
  <c r="BO13" i="149"/>
  <c r="BP13" i="149"/>
  <c r="BQ13" i="149"/>
  <c r="BR13" i="149"/>
  <c r="BS13" i="149"/>
  <c r="BT13" i="149"/>
  <c r="BU13" i="149"/>
  <c r="BV13" i="149"/>
  <c r="BW13" i="149"/>
  <c r="BX13" i="149"/>
  <c r="BY13" i="149"/>
  <c r="BZ13" i="149"/>
  <c r="CA13" i="149"/>
  <c r="CB13" i="149"/>
  <c r="CC13" i="149"/>
  <c r="CD13" i="149"/>
  <c r="CE13" i="149"/>
  <c r="CF13" i="149"/>
  <c r="CG13" i="149"/>
  <c r="CH13" i="149"/>
  <c r="CI13" i="149"/>
  <c r="CJ13" i="149"/>
  <c r="CK13" i="149"/>
  <c r="CL13" i="149"/>
  <c r="CM13" i="149"/>
  <c r="CN13" i="149"/>
  <c r="CO13" i="149"/>
  <c r="CP13" i="149"/>
  <c r="CQ13" i="149"/>
  <c r="CR13" i="149"/>
  <c r="CS13" i="149"/>
  <c r="CT13" i="149"/>
  <c r="CU13" i="149"/>
  <c r="CV13" i="149"/>
  <c r="CW13" i="149"/>
  <c r="CX13" i="149"/>
  <c r="CY13" i="149"/>
  <c r="CZ13" i="149"/>
  <c r="DA13" i="149"/>
  <c r="DB13" i="149"/>
  <c r="DC13" i="149"/>
  <c r="DD13" i="149"/>
  <c r="DE13" i="149"/>
  <c r="DF13" i="149"/>
  <c r="DG13" i="149"/>
  <c r="DH13" i="149"/>
  <c r="DI13" i="149"/>
  <c r="DJ13" i="149"/>
  <c r="DK13" i="149"/>
  <c r="DL13" i="149"/>
  <c r="DM13" i="149"/>
  <c r="DN13" i="149"/>
  <c r="DO13" i="149"/>
  <c r="DP13" i="149"/>
  <c r="DQ13" i="149"/>
  <c r="DR13" i="149"/>
  <c r="DS13" i="149"/>
  <c r="DT13" i="149"/>
  <c r="DU13" i="149"/>
  <c r="DV13" i="149"/>
  <c r="DW13" i="149"/>
  <c r="DX13" i="149"/>
  <c r="M14" i="149"/>
  <c r="N14" i="149"/>
  <c r="O14" i="149"/>
  <c r="P14" i="149"/>
  <c r="Q14" i="149"/>
  <c r="R14" i="149"/>
  <c r="S14" i="149"/>
  <c r="T14" i="149"/>
  <c r="U14" i="149"/>
  <c r="V14" i="149"/>
  <c r="W14" i="149"/>
  <c r="X14" i="149"/>
  <c r="Y14" i="149"/>
  <c r="Z14" i="149"/>
  <c r="AA14" i="149"/>
  <c r="AB14" i="149"/>
  <c r="AC14" i="149"/>
  <c r="AD14" i="149"/>
  <c r="AE14" i="149"/>
  <c r="AF14" i="149"/>
  <c r="AG14" i="149"/>
  <c r="AH14" i="149"/>
  <c r="AI14" i="149"/>
  <c r="AJ14" i="149"/>
  <c r="AK14" i="149"/>
  <c r="AL14" i="149"/>
  <c r="AM14" i="149"/>
  <c r="AN14" i="149"/>
  <c r="AO14" i="149"/>
  <c r="AP14" i="149"/>
  <c r="AQ14" i="149"/>
  <c r="AR14" i="149"/>
  <c r="AS14" i="149"/>
  <c r="AT14" i="149"/>
  <c r="AU14" i="149"/>
  <c r="AV14" i="149"/>
  <c r="AW14" i="149"/>
  <c r="AX14" i="149"/>
  <c r="AY14" i="149"/>
  <c r="AZ14" i="149"/>
  <c r="BA14" i="149"/>
  <c r="BB14" i="149"/>
  <c r="BC14" i="149"/>
  <c r="BD14" i="149"/>
  <c r="BE14" i="149"/>
  <c r="BF14" i="149"/>
  <c r="BG14" i="149"/>
  <c r="BH14" i="149"/>
  <c r="BI14" i="149"/>
  <c r="BJ14" i="149"/>
  <c r="BK14" i="149"/>
  <c r="BL14" i="149"/>
  <c r="BM14" i="149"/>
  <c r="BN14" i="149"/>
  <c r="BO14" i="149"/>
  <c r="BP14" i="149"/>
  <c r="BQ14" i="149"/>
  <c r="BR14" i="149"/>
  <c r="BS14" i="149"/>
  <c r="BT14" i="149"/>
  <c r="BU14" i="149"/>
  <c r="BV14" i="149"/>
  <c r="BW14" i="149"/>
  <c r="BX14" i="149"/>
  <c r="BY14" i="149"/>
  <c r="BZ14" i="149"/>
  <c r="CA14" i="149"/>
  <c r="CB14" i="149"/>
  <c r="CC14" i="149"/>
  <c r="CD14" i="149"/>
  <c r="CE14" i="149"/>
  <c r="CF14" i="149"/>
  <c r="CG14" i="149"/>
  <c r="CH14" i="149"/>
  <c r="CI14" i="149"/>
  <c r="CJ14" i="149"/>
  <c r="CK14" i="149"/>
  <c r="CL14" i="149"/>
  <c r="CM14" i="149"/>
  <c r="CN14" i="149"/>
  <c r="CO14" i="149"/>
  <c r="CP14" i="149"/>
  <c r="CQ14" i="149"/>
  <c r="CR14" i="149"/>
  <c r="CS14" i="149"/>
  <c r="CT14" i="149"/>
  <c r="CU14" i="149"/>
  <c r="CV14" i="149"/>
  <c r="CW14" i="149"/>
  <c r="CX14" i="149"/>
  <c r="CY14" i="149"/>
  <c r="CZ14" i="149"/>
  <c r="DA14" i="149"/>
  <c r="DB14" i="149"/>
  <c r="DC14" i="149"/>
  <c r="DD14" i="149"/>
  <c r="DE14" i="149"/>
  <c r="DF14" i="149"/>
  <c r="DG14" i="149"/>
  <c r="DH14" i="149"/>
  <c r="DI14" i="149"/>
  <c r="DJ14" i="149"/>
  <c r="DK14" i="149"/>
  <c r="DL14" i="149"/>
  <c r="DM14" i="149"/>
  <c r="DN14" i="149"/>
  <c r="DO14" i="149"/>
  <c r="DP14" i="149"/>
  <c r="DQ14" i="149"/>
  <c r="DR14" i="149"/>
  <c r="DS14" i="149"/>
  <c r="DT14" i="149"/>
  <c r="DU14" i="149"/>
  <c r="DV14" i="149"/>
  <c r="DW14" i="149"/>
  <c r="DX14" i="149"/>
  <c r="M15" i="149"/>
  <c r="N15" i="149"/>
  <c r="O15" i="149"/>
  <c r="P15" i="149"/>
  <c r="Q15" i="149"/>
  <c r="R15" i="149"/>
  <c r="S15" i="149"/>
  <c r="T15" i="149"/>
  <c r="U15" i="149"/>
  <c r="V15" i="149"/>
  <c r="W15" i="149"/>
  <c r="X15" i="149"/>
  <c r="Y15" i="149"/>
  <c r="Z15" i="149"/>
  <c r="AA15" i="149"/>
  <c r="AB15" i="149"/>
  <c r="AC15" i="149"/>
  <c r="AD15" i="149"/>
  <c r="AE15" i="149"/>
  <c r="AF15" i="149"/>
  <c r="AG15" i="149"/>
  <c r="AH15" i="149"/>
  <c r="AI15" i="149"/>
  <c r="AJ15" i="149"/>
  <c r="AK15" i="149"/>
  <c r="AL15" i="149"/>
  <c r="AM15" i="149"/>
  <c r="AN15" i="149"/>
  <c r="AO15" i="149"/>
  <c r="AP15" i="149"/>
  <c r="AQ15" i="149"/>
  <c r="AR15" i="149"/>
  <c r="AS15" i="149"/>
  <c r="AT15" i="149"/>
  <c r="AU15" i="149"/>
  <c r="AV15" i="149"/>
  <c r="AW15" i="149"/>
  <c r="AX15" i="149"/>
  <c r="AY15" i="149"/>
  <c r="AZ15" i="149"/>
  <c r="BA15" i="149"/>
  <c r="BB15" i="149"/>
  <c r="BC15" i="149"/>
  <c r="BD15" i="149"/>
  <c r="BE15" i="149"/>
  <c r="BF15" i="149"/>
  <c r="BG15" i="149"/>
  <c r="BH15" i="149"/>
  <c r="BI15" i="149"/>
  <c r="BJ15" i="149"/>
  <c r="BK15" i="149"/>
  <c r="BL15" i="149"/>
  <c r="BM15" i="149"/>
  <c r="BN15" i="149"/>
  <c r="BO15" i="149"/>
  <c r="BP15" i="149"/>
  <c r="BQ15" i="149"/>
  <c r="BR15" i="149"/>
  <c r="BS15" i="149"/>
  <c r="BT15" i="149"/>
  <c r="BU15" i="149"/>
  <c r="BV15" i="149"/>
  <c r="BW15" i="149"/>
  <c r="BX15" i="149"/>
  <c r="BY15" i="149"/>
  <c r="BZ15" i="149"/>
  <c r="CA15" i="149"/>
  <c r="CB15" i="149"/>
  <c r="CC15" i="149"/>
  <c r="CD15" i="149"/>
  <c r="CE15" i="149"/>
  <c r="CF15" i="149"/>
  <c r="CG15" i="149"/>
  <c r="CH15" i="149"/>
  <c r="CI15" i="149"/>
  <c r="CJ15" i="149"/>
  <c r="CK15" i="149"/>
  <c r="CL15" i="149"/>
  <c r="CM15" i="149"/>
  <c r="CN15" i="149"/>
  <c r="CO15" i="149"/>
  <c r="CP15" i="149"/>
  <c r="CQ15" i="149"/>
  <c r="CR15" i="149"/>
  <c r="CS15" i="149"/>
  <c r="CT15" i="149"/>
  <c r="CU15" i="149"/>
  <c r="CV15" i="149"/>
  <c r="CW15" i="149"/>
  <c r="CX15" i="149"/>
  <c r="CY15" i="149"/>
  <c r="CZ15" i="149"/>
  <c r="DA15" i="149"/>
  <c r="DB15" i="149"/>
  <c r="DC15" i="149"/>
  <c r="DD15" i="149"/>
  <c r="DE15" i="149"/>
  <c r="DF15" i="149"/>
  <c r="DG15" i="149"/>
  <c r="DH15" i="149"/>
  <c r="DI15" i="149"/>
  <c r="DJ15" i="149"/>
  <c r="DK15" i="149"/>
  <c r="DL15" i="149"/>
  <c r="DM15" i="149"/>
  <c r="DN15" i="149"/>
  <c r="DO15" i="149"/>
  <c r="DP15" i="149"/>
  <c r="DQ15" i="149"/>
  <c r="DR15" i="149"/>
  <c r="DS15" i="149"/>
  <c r="DT15" i="149"/>
  <c r="DU15" i="149"/>
  <c r="DV15" i="149"/>
  <c r="DW15" i="149"/>
  <c r="DX15" i="149"/>
  <c r="M16" i="149"/>
  <c r="N16" i="149"/>
  <c r="O16" i="149"/>
  <c r="P16" i="149"/>
  <c r="Q16" i="149"/>
  <c r="R16" i="149"/>
  <c r="S16" i="149"/>
  <c r="T16" i="149"/>
  <c r="U16" i="149"/>
  <c r="V16" i="149"/>
  <c r="W16" i="149"/>
  <c r="X16" i="149"/>
  <c r="Y16" i="149"/>
  <c r="Z16" i="149"/>
  <c r="AA16" i="149"/>
  <c r="AB16" i="149"/>
  <c r="AC16" i="149"/>
  <c r="AD16" i="149"/>
  <c r="AE16" i="149"/>
  <c r="AF16" i="149"/>
  <c r="AG16" i="149"/>
  <c r="AH16" i="149"/>
  <c r="AI16" i="149"/>
  <c r="AJ16" i="149"/>
  <c r="AK16" i="149"/>
  <c r="AL16" i="149"/>
  <c r="AM16" i="149"/>
  <c r="AN16" i="149"/>
  <c r="AO16" i="149"/>
  <c r="AP16" i="149"/>
  <c r="AQ16" i="149"/>
  <c r="AR16" i="149"/>
  <c r="AS16" i="149"/>
  <c r="AT16" i="149"/>
  <c r="AU16" i="149"/>
  <c r="AV16" i="149"/>
  <c r="AW16" i="149"/>
  <c r="AX16" i="149"/>
  <c r="AY16" i="149"/>
  <c r="AZ16" i="149"/>
  <c r="BA16" i="149"/>
  <c r="BB16" i="149"/>
  <c r="BC16" i="149"/>
  <c r="BD16" i="149"/>
  <c r="BE16" i="149"/>
  <c r="BF16" i="149"/>
  <c r="BG16" i="149"/>
  <c r="BH16" i="149"/>
  <c r="BI16" i="149"/>
  <c r="BJ16" i="149"/>
  <c r="BK16" i="149"/>
  <c r="BL16" i="149"/>
  <c r="BM16" i="149"/>
  <c r="BN16" i="149"/>
  <c r="BO16" i="149"/>
  <c r="BP16" i="149"/>
  <c r="BQ16" i="149"/>
  <c r="BR16" i="149"/>
  <c r="BS16" i="149"/>
  <c r="BT16" i="149"/>
  <c r="BU16" i="149"/>
  <c r="BV16" i="149"/>
  <c r="BW16" i="149"/>
  <c r="BX16" i="149"/>
  <c r="BY16" i="149"/>
  <c r="BZ16" i="149"/>
  <c r="CA16" i="149"/>
  <c r="CB16" i="149"/>
  <c r="CC16" i="149"/>
  <c r="CD16" i="149"/>
  <c r="CE16" i="149"/>
  <c r="CF16" i="149"/>
  <c r="CG16" i="149"/>
  <c r="CH16" i="149"/>
  <c r="CI16" i="149"/>
  <c r="CJ16" i="149"/>
  <c r="CK16" i="149"/>
  <c r="CL16" i="149"/>
  <c r="CM16" i="149"/>
  <c r="CN16" i="149"/>
  <c r="CO16" i="149"/>
  <c r="CP16" i="149"/>
  <c r="CQ16" i="149"/>
  <c r="CR16" i="149"/>
  <c r="CS16" i="149"/>
  <c r="CT16" i="149"/>
  <c r="CU16" i="149"/>
  <c r="CV16" i="149"/>
  <c r="CW16" i="149"/>
  <c r="CX16" i="149"/>
  <c r="CY16" i="149"/>
  <c r="CZ16" i="149"/>
  <c r="DA16" i="149"/>
  <c r="DB16" i="149"/>
  <c r="DC16" i="149"/>
  <c r="DD16" i="149"/>
  <c r="DE16" i="149"/>
  <c r="DF16" i="149"/>
  <c r="DG16" i="149"/>
  <c r="DH16" i="149"/>
  <c r="DI16" i="149"/>
  <c r="DJ16" i="149"/>
  <c r="DK16" i="149"/>
  <c r="DL16" i="149"/>
  <c r="DM16" i="149"/>
  <c r="DN16" i="149"/>
  <c r="DO16" i="149"/>
  <c r="DP16" i="149"/>
  <c r="DQ16" i="149"/>
  <c r="DR16" i="149"/>
  <c r="DS16" i="149"/>
  <c r="DT16" i="149"/>
  <c r="DU16" i="149"/>
  <c r="DV16" i="149"/>
  <c r="DW16" i="149"/>
  <c r="DX16" i="149"/>
  <c r="M17" i="149"/>
  <c r="N17" i="149"/>
  <c r="O17" i="149"/>
  <c r="P17" i="149"/>
  <c r="Q17" i="149"/>
  <c r="R17" i="149"/>
  <c r="S17" i="149"/>
  <c r="T17" i="149"/>
  <c r="U17" i="149"/>
  <c r="V17" i="149"/>
  <c r="W17" i="149"/>
  <c r="X17" i="149"/>
  <c r="Y17" i="149"/>
  <c r="Z17" i="149"/>
  <c r="AA17" i="149"/>
  <c r="AB17" i="149"/>
  <c r="AC17" i="149"/>
  <c r="AD17" i="149"/>
  <c r="AE17" i="149"/>
  <c r="AF17" i="149"/>
  <c r="AG17" i="149"/>
  <c r="AH17" i="149"/>
  <c r="AI17" i="149"/>
  <c r="AJ17" i="149"/>
  <c r="AK17" i="149"/>
  <c r="AL17" i="149"/>
  <c r="AM17" i="149"/>
  <c r="AN17" i="149"/>
  <c r="AO17" i="149"/>
  <c r="AP17" i="149"/>
  <c r="AQ17" i="149"/>
  <c r="AR17" i="149"/>
  <c r="AS17" i="149"/>
  <c r="AT17" i="149"/>
  <c r="AU17" i="149"/>
  <c r="AV17" i="149"/>
  <c r="AW17" i="149"/>
  <c r="AX17" i="149"/>
  <c r="AY17" i="149"/>
  <c r="AZ17" i="149"/>
  <c r="BA17" i="149"/>
  <c r="BB17" i="149"/>
  <c r="BC17" i="149"/>
  <c r="BD17" i="149"/>
  <c r="BE17" i="149"/>
  <c r="BF17" i="149"/>
  <c r="BG17" i="149"/>
  <c r="BH17" i="149"/>
  <c r="BI17" i="149"/>
  <c r="BJ17" i="149"/>
  <c r="BK17" i="149"/>
  <c r="BL17" i="149"/>
  <c r="BM17" i="149"/>
  <c r="BN17" i="149"/>
  <c r="BO17" i="149"/>
  <c r="BP17" i="149"/>
  <c r="BQ17" i="149"/>
  <c r="BR17" i="149"/>
  <c r="BS17" i="149"/>
  <c r="BT17" i="149"/>
  <c r="BU17" i="149"/>
  <c r="BV17" i="149"/>
  <c r="BW17" i="149"/>
  <c r="BX17" i="149"/>
  <c r="BY17" i="149"/>
  <c r="BZ17" i="149"/>
  <c r="CA17" i="149"/>
  <c r="CB17" i="149"/>
  <c r="CC17" i="149"/>
  <c r="CD17" i="149"/>
  <c r="CE17" i="149"/>
  <c r="CF17" i="149"/>
  <c r="CG17" i="149"/>
  <c r="CH17" i="149"/>
  <c r="CI17" i="149"/>
  <c r="CJ17" i="149"/>
  <c r="CK17" i="149"/>
  <c r="CL17" i="149"/>
  <c r="CM17" i="149"/>
  <c r="CN17" i="149"/>
  <c r="CO17" i="149"/>
  <c r="CP17" i="149"/>
  <c r="CQ17" i="149"/>
  <c r="CR17" i="149"/>
  <c r="CS17" i="149"/>
  <c r="CT17" i="149"/>
  <c r="CU17" i="149"/>
  <c r="CV17" i="149"/>
  <c r="CW17" i="149"/>
  <c r="CX17" i="149"/>
  <c r="CY17" i="149"/>
  <c r="CZ17" i="149"/>
  <c r="DA17" i="149"/>
  <c r="DB17" i="149"/>
  <c r="DC17" i="149"/>
  <c r="DD17" i="149"/>
  <c r="DE17" i="149"/>
  <c r="DF17" i="149"/>
  <c r="DG17" i="149"/>
  <c r="DH17" i="149"/>
  <c r="DI17" i="149"/>
  <c r="DJ17" i="149"/>
  <c r="DK17" i="149"/>
  <c r="DL17" i="149"/>
  <c r="DM17" i="149"/>
  <c r="DN17" i="149"/>
  <c r="DO17" i="149"/>
  <c r="DP17" i="149"/>
  <c r="DQ17" i="149"/>
  <c r="DR17" i="149"/>
  <c r="DS17" i="149"/>
  <c r="DT17" i="149"/>
  <c r="DU17" i="149"/>
  <c r="DV17" i="149"/>
  <c r="DW17" i="149"/>
  <c r="DX17" i="149"/>
  <c r="M18" i="149"/>
  <c r="N18" i="149"/>
  <c r="O18" i="149"/>
  <c r="P18" i="149"/>
  <c r="Q18" i="149"/>
  <c r="R18" i="149"/>
  <c r="S18" i="149"/>
  <c r="T18" i="149"/>
  <c r="U18" i="149"/>
  <c r="V18" i="149"/>
  <c r="W18" i="149"/>
  <c r="X18" i="149"/>
  <c r="Y18" i="149"/>
  <c r="Z18" i="149"/>
  <c r="AA18" i="149"/>
  <c r="AB18" i="149"/>
  <c r="AC18" i="149"/>
  <c r="AD18" i="149"/>
  <c r="AE18" i="149"/>
  <c r="AF18" i="149"/>
  <c r="AG18" i="149"/>
  <c r="AH18" i="149"/>
  <c r="AI18" i="149"/>
  <c r="AJ18" i="149"/>
  <c r="AK18" i="149"/>
  <c r="AL18" i="149"/>
  <c r="AM18" i="149"/>
  <c r="AN18" i="149"/>
  <c r="AO18" i="149"/>
  <c r="AP18" i="149"/>
  <c r="AQ18" i="149"/>
  <c r="AR18" i="149"/>
  <c r="AS18" i="149"/>
  <c r="AT18" i="149"/>
  <c r="AU18" i="149"/>
  <c r="AV18" i="149"/>
  <c r="AW18" i="149"/>
  <c r="AX18" i="149"/>
  <c r="AY18" i="149"/>
  <c r="AZ18" i="149"/>
  <c r="BA18" i="149"/>
  <c r="BB18" i="149"/>
  <c r="BC18" i="149"/>
  <c r="BD18" i="149"/>
  <c r="BE18" i="149"/>
  <c r="BF18" i="149"/>
  <c r="BG18" i="149"/>
  <c r="BH18" i="149"/>
  <c r="BI18" i="149"/>
  <c r="BJ18" i="149"/>
  <c r="BK18" i="149"/>
  <c r="BL18" i="149"/>
  <c r="BM18" i="149"/>
  <c r="BN18" i="149"/>
  <c r="BO18" i="149"/>
  <c r="BP18" i="149"/>
  <c r="BQ18" i="149"/>
  <c r="BR18" i="149"/>
  <c r="BS18" i="149"/>
  <c r="BT18" i="149"/>
  <c r="BU18" i="149"/>
  <c r="BV18" i="149"/>
  <c r="BW18" i="149"/>
  <c r="BX18" i="149"/>
  <c r="BY18" i="149"/>
  <c r="BZ18" i="149"/>
  <c r="CA18" i="149"/>
  <c r="CB18" i="149"/>
  <c r="CC18" i="149"/>
  <c r="CD18" i="149"/>
  <c r="CE18" i="149"/>
  <c r="CF18" i="149"/>
  <c r="CG18" i="149"/>
  <c r="CH18" i="149"/>
  <c r="CI18" i="149"/>
  <c r="CJ18" i="149"/>
  <c r="CK18" i="149"/>
  <c r="CL18" i="149"/>
  <c r="CM18" i="149"/>
  <c r="CN18" i="149"/>
  <c r="CO18" i="149"/>
  <c r="CP18" i="149"/>
  <c r="CQ18" i="149"/>
  <c r="CR18" i="149"/>
  <c r="CS18" i="149"/>
  <c r="CT18" i="149"/>
  <c r="CU18" i="149"/>
  <c r="CV18" i="149"/>
  <c r="CW18" i="149"/>
  <c r="CX18" i="149"/>
  <c r="CY18" i="149"/>
  <c r="CZ18" i="149"/>
  <c r="DA18" i="149"/>
  <c r="DB18" i="149"/>
  <c r="DC18" i="149"/>
  <c r="DD18" i="149"/>
  <c r="DE18" i="149"/>
  <c r="DF18" i="149"/>
  <c r="DG18" i="149"/>
  <c r="DH18" i="149"/>
  <c r="DI18" i="149"/>
  <c r="DJ18" i="149"/>
  <c r="DK18" i="149"/>
  <c r="DL18" i="149"/>
  <c r="DM18" i="149"/>
  <c r="DN18" i="149"/>
  <c r="DO18" i="149"/>
  <c r="DP18" i="149"/>
  <c r="DQ18" i="149"/>
  <c r="DR18" i="149"/>
  <c r="DS18" i="149"/>
  <c r="DT18" i="149"/>
  <c r="DU18" i="149"/>
  <c r="DV18" i="149"/>
  <c r="DW18" i="149"/>
  <c r="DX18" i="149"/>
  <c r="M19" i="149"/>
  <c r="N19" i="149"/>
  <c r="O19" i="149"/>
  <c r="P19" i="149"/>
  <c r="Q19" i="149"/>
  <c r="R19" i="149"/>
  <c r="S19" i="149"/>
  <c r="T19" i="149"/>
  <c r="U19" i="149"/>
  <c r="V19" i="149"/>
  <c r="W19" i="149"/>
  <c r="X19" i="149"/>
  <c r="Y19" i="149"/>
  <c r="Z19" i="149"/>
  <c r="AA19" i="149"/>
  <c r="AB19" i="149"/>
  <c r="AC19" i="149"/>
  <c r="AD19" i="149"/>
  <c r="AE19" i="149"/>
  <c r="AF19" i="149"/>
  <c r="AG19" i="149"/>
  <c r="AH19" i="149"/>
  <c r="AI19" i="149"/>
  <c r="AJ19" i="149"/>
  <c r="AK19" i="149"/>
  <c r="AL19" i="149"/>
  <c r="AM19" i="149"/>
  <c r="AN19" i="149"/>
  <c r="AO19" i="149"/>
  <c r="AP19" i="149"/>
  <c r="AQ19" i="149"/>
  <c r="AR19" i="149"/>
  <c r="AS19" i="149"/>
  <c r="AT19" i="149"/>
  <c r="AU19" i="149"/>
  <c r="AV19" i="149"/>
  <c r="AW19" i="149"/>
  <c r="AX19" i="149"/>
  <c r="AY19" i="149"/>
  <c r="AZ19" i="149"/>
  <c r="BA19" i="149"/>
  <c r="BB19" i="149"/>
  <c r="BC19" i="149"/>
  <c r="BD19" i="149"/>
  <c r="BE19" i="149"/>
  <c r="BF19" i="149"/>
  <c r="BG19" i="149"/>
  <c r="BH19" i="149"/>
  <c r="BI19" i="149"/>
  <c r="BJ19" i="149"/>
  <c r="BK19" i="149"/>
  <c r="BL19" i="149"/>
  <c r="BM19" i="149"/>
  <c r="BN19" i="149"/>
  <c r="BO19" i="149"/>
  <c r="BP19" i="149"/>
  <c r="BQ19" i="149"/>
  <c r="BR19" i="149"/>
  <c r="BS19" i="149"/>
  <c r="BT19" i="149"/>
  <c r="BU19" i="149"/>
  <c r="BV19" i="149"/>
  <c r="BW19" i="149"/>
  <c r="BX19" i="149"/>
  <c r="BY19" i="149"/>
  <c r="BZ19" i="149"/>
  <c r="CA19" i="149"/>
  <c r="CB19" i="149"/>
  <c r="CC19" i="149"/>
  <c r="CD19" i="149"/>
  <c r="CE19" i="149"/>
  <c r="CF19" i="149"/>
  <c r="CG19" i="149"/>
  <c r="CH19" i="149"/>
  <c r="CI19" i="149"/>
  <c r="CJ19" i="149"/>
  <c r="CK19" i="149"/>
  <c r="CL19" i="149"/>
  <c r="CM19" i="149"/>
  <c r="CN19" i="149"/>
  <c r="CO19" i="149"/>
  <c r="CP19" i="149"/>
  <c r="CQ19" i="149"/>
  <c r="CR19" i="149"/>
  <c r="CS19" i="149"/>
  <c r="CT19" i="149"/>
  <c r="CU19" i="149"/>
  <c r="CV19" i="149"/>
  <c r="CW19" i="149"/>
  <c r="CX19" i="149"/>
  <c r="CY19" i="149"/>
  <c r="CZ19" i="149"/>
  <c r="DA19" i="149"/>
  <c r="DB19" i="149"/>
  <c r="DC19" i="149"/>
  <c r="DD19" i="149"/>
  <c r="DE19" i="149"/>
  <c r="DF19" i="149"/>
  <c r="DG19" i="149"/>
  <c r="DH19" i="149"/>
  <c r="DI19" i="149"/>
  <c r="DJ19" i="149"/>
  <c r="DK19" i="149"/>
  <c r="DL19" i="149"/>
  <c r="DM19" i="149"/>
  <c r="DN19" i="149"/>
  <c r="DO19" i="149"/>
  <c r="DP19" i="149"/>
  <c r="DQ19" i="149"/>
  <c r="DR19" i="149"/>
  <c r="DS19" i="149"/>
  <c r="DT19" i="149"/>
  <c r="DU19" i="149"/>
  <c r="DV19" i="149"/>
  <c r="DW19" i="149"/>
  <c r="DX19" i="149"/>
  <c r="M20" i="149"/>
  <c r="N20" i="149"/>
  <c r="O20" i="149"/>
  <c r="P20" i="149"/>
  <c r="Q20" i="149"/>
  <c r="R20" i="149"/>
  <c r="S20" i="149"/>
  <c r="T20" i="149"/>
  <c r="U20" i="149"/>
  <c r="V20" i="149"/>
  <c r="W20" i="149"/>
  <c r="X20" i="149"/>
  <c r="Y20" i="149"/>
  <c r="Z20" i="149"/>
  <c r="AA20" i="149"/>
  <c r="AB20" i="149"/>
  <c r="AC20" i="149"/>
  <c r="AD20" i="149"/>
  <c r="AE20" i="149"/>
  <c r="AF20" i="149"/>
  <c r="AG20" i="149"/>
  <c r="AH20" i="149"/>
  <c r="AI20" i="149"/>
  <c r="AJ20" i="149"/>
  <c r="AK20" i="149"/>
  <c r="AL20" i="149"/>
  <c r="AM20" i="149"/>
  <c r="AN20" i="149"/>
  <c r="AO20" i="149"/>
  <c r="AP20" i="149"/>
  <c r="AQ20" i="149"/>
  <c r="AR20" i="149"/>
  <c r="AS20" i="149"/>
  <c r="AT20" i="149"/>
  <c r="AU20" i="149"/>
  <c r="AV20" i="149"/>
  <c r="AW20" i="149"/>
  <c r="AX20" i="149"/>
  <c r="AY20" i="149"/>
  <c r="AZ20" i="149"/>
  <c r="BA20" i="149"/>
  <c r="BB20" i="149"/>
  <c r="BC20" i="149"/>
  <c r="BD20" i="149"/>
  <c r="BE20" i="149"/>
  <c r="BF20" i="149"/>
  <c r="BG20" i="149"/>
  <c r="BH20" i="149"/>
  <c r="BI20" i="149"/>
  <c r="BJ20" i="149"/>
  <c r="BK20" i="149"/>
  <c r="BL20" i="149"/>
  <c r="BM20" i="149"/>
  <c r="BN20" i="149"/>
  <c r="BO20" i="149"/>
  <c r="BP20" i="149"/>
  <c r="BQ20" i="149"/>
  <c r="BR20" i="149"/>
  <c r="BS20" i="149"/>
  <c r="BT20" i="149"/>
  <c r="BU20" i="149"/>
  <c r="BV20" i="149"/>
  <c r="BW20" i="149"/>
  <c r="BX20" i="149"/>
  <c r="BY20" i="149"/>
  <c r="BZ20" i="149"/>
  <c r="CA20" i="149"/>
  <c r="CB20" i="149"/>
  <c r="CC20" i="149"/>
  <c r="CD20" i="149"/>
  <c r="CE20" i="149"/>
  <c r="CF20" i="149"/>
  <c r="CG20" i="149"/>
  <c r="CH20" i="149"/>
  <c r="CI20" i="149"/>
  <c r="CJ20" i="149"/>
  <c r="CK20" i="149"/>
  <c r="CL20" i="149"/>
  <c r="CM20" i="149"/>
  <c r="CN20" i="149"/>
  <c r="CO20" i="149"/>
  <c r="CP20" i="149"/>
  <c r="CQ20" i="149"/>
  <c r="CR20" i="149"/>
  <c r="CS20" i="149"/>
  <c r="CT20" i="149"/>
  <c r="CU20" i="149"/>
  <c r="CV20" i="149"/>
  <c r="CW20" i="149"/>
  <c r="CX20" i="149"/>
  <c r="CY20" i="149"/>
  <c r="CZ20" i="149"/>
  <c r="DA20" i="149"/>
  <c r="DB20" i="149"/>
  <c r="DC20" i="149"/>
  <c r="DD20" i="149"/>
  <c r="DE20" i="149"/>
  <c r="DF20" i="149"/>
  <c r="DG20" i="149"/>
  <c r="DH20" i="149"/>
  <c r="DI20" i="149"/>
  <c r="DJ20" i="149"/>
  <c r="DK20" i="149"/>
  <c r="DL20" i="149"/>
  <c r="DM20" i="149"/>
  <c r="DN20" i="149"/>
  <c r="DO20" i="149"/>
  <c r="DP20" i="149"/>
  <c r="DQ20" i="149"/>
  <c r="DR20" i="149"/>
  <c r="DS20" i="149"/>
  <c r="DT20" i="149"/>
  <c r="DU20" i="149"/>
  <c r="DV20" i="149"/>
  <c r="DW20" i="149"/>
  <c r="DX20" i="149"/>
  <c r="M21" i="149"/>
  <c r="N21" i="149"/>
  <c r="O21" i="149"/>
  <c r="P21" i="149"/>
  <c r="Q21" i="149"/>
  <c r="R21" i="149"/>
  <c r="S21" i="149"/>
  <c r="T21" i="149"/>
  <c r="U21" i="149"/>
  <c r="V21" i="149"/>
  <c r="W21" i="149"/>
  <c r="X21" i="149"/>
  <c r="Y21" i="149"/>
  <c r="Z21" i="149"/>
  <c r="AA21" i="149"/>
  <c r="AB21" i="149"/>
  <c r="AC21" i="149"/>
  <c r="AD21" i="149"/>
  <c r="AE21" i="149"/>
  <c r="AF21" i="149"/>
  <c r="AG21" i="149"/>
  <c r="AH21" i="149"/>
  <c r="AI21" i="149"/>
  <c r="AJ21" i="149"/>
  <c r="AK21" i="149"/>
  <c r="AL21" i="149"/>
  <c r="AM21" i="149"/>
  <c r="AN21" i="149"/>
  <c r="AO21" i="149"/>
  <c r="AP21" i="149"/>
  <c r="AQ21" i="149"/>
  <c r="AR21" i="149"/>
  <c r="AS21" i="149"/>
  <c r="AT21" i="149"/>
  <c r="AU21" i="149"/>
  <c r="AV21" i="149"/>
  <c r="AW21" i="149"/>
  <c r="AX21" i="149"/>
  <c r="AY21" i="149"/>
  <c r="AZ21" i="149"/>
  <c r="BA21" i="149"/>
  <c r="BB21" i="149"/>
  <c r="BC21" i="149"/>
  <c r="BD21" i="149"/>
  <c r="BE21" i="149"/>
  <c r="BF21" i="149"/>
  <c r="BG21" i="149"/>
  <c r="BH21" i="149"/>
  <c r="BI21" i="149"/>
  <c r="BJ21" i="149"/>
  <c r="BK21" i="149"/>
  <c r="BL21" i="149"/>
  <c r="BM21" i="149"/>
  <c r="BN21" i="149"/>
  <c r="BO21" i="149"/>
  <c r="BP21" i="149"/>
  <c r="BQ21" i="149"/>
  <c r="BR21" i="149"/>
  <c r="BS21" i="149"/>
  <c r="BT21" i="149"/>
  <c r="BU21" i="149"/>
  <c r="BV21" i="149"/>
  <c r="BW21" i="149"/>
  <c r="BX21" i="149"/>
  <c r="BY21" i="149"/>
  <c r="BZ21" i="149"/>
  <c r="CA21" i="149"/>
  <c r="CB21" i="149"/>
  <c r="CC21" i="149"/>
  <c r="CD21" i="149"/>
  <c r="CE21" i="149"/>
  <c r="CF21" i="149"/>
  <c r="CG21" i="149"/>
  <c r="CH21" i="149"/>
  <c r="CI21" i="149"/>
  <c r="CJ21" i="149"/>
  <c r="CK21" i="149"/>
  <c r="CL21" i="149"/>
  <c r="CM21" i="149"/>
  <c r="CN21" i="149"/>
  <c r="CO21" i="149"/>
  <c r="CP21" i="149"/>
  <c r="CQ21" i="149"/>
  <c r="CR21" i="149"/>
  <c r="CS21" i="149"/>
  <c r="CT21" i="149"/>
  <c r="CU21" i="149"/>
  <c r="CV21" i="149"/>
  <c r="CW21" i="149"/>
  <c r="CX21" i="149"/>
  <c r="CY21" i="149"/>
  <c r="CZ21" i="149"/>
  <c r="DA21" i="149"/>
  <c r="DB21" i="149"/>
  <c r="DC21" i="149"/>
  <c r="DD21" i="149"/>
  <c r="DE21" i="149"/>
  <c r="DF21" i="149"/>
  <c r="DG21" i="149"/>
  <c r="DH21" i="149"/>
  <c r="DI21" i="149"/>
  <c r="DJ21" i="149"/>
  <c r="DK21" i="149"/>
  <c r="DL21" i="149"/>
  <c r="DM21" i="149"/>
  <c r="DN21" i="149"/>
  <c r="DO21" i="149"/>
  <c r="DP21" i="149"/>
  <c r="DQ21" i="149"/>
  <c r="DR21" i="149"/>
  <c r="DS21" i="149"/>
  <c r="DT21" i="149"/>
  <c r="DU21" i="149"/>
  <c r="DV21" i="149"/>
  <c r="DW21" i="149"/>
  <c r="DX21" i="149"/>
  <c r="M22" i="149"/>
  <c r="N22" i="149"/>
  <c r="O22" i="149"/>
  <c r="P22" i="149"/>
  <c r="Q22" i="149"/>
  <c r="R22" i="149"/>
  <c r="S22" i="149"/>
  <c r="T22" i="149"/>
  <c r="U22" i="149"/>
  <c r="V22" i="149"/>
  <c r="W22" i="149"/>
  <c r="X22" i="149"/>
  <c r="Y22" i="149"/>
  <c r="Z22" i="149"/>
  <c r="AA22" i="149"/>
  <c r="AB22" i="149"/>
  <c r="AC22" i="149"/>
  <c r="AD22" i="149"/>
  <c r="AE22" i="149"/>
  <c r="AF22" i="149"/>
  <c r="AG22" i="149"/>
  <c r="AH22" i="149"/>
  <c r="AI22" i="149"/>
  <c r="AJ22" i="149"/>
  <c r="AK22" i="149"/>
  <c r="AL22" i="149"/>
  <c r="AM22" i="149"/>
  <c r="AN22" i="149"/>
  <c r="AO22" i="149"/>
  <c r="AP22" i="149"/>
  <c r="AQ22" i="149"/>
  <c r="AR22" i="149"/>
  <c r="AS22" i="149"/>
  <c r="AT22" i="149"/>
  <c r="AU22" i="149"/>
  <c r="AV22" i="149"/>
  <c r="AW22" i="149"/>
  <c r="AX22" i="149"/>
  <c r="AY22" i="149"/>
  <c r="AZ22" i="149"/>
  <c r="BA22" i="149"/>
  <c r="BB22" i="149"/>
  <c r="BC22" i="149"/>
  <c r="BD22" i="149"/>
  <c r="BE22" i="149"/>
  <c r="BF22" i="149"/>
  <c r="BG22" i="149"/>
  <c r="BH22" i="149"/>
  <c r="BI22" i="149"/>
  <c r="BJ22" i="149"/>
  <c r="BK22" i="149"/>
  <c r="BL22" i="149"/>
  <c r="BM22" i="149"/>
  <c r="BN22" i="149"/>
  <c r="BO22" i="149"/>
  <c r="BP22" i="149"/>
  <c r="BQ22" i="149"/>
  <c r="BR22" i="149"/>
  <c r="BS22" i="149"/>
  <c r="BT22" i="149"/>
  <c r="BU22" i="149"/>
  <c r="BV22" i="149"/>
  <c r="BW22" i="149"/>
  <c r="BX22" i="149"/>
  <c r="BY22" i="149"/>
  <c r="BZ22" i="149"/>
  <c r="CA22" i="149"/>
  <c r="CB22" i="149"/>
  <c r="CC22" i="149"/>
  <c r="CD22" i="149"/>
  <c r="CE22" i="149"/>
  <c r="CF22" i="149"/>
  <c r="CG22" i="149"/>
  <c r="CH22" i="149"/>
  <c r="CI22" i="149"/>
  <c r="CJ22" i="149"/>
  <c r="CK22" i="149"/>
  <c r="CL22" i="149"/>
  <c r="CM22" i="149"/>
  <c r="CN22" i="149"/>
  <c r="CO22" i="149"/>
  <c r="CP22" i="149"/>
  <c r="CQ22" i="149"/>
  <c r="CR22" i="149"/>
  <c r="CS22" i="149"/>
  <c r="CT22" i="149"/>
  <c r="CU22" i="149"/>
  <c r="CV22" i="149"/>
  <c r="CW22" i="149"/>
  <c r="CX22" i="149"/>
  <c r="CY22" i="149"/>
  <c r="CZ22" i="149"/>
  <c r="DA22" i="149"/>
  <c r="DB22" i="149"/>
  <c r="DC22" i="149"/>
  <c r="DD22" i="149"/>
  <c r="DE22" i="149"/>
  <c r="DF22" i="149"/>
  <c r="DG22" i="149"/>
  <c r="DH22" i="149"/>
  <c r="DI22" i="149"/>
  <c r="DJ22" i="149"/>
  <c r="DK22" i="149"/>
  <c r="DL22" i="149"/>
  <c r="DM22" i="149"/>
  <c r="DN22" i="149"/>
  <c r="DO22" i="149"/>
  <c r="DP22" i="149"/>
  <c r="DQ22" i="149"/>
  <c r="DR22" i="149"/>
  <c r="DS22" i="149"/>
  <c r="DT22" i="149"/>
  <c r="DU22" i="149"/>
  <c r="DV22" i="149"/>
  <c r="DW22" i="149"/>
  <c r="DX22" i="149"/>
  <c r="M23" i="149"/>
  <c r="N23" i="149"/>
  <c r="O23" i="149"/>
  <c r="P23" i="149"/>
  <c r="Q23" i="149"/>
  <c r="R23" i="149"/>
  <c r="S23" i="149"/>
  <c r="T23" i="149"/>
  <c r="U23" i="149"/>
  <c r="V23" i="149"/>
  <c r="W23" i="149"/>
  <c r="X23" i="149"/>
  <c r="Y23" i="149"/>
  <c r="Z23" i="149"/>
  <c r="AA23" i="149"/>
  <c r="AB23" i="149"/>
  <c r="AC23" i="149"/>
  <c r="AD23" i="149"/>
  <c r="AE23" i="149"/>
  <c r="AF23" i="149"/>
  <c r="AG23" i="149"/>
  <c r="AH23" i="149"/>
  <c r="AI23" i="149"/>
  <c r="AJ23" i="149"/>
  <c r="AK23" i="149"/>
  <c r="AL23" i="149"/>
  <c r="AM23" i="149"/>
  <c r="AN23" i="149"/>
  <c r="AO23" i="149"/>
  <c r="AP23" i="149"/>
  <c r="AQ23" i="149"/>
  <c r="AR23" i="149"/>
  <c r="AS23" i="149"/>
  <c r="AT23" i="149"/>
  <c r="AU23" i="149"/>
  <c r="AV23" i="149"/>
  <c r="AW23" i="149"/>
  <c r="AX23" i="149"/>
  <c r="AY23" i="149"/>
  <c r="AZ23" i="149"/>
  <c r="BA23" i="149"/>
  <c r="BB23" i="149"/>
  <c r="BC23" i="149"/>
  <c r="BD23" i="149"/>
  <c r="BE23" i="149"/>
  <c r="BF23" i="149"/>
  <c r="BG23" i="149"/>
  <c r="BH23" i="149"/>
  <c r="BI23" i="149"/>
  <c r="BJ23" i="149"/>
  <c r="BK23" i="149"/>
  <c r="BL23" i="149"/>
  <c r="BM23" i="149"/>
  <c r="BN23" i="149"/>
  <c r="BO23" i="149"/>
  <c r="BP23" i="149"/>
  <c r="BQ23" i="149"/>
  <c r="BR23" i="149"/>
  <c r="BS23" i="149"/>
  <c r="BT23" i="149"/>
  <c r="BU23" i="149"/>
  <c r="BV23" i="149"/>
  <c r="BW23" i="149"/>
  <c r="BX23" i="149"/>
  <c r="BY23" i="149"/>
  <c r="BZ23" i="149"/>
  <c r="CA23" i="149"/>
  <c r="CB23" i="149"/>
  <c r="CC23" i="149"/>
  <c r="CD23" i="149"/>
  <c r="CE23" i="149"/>
  <c r="CF23" i="149"/>
  <c r="CG23" i="149"/>
  <c r="CH23" i="149"/>
  <c r="CI23" i="149"/>
  <c r="CJ23" i="149"/>
  <c r="CK23" i="149"/>
  <c r="CL23" i="149"/>
  <c r="CM23" i="149"/>
  <c r="CN23" i="149"/>
  <c r="CO23" i="149"/>
  <c r="CP23" i="149"/>
  <c r="CQ23" i="149"/>
  <c r="CR23" i="149"/>
  <c r="CS23" i="149"/>
  <c r="CT23" i="149"/>
  <c r="CU23" i="149"/>
  <c r="CV23" i="149"/>
  <c r="CW23" i="149"/>
  <c r="CX23" i="149"/>
  <c r="CY23" i="149"/>
  <c r="CZ23" i="149"/>
  <c r="DA23" i="149"/>
  <c r="DB23" i="149"/>
  <c r="DC23" i="149"/>
  <c r="DD23" i="149"/>
  <c r="DE23" i="149"/>
  <c r="DF23" i="149"/>
  <c r="DG23" i="149"/>
  <c r="DH23" i="149"/>
  <c r="DI23" i="149"/>
  <c r="DJ23" i="149"/>
  <c r="DK23" i="149"/>
  <c r="DL23" i="149"/>
  <c r="DM23" i="149"/>
  <c r="DN23" i="149"/>
  <c r="DO23" i="149"/>
  <c r="DP23" i="149"/>
  <c r="DQ23" i="149"/>
  <c r="DR23" i="149"/>
  <c r="DS23" i="149"/>
  <c r="DT23" i="149"/>
  <c r="DU23" i="149"/>
  <c r="DV23" i="149"/>
  <c r="DW23" i="149"/>
  <c r="DX23" i="149"/>
  <c r="M24" i="149"/>
  <c r="N24" i="149"/>
  <c r="O24" i="149"/>
  <c r="P24" i="149"/>
  <c r="Q24" i="149"/>
  <c r="R24" i="149"/>
  <c r="S24" i="149"/>
  <c r="T24" i="149"/>
  <c r="U24" i="149"/>
  <c r="V24" i="149"/>
  <c r="W24" i="149"/>
  <c r="X24" i="149"/>
  <c r="Y24" i="149"/>
  <c r="Z24" i="149"/>
  <c r="AA24" i="149"/>
  <c r="AB24" i="149"/>
  <c r="AC24" i="149"/>
  <c r="AD24" i="149"/>
  <c r="AE24" i="149"/>
  <c r="AF24" i="149"/>
  <c r="AG24" i="149"/>
  <c r="AH24" i="149"/>
  <c r="AI24" i="149"/>
  <c r="AJ24" i="149"/>
  <c r="AK24" i="149"/>
  <c r="AL24" i="149"/>
  <c r="AM24" i="149"/>
  <c r="AN24" i="149"/>
  <c r="AO24" i="149"/>
  <c r="AP24" i="149"/>
  <c r="AQ24" i="149"/>
  <c r="AR24" i="149"/>
  <c r="AS24" i="149"/>
  <c r="AT24" i="149"/>
  <c r="AU24" i="149"/>
  <c r="AV24" i="149"/>
  <c r="AW24" i="149"/>
  <c r="AX24" i="149"/>
  <c r="AY24" i="149"/>
  <c r="AZ24" i="149"/>
  <c r="BA24" i="149"/>
  <c r="BB24" i="149"/>
  <c r="BC24" i="149"/>
  <c r="BD24" i="149"/>
  <c r="BE24" i="149"/>
  <c r="BF24" i="149"/>
  <c r="BG24" i="149"/>
  <c r="BH24" i="149"/>
  <c r="BI24" i="149"/>
  <c r="BJ24" i="149"/>
  <c r="BK24" i="149"/>
  <c r="BL24" i="149"/>
  <c r="BM24" i="149"/>
  <c r="BN24" i="149"/>
  <c r="BO24" i="149"/>
  <c r="BP24" i="149"/>
  <c r="BQ24" i="149"/>
  <c r="BR24" i="149"/>
  <c r="BS24" i="149"/>
  <c r="BT24" i="149"/>
  <c r="BU24" i="149"/>
  <c r="BV24" i="149"/>
  <c r="BW24" i="149"/>
  <c r="BX24" i="149"/>
  <c r="BY24" i="149"/>
  <c r="BZ24" i="149"/>
  <c r="CA24" i="149"/>
  <c r="CB24" i="149"/>
  <c r="CC24" i="149"/>
  <c r="CD24" i="149"/>
  <c r="CE24" i="149"/>
  <c r="CF24" i="149"/>
  <c r="CG24" i="149"/>
  <c r="CH24" i="149"/>
  <c r="CI24" i="149"/>
  <c r="CJ24" i="149"/>
  <c r="CK24" i="149"/>
  <c r="CL24" i="149"/>
  <c r="CM24" i="149"/>
  <c r="CN24" i="149"/>
  <c r="CO24" i="149"/>
  <c r="CP24" i="149"/>
  <c r="CQ24" i="149"/>
  <c r="CR24" i="149"/>
  <c r="CS24" i="149"/>
  <c r="CT24" i="149"/>
  <c r="CU24" i="149"/>
  <c r="CV24" i="149"/>
  <c r="CW24" i="149"/>
  <c r="CX24" i="149"/>
  <c r="CY24" i="149"/>
  <c r="CZ24" i="149"/>
  <c r="DA24" i="149"/>
  <c r="DB24" i="149"/>
  <c r="DC24" i="149"/>
  <c r="DD24" i="149"/>
  <c r="DE24" i="149"/>
  <c r="DF24" i="149"/>
  <c r="DG24" i="149"/>
  <c r="DH24" i="149"/>
  <c r="DI24" i="149"/>
  <c r="DJ24" i="149"/>
  <c r="DK24" i="149"/>
  <c r="DL24" i="149"/>
  <c r="DM24" i="149"/>
  <c r="DN24" i="149"/>
  <c r="DO24" i="149"/>
  <c r="DP24" i="149"/>
  <c r="DQ24" i="149"/>
  <c r="DR24" i="149"/>
  <c r="DS24" i="149"/>
  <c r="DT24" i="149"/>
  <c r="DU24" i="149"/>
  <c r="DV24" i="149"/>
  <c r="DW24" i="149"/>
  <c r="DX24" i="149"/>
  <c r="M25" i="149"/>
  <c r="N25" i="149"/>
  <c r="O25" i="149"/>
  <c r="P25" i="149"/>
  <c r="Q25" i="149"/>
  <c r="R25" i="149"/>
  <c r="S25" i="149"/>
  <c r="T25" i="149"/>
  <c r="U25" i="149"/>
  <c r="V25" i="149"/>
  <c r="W25" i="149"/>
  <c r="X25" i="149"/>
  <c r="Y25" i="149"/>
  <c r="Z25" i="149"/>
  <c r="AA25" i="149"/>
  <c r="AB25" i="149"/>
  <c r="AC25" i="149"/>
  <c r="AD25" i="149"/>
  <c r="AE25" i="149"/>
  <c r="AF25" i="149"/>
  <c r="AG25" i="149"/>
  <c r="AH25" i="149"/>
  <c r="AI25" i="149"/>
  <c r="AJ25" i="149"/>
  <c r="AK25" i="149"/>
  <c r="AL25" i="149"/>
  <c r="AM25" i="149"/>
  <c r="AN25" i="149"/>
  <c r="AO25" i="149"/>
  <c r="AP25" i="149"/>
  <c r="AQ25" i="149"/>
  <c r="AR25" i="149"/>
  <c r="AS25" i="149"/>
  <c r="AT25" i="149"/>
  <c r="AU25" i="149"/>
  <c r="AV25" i="149"/>
  <c r="AW25" i="149"/>
  <c r="AX25" i="149"/>
  <c r="AY25" i="149"/>
  <c r="AZ25" i="149"/>
  <c r="BA25" i="149"/>
  <c r="BB25" i="149"/>
  <c r="BC25" i="149"/>
  <c r="BD25" i="149"/>
  <c r="BE25" i="149"/>
  <c r="BF25" i="149"/>
  <c r="BG25" i="149"/>
  <c r="BH25" i="149"/>
  <c r="BI25" i="149"/>
  <c r="BJ25" i="149"/>
  <c r="BK25" i="149"/>
  <c r="BL25" i="149"/>
  <c r="BM25" i="149"/>
  <c r="BN25" i="149"/>
  <c r="BO25" i="149"/>
  <c r="BP25" i="149"/>
  <c r="BQ25" i="149"/>
  <c r="BR25" i="149"/>
  <c r="BS25" i="149"/>
  <c r="BT25" i="149"/>
  <c r="BU25" i="149"/>
  <c r="BV25" i="149"/>
  <c r="BW25" i="149"/>
  <c r="BX25" i="149"/>
  <c r="BY25" i="149"/>
  <c r="BZ25" i="149"/>
  <c r="CA25" i="149"/>
  <c r="CB25" i="149"/>
  <c r="CC25" i="149"/>
  <c r="CD25" i="149"/>
  <c r="CE25" i="149"/>
  <c r="CF25" i="149"/>
  <c r="CG25" i="149"/>
  <c r="CH25" i="149"/>
  <c r="CI25" i="149"/>
  <c r="CJ25" i="149"/>
  <c r="CK25" i="149"/>
  <c r="CL25" i="149"/>
  <c r="CM25" i="149"/>
  <c r="CN25" i="149"/>
  <c r="CO25" i="149"/>
  <c r="CP25" i="149"/>
  <c r="CQ25" i="149"/>
  <c r="CR25" i="149"/>
  <c r="CS25" i="149"/>
  <c r="CT25" i="149"/>
  <c r="CU25" i="149"/>
  <c r="CV25" i="149"/>
  <c r="CW25" i="149"/>
  <c r="CX25" i="149"/>
  <c r="CY25" i="149"/>
  <c r="CZ25" i="149"/>
  <c r="DA25" i="149"/>
  <c r="DB25" i="149"/>
  <c r="DC25" i="149"/>
  <c r="DD25" i="149"/>
  <c r="DE25" i="149"/>
  <c r="DF25" i="149"/>
  <c r="DG25" i="149"/>
  <c r="DH25" i="149"/>
  <c r="DI25" i="149"/>
  <c r="DJ25" i="149"/>
  <c r="DK25" i="149"/>
  <c r="DL25" i="149"/>
  <c r="DM25" i="149"/>
  <c r="DN25" i="149"/>
  <c r="DO25" i="149"/>
  <c r="DP25" i="149"/>
  <c r="DQ25" i="149"/>
  <c r="DR25" i="149"/>
  <c r="DS25" i="149"/>
  <c r="DT25" i="149"/>
  <c r="DU25" i="149"/>
  <c r="DV25" i="149"/>
  <c r="DW25" i="149"/>
  <c r="DX25" i="149"/>
  <c r="M26" i="149"/>
  <c r="N26" i="149"/>
  <c r="O26" i="149"/>
  <c r="P26" i="149"/>
  <c r="Q26" i="149"/>
  <c r="R26" i="149"/>
  <c r="S26" i="149"/>
  <c r="T26" i="149"/>
  <c r="U26" i="149"/>
  <c r="V26" i="149"/>
  <c r="W26" i="149"/>
  <c r="X26" i="149"/>
  <c r="Y26" i="149"/>
  <c r="Z26" i="149"/>
  <c r="AA26" i="149"/>
  <c r="AB26" i="149"/>
  <c r="AC26" i="149"/>
  <c r="AD26" i="149"/>
  <c r="AE26" i="149"/>
  <c r="AF26" i="149"/>
  <c r="AG26" i="149"/>
  <c r="AH26" i="149"/>
  <c r="AI26" i="149"/>
  <c r="AJ26" i="149"/>
  <c r="AK26" i="149"/>
  <c r="AL26" i="149"/>
  <c r="AM26" i="149"/>
  <c r="AN26" i="149"/>
  <c r="AO26" i="149"/>
  <c r="AP26" i="149"/>
  <c r="AQ26" i="149"/>
  <c r="AR26" i="149"/>
  <c r="AS26" i="149"/>
  <c r="AT26" i="149"/>
  <c r="AU26" i="149"/>
  <c r="AV26" i="149"/>
  <c r="AW26" i="149"/>
  <c r="AX26" i="149"/>
  <c r="AY26" i="149"/>
  <c r="AZ26" i="149"/>
  <c r="BA26" i="149"/>
  <c r="BB26" i="149"/>
  <c r="BC26" i="149"/>
  <c r="BD26" i="149"/>
  <c r="BE26" i="149"/>
  <c r="BF26" i="149"/>
  <c r="BG26" i="149"/>
  <c r="BH26" i="149"/>
  <c r="BI26" i="149"/>
  <c r="BJ26" i="149"/>
  <c r="BK26" i="149"/>
  <c r="BL26" i="149"/>
  <c r="BM26" i="149"/>
  <c r="BN26" i="149"/>
  <c r="BO26" i="149"/>
  <c r="BP26" i="149"/>
  <c r="BQ26" i="149"/>
  <c r="BR26" i="149"/>
  <c r="BS26" i="149"/>
  <c r="BT26" i="149"/>
  <c r="BU26" i="149"/>
  <c r="BV26" i="149"/>
  <c r="BW26" i="149"/>
  <c r="BX26" i="149"/>
  <c r="BY26" i="149"/>
  <c r="BZ26" i="149"/>
  <c r="CA26" i="149"/>
  <c r="CB26" i="149"/>
  <c r="CC26" i="149"/>
  <c r="CD26" i="149"/>
  <c r="CE26" i="149"/>
  <c r="CF26" i="149"/>
  <c r="CG26" i="149"/>
  <c r="CH26" i="149"/>
  <c r="CI26" i="149"/>
  <c r="CJ26" i="149"/>
  <c r="CK26" i="149"/>
  <c r="CL26" i="149"/>
  <c r="CM26" i="149"/>
  <c r="CN26" i="149"/>
  <c r="CO26" i="149"/>
  <c r="CP26" i="149"/>
  <c r="CQ26" i="149"/>
  <c r="CR26" i="149"/>
  <c r="CS26" i="149"/>
  <c r="CT26" i="149"/>
  <c r="CU26" i="149"/>
  <c r="CV26" i="149"/>
  <c r="CW26" i="149"/>
  <c r="CX26" i="149"/>
  <c r="CY26" i="149"/>
  <c r="CZ26" i="149"/>
  <c r="DA26" i="149"/>
  <c r="DB26" i="149"/>
  <c r="DC26" i="149"/>
  <c r="DD26" i="149"/>
  <c r="DE26" i="149"/>
  <c r="DF26" i="149"/>
  <c r="DG26" i="149"/>
  <c r="DH26" i="149"/>
  <c r="DI26" i="149"/>
  <c r="DJ26" i="149"/>
  <c r="DK26" i="149"/>
  <c r="DL26" i="149"/>
  <c r="DM26" i="149"/>
  <c r="DN26" i="149"/>
  <c r="DO26" i="149"/>
  <c r="DP26" i="149"/>
  <c r="DQ26" i="149"/>
  <c r="DR26" i="149"/>
  <c r="DS26" i="149"/>
  <c r="DT26" i="149"/>
  <c r="DU26" i="149"/>
  <c r="DV26" i="149"/>
  <c r="DW26" i="149"/>
  <c r="DX26" i="149"/>
  <c r="M27" i="149"/>
  <c r="N27" i="149"/>
  <c r="O27" i="149"/>
  <c r="P27" i="149"/>
  <c r="Q27" i="149"/>
  <c r="R27" i="149"/>
  <c r="S27" i="149"/>
  <c r="T27" i="149"/>
  <c r="U27" i="149"/>
  <c r="V27" i="149"/>
  <c r="W27" i="149"/>
  <c r="X27" i="149"/>
  <c r="Y27" i="149"/>
  <c r="Z27" i="149"/>
  <c r="AA27" i="149"/>
  <c r="AB27" i="149"/>
  <c r="AC27" i="149"/>
  <c r="AD27" i="149"/>
  <c r="AE27" i="149"/>
  <c r="AF27" i="149"/>
  <c r="AG27" i="149"/>
  <c r="AH27" i="149"/>
  <c r="AI27" i="149"/>
  <c r="AJ27" i="149"/>
  <c r="AK27" i="149"/>
  <c r="AL27" i="149"/>
  <c r="AM27" i="149"/>
  <c r="AN27" i="149"/>
  <c r="AO27" i="149"/>
  <c r="AP27" i="149"/>
  <c r="AQ27" i="149"/>
  <c r="AR27" i="149"/>
  <c r="AS27" i="149"/>
  <c r="AT27" i="149"/>
  <c r="AU27" i="149"/>
  <c r="AV27" i="149"/>
  <c r="AW27" i="149"/>
  <c r="AX27" i="149"/>
  <c r="AY27" i="149"/>
  <c r="AZ27" i="149"/>
  <c r="BA27" i="149"/>
  <c r="BB27" i="149"/>
  <c r="BC27" i="149"/>
  <c r="BD27" i="149"/>
  <c r="BE27" i="149"/>
  <c r="BF27" i="149"/>
  <c r="BG27" i="149"/>
  <c r="BH27" i="149"/>
  <c r="BI27" i="149"/>
  <c r="BJ27" i="149"/>
  <c r="BK27" i="149"/>
  <c r="BL27" i="149"/>
  <c r="BM27" i="149"/>
  <c r="BN27" i="149"/>
  <c r="BO27" i="149"/>
  <c r="BP27" i="149"/>
  <c r="BQ27" i="149"/>
  <c r="BR27" i="149"/>
  <c r="BS27" i="149"/>
  <c r="BT27" i="149"/>
  <c r="BU27" i="149"/>
  <c r="BV27" i="149"/>
  <c r="BW27" i="149"/>
  <c r="BX27" i="149"/>
  <c r="BY27" i="149"/>
  <c r="BZ27" i="149"/>
  <c r="CA27" i="149"/>
  <c r="CB27" i="149"/>
  <c r="CC27" i="149"/>
  <c r="CD27" i="149"/>
  <c r="CE27" i="149"/>
  <c r="CF27" i="149"/>
  <c r="CG27" i="149"/>
  <c r="CH27" i="149"/>
  <c r="CI27" i="149"/>
  <c r="CJ27" i="149"/>
  <c r="CK27" i="149"/>
  <c r="CL27" i="149"/>
  <c r="CM27" i="149"/>
  <c r="CN27" i="149"/>
  <c r="CO27" i="149"/>
  <c r="CP27" i="149"/>
  <c r="CQ27" i="149"/>
  <c r="CR27" i="149"/>
  <c r="CS27" i="149"/>
  <c r="CT27" i="149"/>
  <c r="CU27" i="149"/>
  <c r="CV27" i="149"/>
  <c r="CW27" i="149"/>
  <c r="CX27" i="149"/>
  <c r="CY27" i="149"/>
  <c r="CZ27" i="149"/>
  <c r="DA27" i="149"/>
  <c r="DB27" i="149"/>
  <c r="DC27" i="149"/>
  <c r="DD27" i="149"/>
  <c r="DE27" i="149"/>
  <c r="DF27" i="149"/>
  <c r="DG27" i="149"/>
  <c r="DH27" i="149"/>
  <c r="DI27" i="149"/>
  <c r="DJ27" i="149"/>
  <c r="DK27" i="149"/>
  <c r="DL27" i="149"/>
  <c r="DM27" i="149"/>
  <c r="DN27" i="149"/>
  <c r="DO27" i="149"/>
  <c r="DP27" i="149"/>
  <c r="DQ27" i="149"/>
  <c r="DR27" i="149"/>
  <c r="DS27" i="149"/>
  <c r="DT27" i="149"/>
  <c r="DU27" i="149"/>
  <c r="DV27" i="149"/>
  <c r="DW27" i="149"/>
  <c r="DX27" i="149"/>
  <c r="M28" i="149"/>
  <c r="N28" i="149"/>
  <c r="O28" i="149"/>
  <c r="P28" i="149"/>
  <c r="Q28" i="149"/>
  <c r="R28" i="149"/>
  <c r="S28" i="149"/>
  <c r="T28" i="149"/>
  <c r="U28" i="149"/>
  <c r="V28" i="149"/>
  <c r="W28" i="149"/>
  <c r="X28" i="149"/>
  <c r="Y28" i="149"/>
  <c r="Z28" i="149"/>
  <c r="AA28" i="149"/>
  <c r="AB28" i="149"/>
  <c r="AC28" i="149"/>
  <c r="AD28" i="149"/>
  <c r="AE28" i="149"/>
  <c r="AF28" i="149"/>
  <c r="AG28" i="149"/>
  <c r="AH28" i="149"/>
  <c r="AI28" i="149"/>
  <c r="AJ28" i="149"/>
  <c r="AK28" i="149"/>
  <c r="AL28" i="149"/>
  <c r="AM28" i="149"/>
  <c r="AN28" i="149"/>
  <c r="AO28" i="149"/>
  <c r="AP28" i="149"/>
  <c r="AQ28" i="149"/>
  <c r="AR28" i="149"/>
  <c r="AS28" i="149"/>
  <c r="AT28" i="149"/>
  <c r="AU28" i="149"/>
  <c r="AV28" i="149"/>
  <c r="AW28" i="149"/>
  <c r="AX28" i="149"/>
  <c r="AY28" i="149"/>
  <c r="AZ28" i="149"/>
  <c r="BA28" i="149"/>
  <c r="BB28" i="149"/>
  <c r="BC28" i="149"/>
  <c r="BD28" i="149"/>
  <c r="BE28" i="149"/>
  <c r="BF28" i="149"/>
  <c r="BG28" i="149"/>
  <c r="BH28" i="149"/>
  <c r="BI28" i="149"/>
  <c r="BJ28" i="149"/>
  <c r="BK28" i="149"/>
  <c r="BL28" i="149"/>
  <c r="BM28" i="149"/>
  <c r="BN28" i="149"/>
  <c r="BO28" i="149"/>
  <c r="BP28" i="149"/>
  <c r="BQ28" i="149"/>
  <c r="BR28" i="149"/>
  <c r="BS28" i="149"/>
  <c r="BT28" i="149"/>
  <c r="BU28" i="149"/>
  <c r="BV28" i="149"/>
  <c r="BW28" i="149"/>
  <c r="BX28" i="149"/>
  <c r="BY28" i="149"/>
  <c r="BZ28" i="149"/>
  <c r="CA28" i="149"/>
  <c r="CB28" i="149"/>
  <c r="CC28" i="149"/>
  <c r="CD28" i="149"/>
  <c r="CE28" i="149"/>
  <c r="CF28" i="149"/>
  <c r="CG28" i="149"/>
  <c r="CH28" i="149"/>
  <c r="CI28" i="149"/>
  <c r="CJ28" i="149"/>
  <c r="CK28" i="149"/>
  <c r="CL28" i="149"/>
  <c r="CM28" i="149"/>
  <c r="CN28" i="149"/>
  <c r="CO28" i="149"/>
  <c r="CP28" i="149"/>
  <c r="CQ28" i="149"/>
  <c r="CR28" i="149"/>
  <c r="CS28" i="149"/>
  <c r="CT28" i="149"/>
  <c r="CU28" i="149"/>
  <c r="CV28" i="149"/>
  <c r="CW28" i="149"/>
  <c r="CX28" i="149"/>
  <c r="CY28" i="149"/>
  <c r="CZ28" i="149"/>
  <c r="DA28" i="149"/>
  <c r="DB28" i="149"/>
  <c r="DC28" i="149"/>
  <c r="DD28" i="149"/>
  <c r="DE28" i="149"/>
  <c r="DF28" i="149"/>
  <c r="DG28" i="149"/>
  <c r="DH28" i="149"/>
  <c r="DI28" i="149"/>
  <c r="DJ28" i="149"/>
  <c r="DK28" i="149"/>
  <c r="DL28" i="149"/>
  <c r="DM28" i="149"/>
  <c r="DN28" i="149"/>
  <c r="DO28" i="149"/>
  <c r="DP28" i="149"/>
  <c r="DQ28" i="149"/>
  <c r="DR28" i="149"/>
  <c r="DS28" i="149"/>
  <c r="DT28" i="149"/>
  <c r="DU28" i="149"/>
  <c r="DV28" i="149"/>
  <c r="DW28" i="149"/>
  <c r="DX28" i="149"/>
  <c r="M29" i="149"/>
  <c r="N29" i="149"/>
  <c r="O29" i="149"/>
  <c r="P29" i="149"/>
  <c r="Q29" i="149"/>
  <c r="R29" i="149"/>
  <c r="S29" i="149"/>
  <c r="T29" i="149"/>
  <c r="U29" i="149"/>
  <c r="V29" i="149"/>
  <c r="W29" i="149"/>
  <c r="X29" i="149"/>
  <c r="Y29" i="149"/>
  <c r="Z29" i="149"/>
  <c r="AA29" i="149"/>
  <c r="AB29" i="149"/>
  <c r="AC29" i="149"/>
  <c r="AD29" i="149"/>
  <c r="AE29" i="149"/>
  <c r="AF29" i="149"/>
  <c r="AG29" i="149"/>
  <c r="AH29" i="149"/>
  <c r="AI29" i="149"/>
  <c r="AJ29" i="149"/>
  <c r="AK29" i="149"/>
  <c r="AL29" i="149"/>
  <c r="AM29" i="149"/>
  <c r="AN29" i="149"/>
  <c r="AO29" i="149"/>
  <c r="AP29" i="149"/>
  <c r="AQ29" i="149"/>
  <c r="AR29" i="149"/>
  <c r="AS29" i="149"/>
  <c r="AT29" i="149"/>
  <c r="AU29" i="149"/>
  <c r="AV29" i="149"/>
  <c r="AW29" i="149"/>
  <c r="AX29" i="149"/>
  <c r="AY29" i="149"/>
  <c r="AZ29" i="149"/>
  <c r="BA29" i="149"/>
  <c r="BB29" i="149"/>
  <c r="BC29" i="149"/>
  <c r="BD29" i="149"/>
  <c r="BE29" i="149"/>
  <c r="BF29" i="149"/>
  <c r="BG29" i="149"/>
  <c r="BH29" i="149"/>
  <c r="BI29" i="149"/>
  <c r="BJ29" i="149"/>
  <c r="BK29" i="149"/>
  <c r="BL29" i="149"/>
  <c r="BM29" i="149"/>
  <c r="BN29" i="149"/>
  <c r="BO29" i="149"/>
  <c r="BP29" i="149"/>
  <c r="BQ29" i="149"/>
  <c r="BR29" i="149"/>
  <c r="BS29" i="149"/>
  <c r="BT29" i="149"/>
  <c r="BU29" i="149"/>
  <c r="BV29" i="149"/>
  <c r="BW29" i="149"/>
  <c r="BX29" i="149"/>
  <c r="BY29" i="149"/>
  <c r="BZ29" i="149"/>
  <c r="CA29" i="149"/>
  <c r="CB29" i="149"/>
  <c r="CC29" i="149"/>
  <c r="CD29" i="149"/>
  <c r="CE29" i="149"/>
  <c r="CF29" i="149"/>
  <c r="CG29" i="149"/>
  <c r="CH29" i="149"/>
  <c r="CI29" i="149"/>
  <c r="CJ29" i="149"/>
  <c r="CK29" i="149"/>
  <c r="CL29" i="149"/>
  <c r="CM29" i="149"/>
  <c r="CN29" i="149"/>
  <c r="CO29" i="149"/>
  <c r="CP29" i="149"/>
  <c r="CQ29" i="149"/>
  <c r="CR29" i="149"/>
  <c r="CS29" i="149"/>
  <c r="CT29" i="149"/>
  <c r="CU29" i="149"/>
  <c r="CV29" i="149"/>
  <c r="CW29" i="149"/>
  <c r="CX29" i="149"/>
  <c r="CY29" i="149"/>
  <c r="CZ29" i="149"/>
  <c r="DA29" i="149"/>
  <c r="DB29" i="149"/>
  <c r="DC29" i="149"/>
  <c r="DD29" i="149"/>
  <c r="DE29" i="149"/>
  <c r="DF29" i="149"/>
  <c r="DG29" i="149"/>
  <c r="DH29" i="149"/>
  <c r="DI29" i="149"/>
  <c r="DJ29" i="149"/>
  <c r="DK29" i="149"/>
  <c r="DL29" i="149"/>
  <c r="DM29" i="149"/>
  <c r="DN29" i="149"/>
  <c r="DO29" i="149"/>
  <c r="DP29" i="149"/>
  <c r="DQ29" i="149"/>
  <c r="DR29" i="149"/>
  <c r="DS29" i="149"/>
  <c r="DT29" i="149"/>
  <c r="DU29" i="149"/>
  <c r="DV29" i="149"/>
  <c r="DW29" i="149"/>
  <c r="DX29" i="149"/>
  <c r="M30" i="149"/>
  <c r="N30" i="149"/>
  <c r="O30" i="149"/>
  <c r="P30" i="149"/>
  <c r="Q30" i="149"/>
  <c r="R30" i="149"/>
  <c r="S30" i="149"/>
  <c r="T30" i="149"/>
  <c r="U30" i="149"/>
  <c r="V30" i="149"/>
  <c r="W30" i="149"/>
  <c r="X30" i="149"/>
  <c r="Y30" i="149"/>
  <c r="Z30" i="149"/>
  <c r="AA30" i="149"/>
  <c r="AB30" i="149"/>
  <c r="AC30" i="149"/>
  <c r="AD30" i="149"/>
  <c r="AE30" i="149"/>
  <c r="AF30" i="149"/>
  <c r="AG30" i="149"/>
  <c r="AH30" i="149"/>
  <c r="AI30" i="149"/>
  <c r="AJ30" i="149"/>
  <c r="AK30" i="149"/>
  <c r="AL30" i="149"/>
  <c r="AM30" i="149"/>
  <c r="AN30" i="149"/>
  <c r="AO30" i="149"/>
  <c r="AP30" i="149"/>
  <c r="AQ30" i="149"/>
  <c r="AR30" i="149"/>
  <c r="AS30" i="149"/>
  <c r="AT30" i="149"/>
  <c r="AU30" i="149"/>
  <c r="AV30" i="149"/>
  <c r="AW30" i="149"/>
  <c r="AX30" i="149"/>
  <c r="AY30" i="149"/>
  <c r="AZ30" i="149"/>
  <c r="BA30" i="149"/>
  <c r="BB30" i="149"/>
  <c r="BC30" i="149"/>
  <c r="BD30" i="149"/>
  <c r="BE30" i="149"/>
  <c r="BF30" i="149"/>
  <c r="BG30" i="149"/>
  <c r="BH30" i="149"/>
  <c r="BI30" i="149"/>
  <c r="BJ30" i="149"/>
  <c r="BK30" i="149"/>
  <c r="BL30" i="149"/>
  <c r="BM30" i="149"/>
  <c r="BN30" i="149"/>
  <c r="BO30" i="149"/>
  <c r="BP30" i="149"/>
  <c r="BQ30" i="149"/>
  <c r="BR30" i="149"/>
  <c r="BS30" i="149"/>
  <c r="BT30" i="149"/>
  <c r="BU30" i="149"/>
  <c r="BV30" i="149"/>
  <c r="BW30" i="149"/>
  <c r="BX30" i="149"/>
  <c r="BY30" i="149"/>
  <c r="BZ30" i="149"/>
  <c r="CA30" i="149"/>
  <c r="CB30" i="149"/>
  <c r="CC30" i="149"/>
  <c r="CD30" i="149"/>
  <c r="CE30" i="149"/>
  <c r="CF30" i="149"/>
  <c r="CG30" i="149"/>
  <c r="CH30" i="149"/>
  <c r="CI30" i="149"/>
  <c r="CJ30" i="149"/>
  <c r="CK30" i="149"/>
  <c r="CL30" i="149"/>
  <c r="CM30" i="149"/>
  <c r="CN30" i="149"/>
  <c r="CO30" i="149"/>
  <c r="CP30" i="149"/>
  <c r="CQ30" i="149"/>
  <c r="CR30" i="149"/>
  <c r="CS30" i="149"/>
  <c r="CT30" i="149"/>
  <c r="CU30" i="149"/>
  <c r="CV30" i="149"/>
  <c r="CW30" i="149"/>
  <c r="CX30" i="149"/>
  <c r="CY30" i="149"/>
  <c r="CZ30" i="149"/>
  <c r="DA30" i="149"/>
  <c r="DB30" i="149"/>
  <c r="DC30" i="149"/>
  <c r="DD30" i="149"/>
  <c r="DE30" i="149"/>
  <c r="DF30" i="149"/>
  <c r="DG30" i="149"/>
  <c r="DH30" i="149"/>
  <c r="DI30" i="149"/>
  <c r="DJ30" i="149"/>
  <c r="DK30" i="149"/>
  <c r="DL30" i="149"/>
  <c r="DM30" i="149"/>
  <c r="DN30" i="149"/>
  <c r="DO30" i="149"/>
  <c r="DP30" i="149"/>
  <c r="DQ30" i="149"/>
  <c r="DR30" i="149"/>
  <c r="DS30" i="149"/>
  <c r="DT30" i="149"/>
  <c r="DU30" i="149"/>
  <c r="DV30" i="149"/>
  <c r="DW30" i="149"/>
  <c r="DX30" i="149"/>
  <c r="M31" i="149"/>
  <c r="N31" i="149"/>
  <c r="O31" i="149"/>
  <c r="P31" i="149"/>
  <c r="Q31" i="149"/>
  <c r="R31" i="149"/>
  <c r="S31" i="149"/>
  <c r="T31" i="149"/>
  <c r="U31" i="149"/>
  <c r="V31" i="149"/>
  <c r="W31" i="149"/>
  <c r="X31" i="149"/>
  <c r="Y31" i="149"/>
  <c r="Z31" i="149"/>
  <c r="AA31" i="149"/>
  <c r="AB31" i="149"/>
  <c r="AC31" i="149"/>
  <c r="AD31" i="149"/>
  <c r="AE31" i="149"/>
  <c r="AF31" i="149"/>
  <c r="AG31" i="149"/>
  <c r="AH31" i="149"/>
  <c r="AI31" i="149"/>
  <c r="AJ31" i="149"/>
  <c r="AK31" i="149"/>
  <c r="AL31" i="149"/>
  <c r="AM31" i="149"/>
  <c r="AN31" i="149"/>
  <c r="AO31" i="149"/>
  <c r="AP31" i="149"/>
  <c r="AQ31" i="149"/>
  <c r="AR31" i="149"/>
  <c r="AS31" i="149"/>
  <c r="AT31" i="149"/>
  <c r="AU31" i="149"/>
  <c r="AV31" i="149"/>
  <c r="AW31" i="149"/>
  <c r="AX31" i="149"/>
  <c r="AY31" i="149"/>
  <c r="AZ31" i="149"/>
  <c r="BA31" i="149"/>
  <c r="BB31" i="149"/>
  <c r="BC31" i="149"/>
  <c r="BD31" i="149"/>
  <c r="BE31" i="149"/>
  <c r="BF31" i="149"/>
  <c r="BG31" i="149"/>
  <c r="BH31" i="149"/>
  <c r="BI31" i="149"/>
  <c r="BJ31" i="149"/>
  <c r="BK31" i="149"/>
  <c r="BL31" i="149"/>
  <c r="BM31" i="149"/>
  <c r="BN31" i="149"/>
  <c r="BO31" i="149"/>
  <c r="BP31" i="149"/>
  <c r="BQ31" i="149"/>
  <c r="BR31" i="149"/>
  <c r="BS31" i="149"/>
  <c r="BT31" i="149"/>
  <c r="BU31" i="149"/>
  <c r="BV31" i="149"/>
  <c r="BW31" i="149"/>
  <c r="BX31" i="149"/>
  <c r="BY31" i="149"/>
  <c r="BZ31" i="149"/>
  <c r="CA31" i="149"/>
  <c r="CB31" i="149"/>
  <c r="CC31" i="149"/>
  <c r="CD31" i="149"/>
  <c r="CE31" i="149"/>
  <c r="CF31" i="149"/>
  <c r="CG31" i="149"/>
  <c r="CH31" i="149"/>
  <c r="CI31" i="149"/>
  <c r="CJ31" i="149"/>
  <c r="CK31" i="149"/>
  <c r="CL31" i="149"/>
  <c r="CM31" i="149"/>
  <c r="CN31" i="149"/>
  <c r="CO31" i="149"/>
  <c r="CP31" i="149"/>
  <c r="CQ31" i="149"/>
  <c r="CR31" i="149"/>
  <c r="CS31" i="149"/>
  <c r="CT31" i="149"/>
  <c r="CU31" i="149"/>
  <c r="CV31" i="149"/>
  <c r="CW31" i="149"/>
  <c r="CX31" i="149"/>
  <c r="CY31" i="149"/>
  <c r="CZ31" i="149"/>
  <c r="DA31" i="149"/>
  <c r="DB31" i="149"/>
  <c r="DC31" i="149"/>
  <c r="DD31" i="149"/>
  <c r="DE31" i="149"/>
  <c r="DF31" i="149"/>
  <c r="DG31" i="149"/>
  <c r="DH31" i="149"/>
  <c r="DI31" i="149"/>
  <c r="DJ31" i="149"/>
  <c r="DK31" i="149"/>
  <c r="DL31" i="149"/>
  <c r="DM31" i="149"/>
  <c r="DN31" i="149"/>
  <c r="DO31" i="149"/>
  <c r="DP31" i="149"/>
  <c r="DQ31" i="149"/>
  <c r="DR31" i="149"/>
  <c r="DS31" i="149"/>
  <c r="DT31" i="149"/>
  <c r="DU31" i="149"/>
  <c r="DV31" i="149"/>
  <c r="DW31" i="149"/>
  <c r="DX31" i="149"/>
  <c r="M32" i="149"/>
  <c r="N32" i="149"/>
  <c r="O32" i="149"/>
  <c r="P32" i="149"/>
  <c r="Q32" i="149"/>
  <c r="R32" i="149"/>
  <c r="S32" i="149"/>
  <c r="T32" i="149"/>
  <c r="U32" i="149"/>
  <c r="V32" i="149"/>
  <c r="W32" i="149"/>
  <c r="X32" i="149"/>
  <c r="Y32" i="149"/>
  <c r="Z32" i="149"/>
  <c r="AA32" i="149"/>
  <c r="AB32" i="149"/>
  <c r="AC32" i="149"/>
  <c r="AD32" i="149"/>
  <c r="AE32" i="149"/>
  <c r="AF32" i="149"/>
  <c r="AG32" i="149"/>
  <c r="AH32" i="149"/>
  <c r="AI32" i="149"/>
  <c r="AJ32" i="149"/>
  <c r="AK32" i="149"/>
  <c r="AL32" i="149"/>
  <c r="AM32" i="149"/>
  <c r="AN32" i="149"/>
  <c r="AO32" i="149"/>
  <c r="AP32" i="149"/>
  <c r="AQ32" i="149"/>
  <c r="AR32" i="149"/>
  <c r="AS32" i="149"/>
  <c r="AT32" i="149"/>
  <c r="AU32" i="149"/>
  <c r="AV32" i="149"/>
  <c r="AW32" i="149"/>
  <c r="AX32" i="149"/>
  <c r="AY32" i="149"/>
  <c r="AZ32" i="149"/>
  <c r="BA32" i="149"/>
  <c r="BB32" i="149"/>
  <c r="BC32" i="149"/>
  <c r="BD32" i="149"/>
  <c r="BE32" i="149"/>
  <c r="BF32" i="149"/>
  <c r="BG32" i="149"/>
  <c r="BH32" i="149"/>
  <c r="BI32" i="149"/>
  <c r="BJ32" i="149"/>
  <c r="BK32" i="149"/>
  <c r="BL32" i="149"/>
  <c r="BM32" i="149"/>
  <c r="BN32" i="149"/>
  <c r="BO32" i="149"/>
  <c r="BP32" i="149"/>
  <c r="BQ32" i="149"/>
  <c r="BR32" i="149"/>
  <c r="BS32" i="149"/>
  <c r="BT32" i="149"/>
  <c r="BU32" i="149"/>
  <c r="BV32" i="149"/>
  <c r="BW32" i="149"/>
  <c r="BX32" i="149"/>
  <c r="BY32" i="149"/>
  <c r="BZ32" i="149"/>
  <c r="CA32" i="149"/>
  <c r="CB32" i="149"/>
  <c r="CC32" i="149"/>
  <c r="CD32" i="149"/>
  <c r="CE32" i="149"/>
  <c r="CF32" i="149"/>
  <c r="CG32" i="149"/>
  <c r="CH32" i="149"/>
  <c r="CI32" i="149"/>
  <c r="CJ32" i="149"/>
  <c r="CK32" i="149"/>
  <c r="CL32" i="149"/>
  <c r="CM32" i="149"/>
  <c r="CN32" i="149"/>
  <c r="CO32" i="149"/>
  <c r="CP32" i="149"/>
  <c r="CQ32" i="149"/>
  <c r="CR32" i="149"/>
  <c r="CS32" i="149"/>
  <c r="CT32" i="149"/>
  <c r="CU32" i="149"/>
  <c r="CV32" i="149"/>
  <c r="CW32" i="149"/>
  <c r="CX32" i="149"/>
  <c r="CY32" i="149"/>
  <c r="CZ32" i="149"/>
  <c r="DA32" i="149"/>
  <c r="DB32" i="149"/>
  <c r="DC32" i="149"/>
  <c r="DD32" i="149"/>
  <c r="DE32" i="149"/>
  <c r="DF32" i="149"/>
  <c r="DG32" i="149"/>
  <c r="DH32" i="149"/>
  <c r="DI32" i="149"/>
  <c r="DJ32" i="149"/>
  <c r="DK32" i="149"/>
  <c r="DL32" i="149"/>
  <c r="DM32" i="149"/>
  <c r="DN32" i="149"/>
  <c r="DO32" i="149"/>
  <c r="DP32" i="149"/>
  <c r="DQ32" i="149"/>
  <c r="DR32" i="149"/>
  <c r="DS32" i="149"/>
  <c r="DT32" i="149"/>
  <c r="DU32" i="149"/>
  <c r="DV32" i="149"/>
  <c r="DW32" i="149"/>
  <c r="DX32" i="149"/>
  <c r="M33" i="149"/>
  <c r="N33" i="149"/>
  <c r="O33" i="149"/>
  <c r="P33" i="149"/>
  <c r="Q33" i="149"/>
  <c r="R33" i="149"/>
  <c r="S33" i="149"/>
  <c r="T33" i="149"/>
  <c r="U33" i="149"/>
  <c r="V33" i="149"/>
  <c r="W33" i="149"/>
  <c r="X33" i="149"/>
  <c r="Y33" i="149"/>
  <c r="Z33" i="149"/>
  <c r="AA33" i="149"/>
  <c r="AB33" i="149"/>
  <c r="AC33" i="149"/>
  <c r="AD33" i="149"/>
  <c r="AE33" i="149"/>
  <c r="AF33" i="149"/>
  <c r="AG33" i="149"/>
  <c r="AH33" i="149"/>
  <c r="AI33" i="149"/>
  <c r="AJ33" i="149"/>
  <c r="AK33" i="149"/>
  <c r="AL33" i="149"/>
  <c r="AM33" i="149"/>
  <c r="AN33" i="149"/>
  <c r="AO33" i="149"/>
  <c r="AP33" i="149"/>
  <c r="AQ33" i="149"/>
  <c r="AR33" i="149"/>
  <c r="AS33" i="149"/>
  <c r="AT33" i="149"/>
  <c r="AU33" i="149"/>
  <c r="AV33" i="149"/>
  <c r="AW33" i="149"/>
  <c r="AX33" i="149"/>
  <c r="AY33" i="149"/>
  <c r="AZ33" i="149"/>
  <c r="BA33" i="149"/>
  <c r="BB33" i="149"/>
  <c r="BC33" i="149"/>
  <c r="BD33" i="149"/>
  <c r="BE33" i="149"/>
  <c r="BF33" i="149"/>
  <c r="BG33" i="149"/>
  <c r="BH33" i="149"/>
  <c r="BI33" i="149"/>
  <c r="BJ33" i="149"/>
  <c r="BK33" i="149"/>
  <c r="BL33" i="149"/>
  <c r="BM33" i="149"/>
  <c r="BN33" i="149"/>
  <c r="BO33" i="149"/>
  <c r="BP33" i="149"/>
  <c r="BQ33" i="149"/>
  <c r="BR33" i="149"/>
  <c r="BS33" i="149"/>
  <c r="BT33" i="149"/>
  <c r="BU33" i="149"/>
  <c r="BV33" i="149"/>
  <c r="BW33" i="149"/>
  <c r="BX33" i="149"/>
  <c r="BY33" i="149"/>
  <c r="BZ33" i="149"/>
  <c r="CA33" i="149"/>
  <c r="CB33" i="149"/>
  <c r="CC33" i="149"/>
  <c r="CD33" i="149"/>
  <c r="CE33" i="149"/>
  <c r="CF33" i="149"/>
  <c r="CG33" i="149"/>
  <c r="CH33" i="149"/>
  <c r="CI33" i="149"/>
  <c r="CJ33" i="149"/>
  <c r="CK33" i="149"/>
  <c r="CL33" i="149"/>
  <c r="CM33" i="149"/>
  <c r="CN33" i="149"/>
  <c r="CO33" i="149"/>
  <c r="CP33" i="149"/>
  <c r="CQ33" i="149"/>
  <c r="CR33" i="149"/>
  <c r="CS33" i="149"/>
  <c r="CT33" i="149"/>
  <c r="CU33" i="149"/>
  <c r="CV33" i="149"/>
  <c r="CW33" i="149"/>
  <c r="CX33" i="149"/>
  <c r="CY33" i="149"/>
  <c r="CZ33" i="149"/>
  <c r="DA33" i="149"/>
  <c r="DB33" i="149"/>
  <c r="DC33" i="149"/>
  <c r="DD33" i="149"/>
  <c r="DE33" i="149"/>
  <c r="DF33" i="149"/>
  <c r="DG33" i="149"/>
  <c r="DH33" i="149"/>
  <c r="DI33" i="149"/>
  <c r="DJ33" i="149"/>
  <c r="DK33" i="149"/>
  <c r="DL33" i="149"/>
  <c r="DM33" i="149"/>
  <c r="DN33" i="149"/>
  <c r="DO33" i="149"/>
  <c r="DP33" i="149"/>
  <c r="DQ33" i="149"/>
  <c r="DR33" i="149"/>
  <c r="DS33" i="149"/>
  <c r="DT33" i="149"/>
  <c r="DU33" i="149"/>
  <c r="DV33" i="149"/>
  <c r="DW33" i="149"/>
  <c r="DX33" i="149"/>
  <c r="M34" i="149"/>
  <c r="N34" i="149"/>
  <c r="O34" i="149"/>
  <c r="P34" i="149"/>
  <c r="Q34" i="149"/>
  <c r="R34" i="149"/>
  <c r="S34" i="149"/>
  <c r="T34" i="149"/>
  <c r="U34" i="149"/>
  <c r="V34" i="149"/>
  <c r="W34" i="149"/>
  <c r="X34" i="149"/>
  <c r="Y34" i="149"/>
  <c r="Z34" i="149"/>
  <c r="AA34" i="149"/>
  <c r="AB34" i="149"/>
  <c r="AC34" i="149"/>
  <c r="AD34" i="149"/>
  <c r="AE34" i="149"/>
  <c r="AF34" i="149"/>
  <c r="AG34" i="149"/>
  <c r="AH34" i="149"/>
  <c r="AI34" i="149"/>
  <c r="AJ34" i="149"/>
  <c r="AK34" i="149"/>
  <c r="AL34" i="149"/>
  <c r="AM34" i="149"/>
  <c r="AN34" i="149"/>
  <c r="AO34" i="149"/>
  <c r="AP34" i="149"/>
  <c r="AQ34" i="149"/>
  <c r="AR34" i="149"/>
  <c r="AS34" i="149"/>
  <c r="AT34" i="149"/>
  <c r="AU34" i="149"/>
  <c r="AV34" i="149"/>
  <c r="AW34" i="149"/>
  <c r="AX34" i="149"/>
  <c r="AY34" i="149"/>
  <c r="AZ34" i="149"/>
  <c r="BA34" i="149"/>
  <c r="BB34" i="149"/>
  <c r="BC34" i="149"/>
  <c r="BD34" i="149"/>
  <c r="BE34" i="149"/>
  <c r="BF34" i="149"/>
  <c r="BG34" i="149"/>
  <c r="BH34" i="149"/>
  <c r="BI34" i="149"/>
  <c r="BJ34" i="149"/>
  <c r="BK34" i="149"/>
  <c r="BL34" i="149"/>
  <c r="BM34" i="149"/>
  <c r="BN34" i="149"/>
  <c r="BO34" i="149"/>
  <c r="BP34" i="149"/>
  <c r="BQ34" i="149"/>
  <c r="BR34" i="149"/>
  <c r="BS34" i="149"/>
  <c r="BT34" i="149"/>
  <c r="BU34" i="149"/>
  <c r="BV34" i="149"/>
  <c r="BW34" i="149"/>
  <c r="BX34" i="149"/>
  <c r="BY34" i="149"/>
  <c r="BZ34" i="149"/>
  <c r="CA34" i="149"/>
  <c r="CB34" i="149"/>
  <c r="CC34" i="149"/>
  <c r="CD34" i="149"/>
  <c r="CE34" i="149"/>
  <c r="CF34" i="149"/>
  <c r="CG34" i="149"/>
  <c r="CH34" i="149"/>
  <c r="CI34" i="149"/>
  <c r="CJ34" i="149"/>
  <c r="CK34" i="149"/>
  <c r="CL34" i="149"/>
  <c r="CM34" i="149"/>
  <c r="CN34" i="149"/>
  <c r="CO34" i="149"/>
  <c r="CP34" i="149"/>
  <c r="CQ34" i="149"/>
  <c r="CR34" i="149"/>
  <c r="CS34" i="149"/>
  <c r="CT34" i="149"/>
  <c r="CU34" i="149"/>
  <c r="CV34" i="149"/>
  <c r="CW34" i="149"/>
  <c r="CX34" i="149"/>
  <c r="CY34" i="149"/>
  <c r="CZ34" i="149"/>
  <c r="DA34" i="149"/>
  <c r="DB34" i="149"/>
  <c r="DC34" i="149"/>
  <c r="DD34" i="149"/>
  <c r="DE34" i="149"/>
  <c r="DF34" i="149"/>
  <c r="DG34" i="149"/>
  <c r="DH34" i="149"/>
  <c r="DI34" i="149"/>
  <c r="DJ34" i="149"/>
  <c r="DK34" i="149"/>
  <c r="DL34" i="149"/>
  <c r="DM34" i="149"/>
  <c r="DN34" i="149"/>
  <c r="DO34" i="149"/>
  <c r="DP34" i="149"/>
  <c r="DQ34" i="149"/>
  <c r="DR34" i="149"/>
  <c r="DS34" i="149"/>
  <c r="DT34" i="149"/>
  <c r="DU34" i="149"/>
  <c r="DV34" i="149"/>
  <c r="DW34" i="149"/>
  <c r="DX34" i="149"/>
  <c r="M35" i="149"/>
  <c r="N35" i="149"/>
  <c r="O35" i="149"/>
  <c r="P35" i="149"/>
  <c r="Q35" i="149"/>
  <c r="R35" i="149"/>
  <c r="S35" i="149"/>
  <c r="T35" i="149"/>
  <c r="U35" i="149"/>
  <c r="V35" i="149"/>
  <c r="W35" i="149"/>
  <c r="X35" i="149"/>
  <c r="Y35" i="149"/>
  <c r="Z35" i="149"/>
  <c r="AA35" i="149"/>
  <c r="AB35" i="149"/>
  <c r="AC35" i="149"/>
  <c r="AD35" i="149"/>
  <c r="AE35" i="149"/>
  <c r="AF35" i="149"/>
  <c r="AG35" i="149"/>
  <c r="AH35" i="149"/>
  <c r="AI35" i="149"/>
  <c r="AJ35" i="149"/>
  <c r="AK35" i="149"/>
  <c r="AL35" i="149"/>
  <c r="AM35" i="149"/>
  <c r="AN35" i="149"/>
  <c r="AO35" i="149"/>
  <c r="AP35" i="149"/>
  <c r="AQ35" i="149"/>
  <c r="AR35" i="149"/>
  <c r="AS35" i="149"/>
  <c r="AT35" i="149"/>
  <c r="AU35" i="149"/>
  <c r="AV35" i="149"/>
  <c r="AW35" i="149"/>
  <c r="AX35" i="149"/>
  <c r="AY35" i="149"/>
  <c r="AZ35" i="149"/>
  <c r="BA35" i="149"/>
  <c r="BB35" i="149"/>
  <c r="BC35" i="149"/>
  <c r="BD35" i="149"/>
  <c r="BE35" i="149"/>
  <c r="BF35" i="149"/>
  <c r="BG35" i="149"/>
  <c r="BH35" i="149"/>
  <c r="BI35" i="149"/>
  <c r="BJ35" i="149"/>
  <c r="BK35" i="149"/>
  <c r="BL35" i="149"/>
  <c r="BM35" i="149"/>
  <c r="BN35" i="149"/>
  <c r="BO35" i="149"/>
  <c r="BP35" i="149"/>
  <c r="BQ35" i="149"/>
  <c r="BR35" i="149"/>
  <c r="BS35" i="149"/>
  <c r="BT35" i="149"/>
  <c r="BU35" i="149"/>
  <c r="BV35" i="149"/>
  <c r="BW35" i="149"/>
  <c r="BX35" i="149"/>
  <c r="BY35" i="149"/>
  <c r="BZ35" i="149"/>
  <c r="CA35" i="149"/>
  <c r="CB35" i="149"/>
  <c r="CC35" i="149"/>
  <c r="CD35" i="149"/>
  <c r="CE35" i="149"/>
  <c r="CF35" i="149"/>
  <c r="CG35" i="149"/>
  <c r="CH35" i="149"/>
  <c r="CI35" i="149"/>
  <c r="CJ35" i="149"/>
  <c r="CK35" i="149"/>
  <c r="CL35" i="149"/>
  <c r="CM35" i="149"/>
  <c r="CN35" i="149"/>
  <c r="CO35" i="149"/>
  <c r="CP35" i="149"/>
  <c r="CQ35" i="149"/>
  <c r="CR35" i="149"/>
  <c r="CS35" i="149"/>
  <c r="CT35" i="149"/>
  <c r="CU35" i="149"/>
  <c r="CV35" i="149"/>
  <c r="CW35" i="149"/>
  <c r="CX35" i="149"/>
  <c r="CY35" i="149"/>
  <c r="CZ35" i="149"/>
  <c r="DA35" i="149"/>
  <c r="DB35" i="149"/>
  <c r="DC35" i="149"/>
  <c r="DD35" i="149"/>
  <c r="DE35" i="149"/>
  <c r="DF35" i="149"/>
  <c r="DG35" i="149"/>
  <c r="DH35" i="149"/>
  <c r="DI35" i="149"/>
  <c r="DJ35" i="149"/>
  <c r="DK35" i="149"/>
  <c r="DL35" i="149"/>
  <c r="DM35" i="149"/>
  <c r="DN35" i="149"/>
  <c r="DO35" i="149"/>
  <c r="DP35" i="149"/>
  <c r="DQ35" i="149"/>
  <c r="DR35" i="149"/>
  <c r="DS35" i="149"/>
  <c r="DT35" i="149"/>
  <c r="DU35" i="149"/>
  <c r="DV35" i="149"/>
  <c r="DW35" i="149"/>
  <c r="DX35" i="149"/>
  <c r="M36" i="149"/>
  <c r="N36" i="149"/>
  <c r="O36" i="149"/>
  <c r="P36" i="149"/>
  <c r="Q36" i="149"/>
  <c r="R36" i="149"/>
  <c r="S36" i="149"/>
  <c r="T36" i="149"/>
  <c r="U36" i="149"/>
  <c r="V36" i="149"/>
  <c r="W36" i="149"/>
  <c r="X36" i="149"/>
  <c r="Y36" i="149"/>
  <c r="Z36" i="149"/>
  <c r="AA36" i="149"/>
  <c r="AB36" i="149"/>
  <c r="AC36" i="149"/>
  <c r="AD36" i="149"/>
  <c r="AE36" i="149"/>
  <c r="AF36" i="149"/>
  <c r="AG36" i="149"/>
  <c r="AH36" i="149"/>
  <c r="AI36" i="149"/>
  <c r="AJ36" i="149"/>
  <c r="AK36" i="149"/>
  <c r="AL36" i="149"/>
  <c r="AM36" i="149"/>
  <c r="AN36" i="149"/>
  <c r="AO36" i="149"/>
  <c r="AP36" i="149"/>
  <c r="AQ36" i="149"/>
  <c r="AR36" i="149"/>
  <c r="AS36" i="149"/>
  <c r="AT36" i="149"/>
  <c r="AU36" i="149"/>
  <c r="AV36" i="149"/>
  <c r="AW36" i="149"/>
  <c r="AX36" i="149"/>
  <c r="AY36" i="149"/>
  <c r="AZ36" i="149"/>
  <c r="BA36" i="149"/>
  <c r="BB36" i="149"/>
  <c r="BC36" i="149"/>
  <c r="BD36" i="149"/>
  <c r="BE36" i="149"/>
  <c r="BF36" i="149"/>
  <c r="BG36" i="149"/>
  <c r="BH36" i="149"/>
  <c r="BI36" i="149"/>
  <c r="BJ36" i="149"/>
  <c r="BK36" i="149"/>
  <c r="BL36" i="149"/>
  <c r="BM36" i="149"/>
  <c r="BN36" i="149"/>
  <c r="BO36" i="149"/>
  <c r="BP36" i="149"/>
  <c r="BQ36" i="149"/>
  <c r="BR36" i="149"/>
  <c r="BS36" i="149"/>
  <c r="BT36" i="149"/>
  <c r="BU36" i="149"/>
  <c r="BV36" i="149"/>
  <c r="BW36" i="149"/>
  <c r="BX36" i="149"/>
  <c r="BY36" i="149"/>
  <c r="BZ36" i="149"/>
  <c r="CA36" i="149"/>
  <c r="CB36" i="149"/>
  <c r="CC36" i="149"/>
  <c r="CD36" i="149"/>
  <c r="CE36" i="149"/>
  <c r="CF36" i="149"/>
  <c r="CG36" i="149"/>
  <c r="CH36" i="149"/>
  <c r="CI36" i="149"/>
  <c r="CJ36" i="149"/>
  <c r="CK36" i="149"/>
  <c r="CL36" i="149"/>
  <c r="CM36" i="149"/>
  <c r="CN36" i="149"/>
  <c r="CO36" i="149"/>
  <c r="CP36" i="149"/>
  <c r="CQ36" i="149"/>
  <c r="CR36" i="149"/>
  <c r="CS36" i="149"/>
  <c r="CT36" i="149"/>
  <c r="CU36" i="149"/>
  <c r="CV36" i="149"/>
  <c r="CW36" i="149"/>
  <c r="CX36" i="149"/>
  <c r="CY36" i="149"/>
  <c r="CZ36" i="149"/>
  <c r="DA36" i="149"/>
  <c r="DB36" i="149"/>
  <c r="DC36" i="149"/>
  <c r="DD36" i="149"/>
  <c r="DE36" i="149"/>
  <c r="DF36" i="149"/>
  <c r="DG36" i="149"/>
  <c r="DH36" i="149"/>
  <c r="DI36" i="149"/>
  <c r="DJ36" i="149"/>
  <c r="DK36" i="149"/>
  <c r="DL36" i="149"/>
  <c r="DM36" i="149"/>
  <c r="DN36" i="149"/>
  <c r="DO36" i="149"/>
  <c r="DP36" i="149"/>
  <c r="DQ36" i="149"/>
  <c r="DR36" i="149"/>
  <c r="DS36" i="149"/>
  <c r="DT36" i="149"/>
  <c r="DU36" i="149"/>
  <c r="DV36" i="149"/>
  <c r="DW36" i="149"/>
  <c r="DX36" i="149"/>
  <c r="M37" i="149"/>
  <c r="N37" i="149"/>
  <c r="O37" i="149"/>
  <c r="P37" i="149"/>
  <c r="Q37" i="149"/>
  <c r="R37" i="149"/>
  <c r="S37" i="149"/>
  <c r="T37" i="149"/>
  <c r="U37" i="149"/>
  <c r="V37" i="149"/>
  <c r="W37" i="149"/>
  <c r="X37" i="149"/>
  <c r="Y37" i="149"/>
  <c r="Z37" i="149"/>
  <c r="AA37" i="149"/>
  <c r="AB37" i="149"/>
  <c r="AC37" i="149"/>
  <c r="AD37" i="149"/>
  <c r="AE37" i="149"/>
  <c r="AF37" i="149"/>
  <c r="AG37" i="149"/>
  <c r="AH37" i="149"/>
  <c r="AI37" i="149"/>
  <c r="AJ37" i="149"/>
  <c r="AK37" i="149"/>
  <c r="AL37" i="149"/>
  <c r="AM37" i="149"/>
  <c r="AN37" i="149"/>
  <c r="AO37" i="149"/>
  <c r="AP37" i="149"/>
  <c r="AQ37" i="149"/>
  <c r="AR37" i="149"/>
  <c r="AS37" i="149"/>
  <c r="AT37" i="149"/>
  <c r="AU37" i="149"/>
  <c r="AV37" i="149"/>
  <c r="AW37" i="149"/>
  <c r="AX37" i="149"/>
  <c r="AY37" i="149"/>
  <c r="AZ37" i="149"/>
  <c r="BA37" i="149"/>
  <c r="BB37" i="149"/>
  <c r="BC37" i="149"/>
  <c r="BD37" i="149"/>
  <c r="BE37" i="149"/>
  <c r="BF37" i="149"/>
  <c r="BG37" i="149"/>
  <c r="BH37" i="149"/>
  <c r="BI37" i="149"/>
  <c r="BJ37" i="149"/>
  <c r="BK37" i="149"/>
  <c r="BL37" i="149"/>
  <c r="BM37" i="149"/>
  <c r="BN37" i="149"/>
  <c r="BO37" i="149"/>
  <c r="BP37" i="149"/>
  <c r="BQ37" i="149"/>
  <c r="BR37" i="149"/>
  <c r="BS37" i="149"/>
  <c r="BT37" i="149"/>
  <c r="BU37" i="149"/>
  <c r="BV37" i="149"/>
  <c r="BW37" i="149"/>
  <c r="BX37" i="149"/>
  <c r="BY37" i="149"/>
  <c r="BZ37" i="149"/>
  <c r="CA37" i="149"/>
  <c r="CB37" i="149"/>
  <c r="CC37" i="149"/>
  <c r="CD37" i="149"/>
  <c r="CE37" i="149"/>
  <c r="CF37" i="149"/>
  <c r="CG37" i="149"/>
  <c r="CH37" i="149"/>
  <c r="CI37" i="149"/>
  <c r="CJ37" i="149"/>
  <c r="CK37" i="149"/>
  <c r="CL37" i="149"/>
  <c r="CM37" i="149"/>
  <c r="CN37" i="149"/>
  <c r="CO37" i="149"/>
  <c r="CP37" i="149"/>
  <c r="CQ37" i="149"/>
  <c r="CR37" i="149"/>
  <c r="CS37" i="149"/>
  <c r="CT37" i="149"/>
  <c r="CU37" i="149"/>
  <c r="CV37" i="149"/>
  <c r="CW37" i="149"/>
  <c r="CX37" i="149"/>
  <c r="CY37" i="149"/>
  <c r="CZ37" i="149"/>
  <c r="DA37" i="149"/>
  <c r="DB37" i="149"/>
  <c r="DC37" i="149"/>
  <c r="DD37" i="149"/>
  <c r="DE37" i="149"/>
  <c r="DF37" i="149"/>
  <c r="DG37" i="149"/>
  <c r="DH37" i="149"/>
  <c r="DI37" i="149"/>
  <c r="DJ37" i="149"/>
  <c r="DK37" i="149"/>
  <c r="DL37" i="149"/>
  <c r="DM37" i="149"/>
  <c r="DN37" i="149"/>
  <c r="DO37" i="149"/>
  <c r="DP37" i="149"/>
  <c r="DQ37" i="149"/>
  <c r="DR37" i="149"/>
  <c r="DS37" i="149"/>
  <c r="DT37" i="149"/>
  <c r="DU37" i="149"/>
  <c r="DV37" i="149"/>
  <c r="DW37" i="149"/>
  <c r="DX37" i="149"/>
  <c r="M38" i="149"/>
  <c r="N38" i="149"/>
  <c r="O38" i="149"/>
  <c r="P38" i="149"/>
  <c r="Q38" i="149"/>
  <c r="R38" i="149"/>
  <c r="S38" i="149"/>
  <c r="T38" i="149"/>
  <c r="U38" i="149"/>
  <c r="V38" i="149"/>
  <c r="W38" i="149"/>
  <c r="X38" i="149"/>
  <c r="Y38" i="149"/>
  <c r="Z38" i="149"/>
  <c r="AA38" i="149"/>
  <c r="AB38" i="149"/>
  <c r="AC38" i="149"/>
  <c r="AD38" i="149"/>
  <c r="AE38" i="149"/>
  <c r="AF38" i="149"/>
  <c r="AG38" i="149"/>
  <c r="AH38" i="149"/>
  <c r="AI38" i="149"/>
  <c r="AJ38" i="149"/>
  <c r="AK38" i="149"/>
  <c r="AL38" i="149"/>
  <c r="AM38" i="149"/>
  <c r="AN38" i="149"/>
  <c r="AO38" i="149"/>
  <c r="AP38" i="149"/>
  <c r="AQ38" i="149"/>
  <c r="AR38" i="149"/>
  <c r="AS38" i="149"/>
  <c r="AT38" i="149"/>
  <c r="AU38" i="149"/>
  <c r="AV38" i="149"/>
  <c r="AW38" i="149"/>
  <c r="AX38" i="149"/>
  <c r="AY38" i="149"/>
  <c r="AZ38" i="149"/>
  <c r="BA38" i="149"/>
  <c r="BB38" i="149"/>
  <c r="BC38" i="149"/>
  <c r="BD38" i="149"/>
  <c r="BE38" i="149"/>
  <c r="BF38" i="149"/>
  <c r="BG38" i="149"/>
  <c r="BH38" i="149"/>
  <c r="BI38" i="149"/>
  <c r="BJ38" i="149"/>
  <c r="BK38" i="149"/>
  <c r="BL38" i="149"/>
  <c r="BM38" i="149"/>
  <c r="BN38" i="149"/>
  <c r="BO38" i="149"/>
  <c r="BP38" i="149"/>
  <c r="BQ38" i="149"/>
  <c r="BR38" i="149"/>
  <c r="BS38" i="149"/>
  <c r="BT38" i="149"/>
  <c r="BU38" i="149"/>
  <c r="BV38" i="149"/>
  <c r="BW38" i="149"/>
  <c r="BX38" i="149"/>
  <c r="BY38" i="149"/>
  <c r="BZ38" i="149"/>
  <c r="CA38" i="149"/>
  <c r="CB38" i="149"/>
  <c r="CC38" i="149"/>
  <c r="CD38" i="149"/>
  <c r="CE38" i="149"/>
  <c r="CF38" i="149"/>
  <c r="CG38" i="149"/>
  <c r="CH38" i="149"/>
  <c r="CI38" i="149"/>
  <c r="CJ38" i="149"/>
  <c r="CK38" i="149"/>
  <c r="CL38" i="149"/>
  <c r="CM38" i="149"/>
  <c r="CN38" i="149"/>
  <c r="CO38" i="149"/>
  <c r="CP38" i="149"/>
  <c r="CQ38" i="149"/>
  <c r="CR38" i="149"/>
  <c r="CS38" i="149"/>
  <c r="CT38" i="149"/>
  <c r="CU38" i="149"/>
  <c r="CV38" i="149"/>
  <c r="CW38" i="149"/>
  <c r="CX38" i="149"/>
  <c r="CY38" i="149"/>
  <c r="CZ38" i="149"/>
  <c r="DA38" i="149"/>
  <c r="DB38" i="149"/>
  <c r="DC38" i="149"/>
  <c r="DD38" i="149"/>
  <c r="DE38" i="149"/>
  <c r="DF38" i="149"/>
  <c r="DG38" i="149"/>
  <c r="DH38" i="149"/>
  <c r="DI38" i="149"/>
  <c r="DJ38" i="149"/>
  <c r="DK38" i="149"/>
  <c r="DL38" i="149"/>
  <c r="DM38" i="149"/>
  <c r="DN38" i="149"/>
  <c r="DO38" i="149"/>
  <c r="DP38" i="149"/>
  <c r="DQ38" i="149"/>
  <c r="DR38" i="149"/>
  <c r="DS38" i="149"/>
  <c r="DT38" i="149"/>
  <c r="DU38" i="149"/>
  <c r="DV38" i="149"/>
  <c r="DW38" i="149"/>
  <c r="DX38" i="149"/>
  <c r="M39" i="149"/>
  <c r="N39" i="149"/>
  <c r="O39" i="149"/>
  <c r="P39" i="149"/>
  <c r="Q39" i="149"/>
  <c r="R39" i="149"/>
  <c r="S39" i="149"/>
  <c r="T39" i="149"/>
  <c r="U39" i="149"/>
  <c r="V39" i="149"/>
  <c r="W39" i="149"/>
  <c r="X39" i="149"/>
  <c r="Y39" i="149"/>
  <c r="Z39" i="149"/>
  <c r="AA39" i="149"/>
  <c r="AB39" i="149"/>
  <c r="AC39" i="149"/>
  <c r="AD39" i="149"/>
  <c r="AE39" i="149"/>
  <c r="AF39" i="149"/>
  <c r="AG39" i="149"/>
  <c r="AH39" i="149"/>
  <c r="AI39" i="149"/>
  <c r="AJ39" i="149"/>
  <c r="AK39" i="149"/>
  <c r="AL39" i="149"/>
  <c r="AM39" i="149"/>
  <c r="AN39" i="149"/>
  <c r="AO39" i="149"/>
  <c r="AP39" i="149"/>
  <c r="AQ39" i="149"/>
  <c r="AR39" i="149"/>
  <c r="AS39" i="149"/>
  <c r="AT39" i="149"/>
  <c r="AU39" i="149"/>
  <c r="AV39" i="149"/>
  <c r="AW39" i="149"/>
  <c r="AX39" i="149"/>
  <c r="AY39" i="149"/>
  <c r="AZ39" i="149"/>
  <c r="BA39" i="149"/>
  <c r="BB39" i="149"/>
  <c r="BC39" i="149"/>
  <c r="BD39" i="149"/>
  <c r="BE39" i="149"/>
  <c r="BF39" i="149"/>
  <c r="BG39" i="149"/>
  <c r="BH39" i="149"/>
  <c r="BI39" i="149"/>
  <c r="BJ39" i="149"/>
  <c r="BK39" i="149"/>
  <c r="BL39" i="149"/>
  <c r="BM39" i="149"/>
  <c r="BN39" i="149"/>
  <c r="BO39" i="149"/>
  <c r="BP39" i="149"/>
  <c r="BQ39" i="149"/>
  <c r="BR39" i="149"/>
  <c r="BS39" i="149"/>
  <c r="BT39" i="149"/>
  <c r="BU39" i="149"/>
  <c r="BV39" i="149"/>
  <c r="BW39" i="149"/>
  <c r="BX39" i="149"/>
  <c r="BY39" i="149"/>
  <c r="BZ39" i="149"/>
  <c r="CA39" i="149"/>
  <c r="CB39" i="149"/>
  <c r="CC39" i="149"/>
  <c r="CD39" i="149"/>
  <c r="CE39" i="149"/>
  <c r="CF39" i="149"/>
  <c r="CG39" i="149"/>
  <c r="CH39" i="149"/>
  <c r="CI39" i="149"/>
  <c r="CJ39" i="149"/>
  <c r="CK39" i="149"/>
  <c r="CL39" i="149"/>
  <c r="CM39" i="149"/>
  <c r="CN39" i="149"/>
  <c r="CO39" i="149"/>
  <c r="CP39" i="149"/>
  <c r="CQ39" i="149"/>
  <c r="CR39" i="149"/>
  <c r="CS39" i="149"/>
  <c r="CT39" i="149"/>
  <c r="CU39" i="149"/>
  <c r="CV39" i="149"/>
  <c r="CW39" i="149"/>
  <c r="CX39" i="149"/>
  <c r="CY39" i="149"/>
  <c r="CZ39" i="149"/>
  <c r="DA39" i="149"/>
  <c r="DB39" i="149"/>
  <c r="DC39" i="149"/>
  <c r="DD39" i="149"/>
  <c r="DE39" i="149"/>
  <c r="DF39" i="149"/>
  <c r="DG39" i="149"/>
  <c r="DH39" i="149"/>
  <c r="DI39" i="149"/>
  <c r="DJ39" i="149"/>
  <c r="DK39" i="149"/>
  <c r="DL39" i="149"/>
  <c r="DM39" i="149"/>
  <c r="DN39" i="149"/>
  <c r="DO39" i="149"/>
  <c r="DP39" i="149"/>
  <c r="DQ39" i="149"/>
  <c r="DR39" i="149"/>
  <c r="DS39" i="149"/>
  <c r="DT39" i="149"/>
  <c r="DU39" i="149"/>
  <c r="DV39" i="149"/>
  <c r="DW39" i="149"/>
  <c r="DX39" i="149"/>
  <c r="M40" i="149"/>
  <c r="N40" i="149"/>
  <c r="O40" i="149"/>
  <c r="P40" i="149"/>
  <c r="Q40" i="149"/>
  <c r="R40" i="149"/>
  <c r="S40" i="149"/>
  <c r="T40" i="149"/>
  <c r="U40" i="149"/>
  <c r="V40" i="149"/>
  <c r="W40" i="149"/>
  <c r="X40" i="149"/>
  <c r="Y40" i="149"/>
  <c r="Z40" i="149"/>
  <c r="AA40" i="149"/>
  <c r="AB40" i="149"/>
  <c r="AC40" i="149"/>
  <c r="AD40" i="149"/>
  <c r="AE40" i="149"/>
  <c r="AF40" i="149"/>
  <c r="AG40" i="149"/>
  <c r="AH40" i="149"/>
  <c r="AI40" i="149"/>
  <c r="AJ40" i="149"/>
  <c r="AK40" i="149"/>
  <c r="AL40" i="149"/>
  <c r="AM40" i="149"/>
  <c r="AN40" i="149"/>
  <c r="AO40" i="149"/>
  <c r="AP40" i="149"/>
  <c r="AQ40" i="149"/>
  <c r="AR40" i="149"/>
  <c r="AS40" i="149"/>
  <c r="AT40" i="149"/>
  <c r="AU40" i="149"/>
  <c r="AV40" i="149"/>
  <c r="AW40" i="149"/>
  <c r="AX40" i="149"/>
  <c r="AY40" i="149"/>
  <c r="AZ40" i="149"/>
  <c r="BA40" i="149"/>
  <c r="BB40" i="149"/>
  <c r="BC40" i="149"/>
  <c r="BD40" i="149"/>
  <c r="BE40" i="149"/>
  <c r="BF40" i="149"/>
  <c r="BG40" i="149"/>
  <c r="BH40" i="149"/>
  <c r="BI40" i="149"/>
  <c r="BJ40" i="149"/>
  <c r="BK40" i="149"/>
  <c r="BL40" i="149"/>
  <c r="BM40" i="149"/>
  <c r="BN40" i="149"/>
  <c r="BO40" i="149"/>
  <c r="BP40" i="149"/>
  <c r="BQ40" i="149"/>
  <c r="BR40" i="149"/>
  <c r="BS40" i="149"/>
  <c r="BT40" i="149"/>
  <c r="BU40" i="149"/>
  <c r="BV40" i="149"/>
  <c r="BW40" i="149"/>
  <c r="BX40" i="149"/>
  <c r="BY40" i="149"/>
  <c r="BZ40" i="149"/>
  <c r="CA40" i="149"/>
  <c r="CB40" i="149"/>
  <c r="CC40" i="149"/>
  <c r="CD40" i="149"/>
  <c r="CE40" i="149"/>
  <c r="CF40" i="149"/>
  <c r="CG40" i="149"/>
  <c r="CH40" i="149"/>
  <c r="CI40" i="149"/>
  <c r="CJ40" i="149"/>
  <c r="CK40" i="149"/>
  <c r="CL40" i="149"/>
  <c r="CM40" i="149"/>
  <c r="CN40" i="149"/>
  <c r="CO40" i="149"/>
  <c r="CP40" i="149"/>
  <c r="CQ40" i="149"/>
  <c r="CR40" i="149"/>
  <c r="CS40" i="149"/>
  <c r="CT40" i="149"/>
  <c r="CU40" i="149"/>
  <c r="CV40" i="149"/>
  <c r="CW40" i="149"/>
  <c r="CX40" i="149"/>
  <c r="CY40" i="149"/>
  <c r="CZ40" i="149"/>
  <c r="DA40" i="149"/>
  <c r="DB40" i="149"/>
  <c r="DC40" i="149"/>
  <c r="DD40" i="149"/>
  <c r="DE40" i="149"/>
  <c r="DF40" i="149"/>
  <c r="DG40" i="149"/>
  <c r="DH40" i="149"/>
  <c r="DI40" i="149"/>
  <c r="DJ40" i="149"/>
  <c r="DK40" i="149"/>
  <c r="DL40" i="149"/>
  <c r="DM40" i="149"/>
  <c r="DN40" i="149"/>
  <c r="DO40" i="149"/>
  <c r="DP40" i="149"/>
  <c r="DQ40" i="149"/>
  <c r="DR40" i="149"/>
  <c r="DS40" i="149"/>
  <c r="DT40" i="149"/>
  <c r="DU40" i="149"/>
  <c r="DV40" i="149"/>
  <c r="DW40" i="149"/>
  <c r="DX40" i="149"/>
  <c r="M41" i="149"/>
  <c r="N41" i="149"/>
  <c r="O41" i="149"/>
  <c r="P41" i="149"/>
  <c r="Q41" i="149"/>
  <c r="R41" i="149"/>
  <c r="S41" i="149"/>
  <c r="T41" i="149"/>
  <c r="U41" i="149"/>
  <c r="V41" i="149"/>
  <c r="W41" i="149"/>
  <c r="X41" i="149"/>
  <c r="Y41" i="149"/>
  <c r="Z41" i="149"/>
  <c r="AA41" i="149"/>
  <c r="AB41" i="149"/>
  <c r="AC41" i="149"/>
  <c r="AD41" i="149"/>
  <c r="AE41" i="149"/>
  <c r="AF41" i="149"/>
  <c r="AG41" i="149"/>
  <c r="AH41" i="149"/>
  <c r="AI41" i="149"/>
  <c r="AJ41" i="149"/>
  <c r="AK41" i="149"/>
  <c r="AL41" i="149"/>
  <c r="AM41" i="149"/>
  <c r="AN41" i="149"/>
  <c r="AO41" i="149"/>
  <c r="AP41" i="149"/>
  <c r="AQ41" i="149"/>
  <c r="AR41" i="149"/>
  <c r="AS41" i="149"/>
  <c r="AT41" i="149"/>
  <c r="AU41" i="149"/>
  <c r="AV41" i="149"/>
  <c r="AW41" i="149"/>
  <c r="AX41" i="149"/>
  <c r="AY41" i="149"/>
  <c r="AZ41" i="149"/>
  <c r="BA41" i="149"/>
  <c r="BB41" i="149"/>
  <c r="BC41" i="149"/>
  <c r="BD41" i="149"/>
  <c r="BE41" i="149"/>
  <c r="BF41" i="149"/>
  <c r="BG41" i="149"/>
  <c r="BH41" i="149"/>
  <c r="BI41" i="149"/>
  <c r="BJ41" i="149"/>
  <c r="BK41" i="149"/>
  <c r="BL41" i="149"/>
  <c r="BM41" i="149"/>
  <c r="BN41" i="149"/>
  <c r="BO41" i="149"/>
  <c r="BP41" i="149"/>
  <c r="BQ41" i="149"/>
  <c r="BR41" i="149"/>
  <c r="BS41" i="149"/>
  <c r="BT41" i="149"/>
  <c r="BU41" i="149"/>
  <c r="BV41" i="149"/>
  <c r="BW41" i="149"/>
  <c r="BX41" i="149"/>
  <c r="BY41" i="149"/>
  <c r="BZ41" i="149"/>
  <c r="CA41" i="149"/>
  <c r="CB41" i="149"/>
  <c r="CC41" i="149"/>
  <c r="CD41" i="149"/>
  <c r="CE41" i="149"/>
  <c r="CF41" i="149"/>
  <c r="CG41" i="149"/>
  <c r="CH41" i="149"/>
  <c r="CI41" i="149"/>
  <c r="CJ41" i="149"/>
  <c r="CK41" i="149"/>
  <c r="CL41" i="149"/>
  <c r="CM41" i="149"/>
  <c r="CN41" i="149"/>
  <c r="CO41" i="149"/>
  <c r="CP41" i="149"/>
  <c r="CQ41" i="149"/>
  <c r="CR41" i="149"/>
  <c r="CS41" i="149"/>
  <c r="CT41" i="149"/>
  <c r="CU41" i="149"/>
  <c r="CV41" i="149"/>
  <c r="CW41" i="149"/>
  <c r="CX41" i="149"/>
  <c r="CY41" i="149"/>
  <c r="CZ41" i="149"/>
  <c r="DA41" i="149"/>
  <c r="DB41" i="149"/>
  <c r="DC41" i="149"/>
  <c r="DD41" i="149"/>
  <c r="DE41" i="149"/>
  <c r="DF41" i="149"/>
  <c r="DG41" i="149"/>
  <c r="DH41" i="149"/>
  <c r="DI41" i="149"/>
  <c r="DJ41" i="149"/>
  <c r="DK41" i="149"/>
  <c r="DL41" i="149"/>
  <c r="DM41" i="149"/>
  <c r="DN41" i="149"/>
  <c r="DO41" i="149"/>
  <c r="DP41" i="149"/>
  <c r="DQ41" i="149"/>
  <c r="DR41" i="149"/>
  <c r="DS41" i="149"/>
  <c r="DT41" i="149"/>
  <c r="DU41" i="149"/>
  <c r="DV41" i="149"/>
  <c r="DW41" i="149"/>
  <c r="DX41" i="149"/>
  <c r="M42" i="149"/>
  <c r="N42" i="149"/>
  <c r="O42" i="149"/>
  <c r="P42" i="149"/>
  <c r="Q42" i="149"/>
  <c r="R42" i="149"/>
  <c r="S42" i="149"/>
  <c r="T42" i="149"/>
  <c r="U42" i="149"/>
  <c r="V42" i="149"/>
  <c r="W42" i="149"/>
  <c r="X42" i="149"/>
  <c r="Y42" i="149"/>
  <c r="Z42" i="149"/>
  <c r="AA42" i="149"/>
  <c r="AB42" i="149"/>
  <c r="AC42" i="149"/>
  <c r="AD42" i="149"/>
  <c r="AE42" i="149"/>
  <c r="AF42" i="149"/>
  <c r="AG42" i="149"/>
  <c r="AH42" i="149"/>
  <c r="AI42" i="149"/>
  <c r="AJ42" i="149"/>
  <c r="AK42" i="149"/>
  <c r="AL42" i="149"/>
  <c r="AM42" i="149"/>
  <c r="AN42" i="149"/>
  <c r="AO42" i="149"/>
  <c r="AP42" i="149"/>
  <c r="AQ42" i="149"/>
  <c r="AR42" i="149"/>
  <c r="AS42" i="149"/>
  <c r="AT42" i="149"/>
  <c r="AU42" i="149"/>
  <c r="AV42" i="149"/>
  <c r="AW42" i="149"/>
  <c r="AX42" i="149"/>
  <c r="AY42" i="149"/>
  <c r="AZ42" i="149"/>
  <c r="BA42" i="149"/>
  <c r="BB42" i="149"/>
  <c r="BC42" i="149"/>
  <c r="BD42" i="149"/>
  <c r="BE42" i="149"/>
  <c r="BF42" i="149"/>
  <c r="BG42" i="149"/>
  <c r="BH42" i="149"/>
  <c r="BI42" i="149"/>
  <c r="BJ42" i="149"/>
  <c r="BK42" i="149"/>
  <c r="BL42" i="149"/>
  <c r="BM42" i="149"/>
  <c r="BN42" i="149"/>
  <c r="BO42" i="149"/>
  <c r="BP42" i="149"/>
  <c r="BQ42" i="149"/>
  <c r="BR42" i="149"/>
  <c r="BS42" i="149"/>
  <c r="BT42" i="149"/>
  <c r="BU42" i="149"/>
  <c r="BV42" i="149"/>
  <c r="BW42" i="149"/>
  <c r="BX42" i="149"/>
  <c r="BY42" i="149"/>
  <c r="BZ42" i="149"/>
  <c r="CA42" i="149"/>
  <c r="CB42" i="149"/>
  <c r="CC42" i="149"/>
  <c r="CD42" i="149"/>
  <c r="CE42" i="149"/>
  <c r="CF42" i="149"/>
  <c r="CG42" i="149"/>
  <c r="CH42" i="149"/>
  <c r="CI42" i="149"/>
  <c r="CJ42" i="149"/>
  <c r="CK42" i="149"/>
  <c r="CL42" i="149"/>
  <c r="CM42" i="149"/>
  <c r="CN42" i="149"/>
  <c r="CO42" i="149"/>
  <c r="CP42" i="149"/>
  <c r="CQ42" i="149"/>
  <c r="CR42" i="149"/>
  <c r="CS42" i="149"/>
  <c r="CT42" i="149"/>
  <c r="CU42" i="149"/>
  <c r="CV42" i="149"/>
  <c r="CW42" i="149"/>
  <c r="CX42" i="149"/>
  <c r="CY42" i="149"/>
  <c r="CZ42" i="149"/>
  <c r="DA42" i="149"/>
  <c r="DB42" i="149"/>
  <c r="DC42" i="149"/>
  <c r="DD42" i="149"/>
  <c r="DE42" i="149"/>
  <c r="DF42" i="149"/>
  <c r="DG42" i="149"/>
  <c r="DH42" i="149"/>
  <c r="DI42" i="149"/>
  <c r="DJ42" i="149"/>
  <c r="DK42" i="149"/>
  <c r="DL42" i="149"/>
  <c r="DM42" i="149"/>
  <c r="DN42" i="149"/>
  <c r="DO42" i="149"/>
  <c r="DP42" i="149"/>
  <c r="DQ42" i="149"/>
  <c r="DR42" i="149"/>
  <c r="DS42" i="149"/>
  <c r="DT42" i="149"/>
  <c r="DU42" i="149"/>
  <c r="DV42" i="149"/>
  <c r="DW42" i="149"/>
  <c r="DX42" i="149"/>
  <c r="M43" i="149"/>
  <c r="N43" i="149"/>
  <c r="O43" i="149"/>
  <c r="P43" i="149"/>
  <c r="Q43" i="149"/>
  <c r="R43" i="149"/>
  <c r="S43" i="149"/>
  <c r="T43" i="149"/>
  <c r="U43" i="149"/>
  <c r="V43" i="149"/>
  <c r="W43" i="149"/>
  <c r="X43" i="149"/>
  <c r="Y43" i="149"/>
  <c r="Z43" i="149"/>
  <c r="AA43" i="149"/>
  <c r="AB43" i="149"/>
  <c r="AC43" i="149"/>
  <c r="AD43" i="149"/>
  <c r="AE43" i="149"/>
  <c r="AF43" i="149"/>
  <c r="AG43" i="149"/>
  <c r="AH43" i="149"/>
  <c r="AI43" i="149"/>
  <c r="AJ43" i="149"/>
  <c r="AK43" i="149"/>
  <c r="AL43" i="149"/>
  <c r="AM43" i="149"/>
  <c r="AN43" i="149"/>
  <c r="AO43" i="149"/>
  <c r="AP43" i="149"/>
  <c r="AQ43" i="149"/>
  <c r="AR43" i="149"/>
  <c r="AS43" i="149"/>
  <c r="AT43" i="149"/>
  <c r="AU43" i="149"/>
  <c r="AV43" i="149"/>
  <c r="AW43" i="149"/>
  <c r="AX43" i="149"/>
  <c r="AY43" i="149"/>
  <c r="AZ43" i="149"/>
  <c r="BA43" i="149"/>
  <c r="BB43" i="149"/>
  <c r="BC43" i="149"/>
  <c r="BD43" i="149"/>
  <c r="BE43" i="149"/>
  <c r="BF43" i="149"/>
  <c r="BG43" i="149"/>
  <c r="BH43" i="149"/>
  <c r="BI43" i="149"/>
  <c r="BJ43" i="149"/>
  <c r="BK43" i="149"/>
  <c r="BL43" i="149"/>
  <c r="BM43" i="149"/>
  <c r="BN43" i="149"/>
  <c r="BO43" i="149"/>
  <c r="BP43" i="149"/>
  <c r="BQ43" i="149"/>
  <c r="BR43" i="149"/>
  <c r="BS43" i="149"/>
  <c r="BT43" i="149"/>
  <c r="BU43" i="149"/>
  <c r="BV43" i="149"/>
  <c r="BW43" i="149"/>
  <c r="BX43" i="149"/>
  <c r="BY43" i="149"/>
  <c r="BZ43" i="149"/>
  <c r="CA43" i="149"/>
  <c r="CB43" i="149"/>
  <c r="CC43" i="149"/>
  <c r="CD43" i="149"/>
  <c r="CE43" i="149"/>
  <c r="CF43" i="149"/>
  <c r="CG43" i="149"/>
  <c r="CH43" i="149"/>
  <c r="CI43" i="149"/>
  <c r="CJ43" i="149"/>
  <c r="CK43" i="149"/>
  <c r="CL43" i="149"/>
  <c r="CM43" i="149"/>
  <c r="CN43" i="149"/>
  <c r="CO43" i="149"/>
  <c r="CP43" i="149"/>
  <c r="CQ43" i="149"/>
  <c r="CR43" i="149"/>
  <c r="CS43" i="149"/>
  <c r="CT43" i="149"/>
  <c r="CU43" i="149"/>
  <c r="CV43" i="149"/>
  <c r="CW43" i="149"/>
  <c r="CX43" i="149"/>
  <c r="CY43" i="149"/>
  <c r="CZ43" i="149"/>
  <c r="DA43" i="149"/>
  <c r="DB43" i="149"/>
  <c r="DC43" i="149"/>
  <c r="DD43" i="149"/>
  <c r="DE43" i="149"/>
  <c r="DF43" i="149"/>
  <c r="DG43" i="149"/>
  <c r="DH43" i="149"/>
  <c r="DI43" i="149"/>
  <c r="DJ43" i="149"/>
  <c r="DK43" i="149"/>
  <c r="DL43" i="149"/>
  <c r="DM43" i="149"/>
  <c r="DN43" i="149"/>
  <c r="DO43" i="149"/>
  <c r="DP43" i="149"/>
  <c r="DQ43" i="149"/>
  <c r="DR43" i="149"/>
  <c r="DS43" i="149"/>
  <c r="DT43" i="149"/>
  <c r="DU43" i="149"/>
  <c r="DV43" i="149"/>
  <c r="DW43" i="149"/>
  <c r="DX43" i="149"/>
  <c r="M44" i="149"/>
  <c r="N44" i="149"/>
  <c r="O44" i="149"/>
  <c r="P44" i="149"/>
  <c r="Q44" i="149"/>
  <c r="R44" i="149"/>
  <c r="S44" i="149"/>
  <c r="T44" i="149"/>
  <c r="U44" i="149"/>
  <c r="V44" i="149"/>
  <c r="W44" i="149"/>
  <c r="X44" i="149"/>
  <c r="Y44" i="149"/>
  <c r="Z44" i="149"/>
  <c r="AA44" i="149"/>
  <c r="AB44" i="149"/>
  <c r="AC44" i="149"/>
  <c r="AD44" i="149"/>
  <c r="AE44" i="149"/>
  <c r="AF44" i="149"/>
  <c r="AG44" i="149"/>
  <c r="AH44" i="149"/>
  <c r="AI44" i="149"/>
  <c r="AJ44" i="149"/>
  <c r="AK44" i="149"/>
  <c r="AL44" i="149"/>
  <c r="AM44" i="149"/>
  <c r="AN44" i="149"/>
  <c r="AO44" i="149"/>
  <c r="AP44" i="149"/>
  <c r="AQ44" i="149"/>
  <c r="AR44" i="149"/>
  <c r="AS44" i="149"/>
  <c r="AT44" i="149"/>
  <c r="AU44" i="149"/>
  <c r="AV44" i="149"/>
  <c r="AW44" i="149"/>
  <c r="AX44" i="149"/>
  <c r="AY44" i="149"/>
  <c r="AZ44" i="149"/>
  <c r="BA44" i="149"/>
  <c r="BB44" i="149"/>
  <c r="BC44" i="149"/>
  <c r="BD44" i="149"/>
  <c r="BE44" i="149"/>
  <c r="BF44" i="149"/>
  <c r="BG44" i="149"/>
  <c r="BH44" i="149"/>
  <c r="BI44" i="149"/>
  <c r="BJ44" i="149"/>
  <c r="BK44" i="149"/>
  <c r="BL44" i="149"/>
  <c r="BM44" i="149"/>
  <c r="BN44" i="149"/>
  <c r="BO44" i="149"/>
  <c r="BP44" i="149"/>
  <c r="BQ44" i="149"/>
  <c r="BR44" i="149"/>
  <c r="BS44" i="149"/>
  <c r="BT44" i="149"/>
  <c r="BU44" i="149"/>
  <c r="BV44" i="149"/>
  <c r="BW44" i="149"/>
  <c r="BX44" i="149"/>
  <c r="BY44" i="149"/>
  <c r="BZ44" i="149"/>
  <c r="CA44" i="149"/>
  <c r="CB44" i="149"/>
  <c r="CC44" i="149"/>
  <c r="CD44" i="149"/>
  <c r="CE44" i="149"/>
  <c r="CF44" i="149"/>
  <c r="CG44" i="149"/>
  <c r="CH44" i="149"/>
  <c r="CI44" i="149"/>
  <c r="CJ44" i="149"/>
  <c r="CK44" i="149"/>
  <c r="CL44" i="149"/>
  <c r="CM44" i="149"/>
  <c r="CN44" i="149"/>
  <c r="CO44" i="149"/>
  <c r="CP44" i="149"/>
  <c r="CQ44" i="149"/>
  <c r="CR44" i="149"/>
  <c r="CS44" i="149"/>
  <c r="CT44" i="149"/>
  <c r="CU44" i="149"/>
  <c r="CV44" i="149"/>
  <c r="CW44" i="149"/>
  <c r="CX44" i="149"/>
  <c r="CY44" i="149"/>
  <c r="CZ44" i="149"/>
  <c r="DA44" i="149"/>
  <c r="DB44" i="149"/>
  <c r="DC44" i="149"/>
  <c r="DD44" i="149"/>
  <c r="DE44" i="149"/>
  <c r="DF44" i="149"/>
  <c r="DG44" i="149"/>
  <c r="DH44" i="149"/>
  <c r="DI44" i="149"/>
  <c r="DJ44" i="149"/>
  <c r="DK44" i="149"/>
  <c r="DL44" i="149"/>
  <c r="DM44" i="149"/>
  <c r="DN44" i="149"/>
  <c r="DO44" i="149"/>
  <c r="DP44" i="149"/>
  <c r="DQ44" i="149"/>
  <c r="DR44" i="149"/>
  <c r="DS44" i="149"/>
  <c r="DT44" i="149"/>
  <c r="DU44" i="149"/>
  <c r="DV44" i="149"/>
  <c r="DW44" i="149"/>
  <c r="DX44" i="149"/>
  <c r="M45" i="149"/>
  <c r="N45" i="149"/>
  <c r="O45" i="149"/>
  <c r="P45" i="149"/>
  <c r="Q45" i="149"/>
  <c r="R45" i="149"/>
  <c r="S45" i="149"/>
  <c r="T45" i="149"/>
  <c r="U45" i="149"/>
  <c r="V45" i="149"/>
  <c r="W45" i="149"/>
  <c r="X45" i="149"/>
  <c r="Y45" i="149"/>
  <c r="Z45" i="149"/>
  <c r="AA45" i="149"/>
  <c r="AB45" i="149"/>
  <c r="AC45" i="149"/>
  <c r="AD45" i="149"/>
  <c r="AE45" i="149"/>
  <c r="AF45" i="149"/>
  <c r="AG45" i="149"/>
  <c r="AH45" i="149"/>
  <c r="AI45" i="149"/>
  <c r="AJ45" i="149"/>
  <c r="AK45" i="149"/>
  <c r="AL45" i="149"/>
  <c r="AM45" i="149"/>
  <c r="AN45" i="149"/>
  <c r="AO45" i="149"/>
  <c r="AP45" i="149"/>
  <c r="AQ45" i="149"/>
  <c r="AR45" i="149"/>
  <c r="AS45" i="149"/>
  <c r="AT45" i="149"/>
  <c r="AU45" i="149"/>
  <c r="AV45" i="149"/>
  <c r="AW45" i="149"/>
  <c r="AX45" i="149"/>
  <c r="AY45" i="149"/>
  <c r="AZ45" i="149"/>
  <c r="BA45" i="149"/>
  <c r="BB45" i="149"/>
  <c r="BC45" i="149"/>
  <c r="BD45" i="149"/>
  <c r="BE45" i="149"/>
  <c r="BF45" i="149"/>
  <c r="BG45" i="149"/>
  <c r="BH45" i="149"/>
  <c r="BI45" i="149"/>
  <c r="BJ45" i="149"/>
  <c r="BK45" i="149"/>
  <c r="BL45" i="149"/>
  <c r="BM45" i="149"/>
  <c r="BN45" i="149"/>
  <c r="BO45" i="149"/>
  <c r="BP45" i="149"/>
  <c r="BQ45" i="149"/>
  <c r="BR45" i="149"/>
  <c r="BS45" i="149"/>
  <c r="BT45" i="149"/>
  <c r="BU45" i="149"/>
  <c r="BV45" i="149"/>
  <c r="BW45" i="149"/>
  <c r="BX45" i="149"/>
  <c r="BY45" i="149"/>
  <c r="BZ45" i="149"/>
  <c r="CA45" i="149"/>
  <c r="CB45" i="149"/>
  <c r="CC45" i="149"/>
  <c r="CD45" i="149"/>
  <c r="CE45" i="149"/>
  <c r="CF45" i="149"/>
  <c r="CG45" i="149"/>
  <c r="CH45" i="149"/>
  <c r="CI45" i="149"/>
  <c r="CJ45" i="149"/>
  <c r="CK45" i="149"/>
  <c r="CL45" i="149"/>
  <c r="CM45" i="149"/>
  <c r="CN45" i="149"/>
  <c r="CO45" i="149"/>
  <c r="CP45" i="149"/>
  <c r="CQ45" i="149"/>
  <c r="CR45" i="149"/>
  <c r="CS45" i="149"/>
  <c r="CT45" i="149"/>
  <c r="CU45" i="149"/>
  <c r="CV45" i="149"/>
  <c r="CW45" i="149"/>
  <c r="CX45" i="149"/>
  <c r="CY45" i="149"/>
  <c r="CZ45" i="149"/>
  <c r="DA45" i="149"/>
  <c r="DB45" i="149"/>
  <c r="DC45" i="149"/>
  <c r="DD45" i="149"/>
  <c r="DE45" i="149"/>
  <c r="DF45" i="149"/>
  <c r="DG45" i="149"/>
  <c r="DH45" i="149"/>
  <c r="DI45" i="149"/>
  <c r="DJ45" i="149"/>
  <c r="DK45" i="149"/>
  <c r="DL45" i="149"/>
  <c r="DM45" i="149"/>
  <c r="DN45" i="149"/>
  <c r="DO45" i="149"/>
  <c r="DP45" i="149"/>
  <c r="DQ45" i="149"/>
  <c r="DR45" i="149"/>
  <c r="DS45" i="149"/>
  <c r="DT45" i="149"/>
  <c r="DU45" i="149"/>
  <c r="DV45" i="149"/>
  <c r="DW45" i="149"/>
  <c r="DX45" i="149"/>
  <c r="M46" i="149"/>
  <c r="N46" i="149"/>
  <c r="O46" i="149"/>
  <c r="P46" i="149"/>
  <c r="Q46" i="149"/>
  <c r="R46" i="149"/>
  <c r="S46" i="149"/>
  <c r="T46" i="149"/>
  <c r="U46" i="149"/>
  <c r="V46" i="149"/>
  <c r="W46" i="149"/>
  <c r="X46" i="149"/>
  <c r="Y46" i="149"/>
  <c r="Z46" i="149"/>
  <c r="AA46" i="149"/>
  <c r="AB46" i="149"/>
  <c r="AC46" i="149"/>
  <c r="AD46" i="149"/>
  <c r="AE46" i="149"/>
  <c r="AF46" i="149"/>
  <c r="AG46" i="149"/>
  <c r="AH46" i="149"/>
  <c r="AI46" i="149"/>
  <c r="AJ46" i="149"/>
  <c r="AK46" i="149"/>
  <c r="AL46" i="149"/>
  <c r="AM46" i="149"/>
  <c r="AN46" i="149"/>
  <c r="AO46" i="149"/>
  <c r="AP46" i="149"/>
  <c r="AQ46" i="149"/>
  <c r="AR46" i="149"/>
  <c r="AS46" i="149"/>
  <c r="AT46" i="149"/>
  <c r="AU46" i="149"/>
  <c r="AV46" i="149"/>
  <c r="AW46" i="149"/>
  <c r="AX46" i="149"/>
  <c r="AY46" i="149"/>
  <c r="AZ46" i="149"/>
  <c r="BA46" i="149"/>
  <c r="BB46" i="149"/>
  <c r="BC46" i="149"/>
  <c r="BD46" i="149"/>
  <c r="BE46" i="149"/>
  <c r="BF46" i="149"/>
  <c r="BG46" i="149"/>
  <c r="BH46" i="149"/>
  <c r="BI46" i="149"/>
  <c r="BJ46" i="149"/>
  <c r="BK46" i="149"/>
  <c r="BL46" i="149"/>
  <c r="BM46" i="149"/>
  <c r="BN46" i="149"/>
  <c r="BO46" i="149"/>
  <c r="BP46" i="149"/>
  <c r="BQ46" i="149"/>
  <c r="BR46" i="149"/>
  <c r="BS46" i="149"/>
  <c r="BT46" i="149"/>
  <c r="BU46" i="149"/>
  <c r="BV46" i="149"/>
  <c r="BW46" i="149"/>
  <c r="BX46" i="149"/>
  <c r="BY46" i="149"/>
  <c r="BZ46" i="149"/>
  <c r="CA46" i="149"/>
  <c r="CB46" i="149"/>
  <c r="CC46" i="149"/>
  <c r="CD46" i="149"/>
  <c r="CE46" i="149"/>
  <c r="CF46" i="149"/>
  <c r="CG46" i="149"/>
  <c r="CH46" i="149"/>
  <c r="CI46" i="149"/>
  <c r="CJ46" i="149"/>
  <c r="CK46" i="149"/>
  <c r="CL46" i="149"/>
  <c r="CM46" i="149"/>
  <c r="CN46" i="149"/>
  <c r="CO46" i="149"/>
  <c r="CP46" i="149"/>
  <c r="CQ46" i="149"/>
  <c r="CR46" i="149"/>
  <c r="CS46" i="149"/>
  <c r="CT46" i="149"/>
  <c r="CU46" i="149"/>
  <c r="CV46" i="149"/>
  <c r="CW46" i="149"/>
  <c r="CX46" i="149"/>
  <c r="CY46" i="149"/>
  <c r="CZ46" i="149"/>
  <c r="DA46" i="149"/>
  <c r="DB46" i="149"/>
  <c r="DC46" i="149"/>
  <c r="DD46" i="149"/>
  <c r="DE46" i="149"/>
  <c r="DF46" i="149"/>
  <c r="DG46" i="149"/>
  <c r="DH46" i="149"/>
  <c r="DI46" i="149"/>
  <c r="DJ46" i="149"/>
  <c r="DK46" i="149"/>
  <c r="DL46" i="149"/>
  <c r="DM46" i="149"/>
  <c r="DN46" i="149"/>
  <c r="DO46" i="149"/>
  <c r="DP46" i="149"/>
  <c r="DQ46" i="149"/>
  <c r="DR46" i="149"/>
  <c r="DS46" i="149"/>
  <c r="DT46" i="149"/>
  <c r="DU46" i="149"/>
  <c r="DV46" i="149"/>
  <c r="DW46" i="149"/>
  <c r="DX46" i="149"/>
  <c r="M47" i="149"/>
  <c r="N47" i="149"/>
  <c r="O47" i="149"/>
  <c r="P47" i="149"/>
  <c r="Q47" i="149"/>
  <c r="R47" i="149"/>
  <c r="S47" i="149"/>
  <c r="T47" i="149"/>
  <c r="U47" i="149"/>
  <c r="V47" i="149"/>
  <c r="W47" i="149"/>
  <c r="X47" i="149"/>
  <c r="Y47" i="149"/>
  <c r="Z47" i="149"/>
  <c r="AA47" i="149"/>
  <c r="AB47" i="149"/>
  <c r="AC47" i="149"/>
  <c r="AD47" i="149"/>
  <c r="AE47" i="149"/>
  <c r="AF47" i="149"/>
  <c r="AG47" i="149"/>
  <c r="AH47" i="149"/>
  <c r="AI47" i="149"/>
  <c r="AJ47" i="149"/>
  <c r="AK47" i="149"/>
  <c r="AL47" i="149"/>
  <c r="AM47" i="149"/>
  <c r="AN47" i="149"/>
  <c r="AO47" i="149"/>
  <c r="AP47" i="149"/>
  <c r="AQ47" i="149"/>
  <c r="AR47" i="149"/>
  <c r="AS47" i="149"/>
  <c r="AT47" i="149"/>
  <c r="AU47" i="149"/>
  <c r="AV47" i="149"/>
  <c r="AW47" i="149"/>
  <c r="AX47" i="149"/>
  <c r="AY47" i="149"/>
  <c r="AZ47" i="149"/>
  <c r="BA47" i="149"/>
  <c r="BB47" i="149"/>
  <c r="BC47" i="149"/>
  <c r="BD47" i="149"/>
  <c r="BE47" i="149"/>
  <c r="BF47" i="149"/>
  <c r="BG47" i="149"/>
  <c r="BH47" i="149"/>
  <c r="BI47" i="149"/>
  <c r="BJ47" i="149"/>
  <c r="BK47" i="149"/>
  <c r="BL47" i="149"/>
  <c r="BM47" i="149"/>
  <c r="BN47" i="149"/>
  <c r="BO47" i="149"/>
  <c r="BP47" i="149"/>
  <c r="BQ47" i="149"/>
  <c r="BR47" i="149"/>
  <c r="BS47" i="149"/>
  <c r="BT47" i="149"/>
  <c r="BU47" i="149"/>
  <c r="BV47" i="149"/>
  <c r="BW47" i="149"/>
  <c r="BX47" i="149"/>
  <c r="BY47" i="149"/>
  <c r="BZ47" i="149"/>
  <c r="CA47" i="149"/>
  <c r="CB47" i="149"/>
  <c r="CC47" i="149"/>
  <c r="CD47" i="149"/>
  <c r="CE47" i="149"/>
  <c r="CF47" i="149"/>
  <c r="CG47" i="149"/>
  <c r="CH47" i="149"/>
  <c r="CI47" i="149"/>
  <c r="CJ47" i="149"/>
  <c r="CK47" i="149"/>
  <c r="CL47" i="149"/>
  <c r="CM47" i="149"/>
  <c r="CN47" i="149"/>
  <c r="CO47" i="149"/>
  <c r="CP47" i="149"/>
  <c r="CQ47" i="149"/>
  <c r="CR47" i="149"/>
  <c r="CS47" i="149"/>
  <c r="CT47" i="149"/>
  <c r="CU47" i="149"/>
  <c r="CV47" i="149"/>
  <c r="CW47" i="149"/>
  <c r="CX47" i="149"/>
  <c r="CY47" i="149"/>
  <c r="CZ47" i="149"/>
  <c r="DA47" i="149"/>
  <c r="DB47" i="149"/>
  <c r="DC47" i="149"/>
  <c r="DD47" i="149"/>
  <c r="DE47" i="149"/>
  <c r="DF47" i="149"/>
  <c r="DG47" i="149"/>
  <c r="DH47" i="149"/>
  <c r="DI47" i="149"/>
  <c r="DJ47" i="149"/>
  <c r="DK47" i="149"/>
  <c r="DL47" i="149"/>
  <c r="DM47" i="149"/>
  <c r="DN47" i="149"/>
  <c r="DO47" i="149"/>
  <c r="DP47" i="149"/>
  <c r="DQ47" i="149"/>
  <c r="DR47" i="149"/>
  <c r="DS47" i="149"/>
  <c r="DT47" i="149"/>
  <c r="DU47" i="149"/>
  <c r="DV47" i="149"/>
  <c r="DW47" i="149"/>
  <c r="DX47" i="149"/>
  <c r="M48" i="149"/>
  <c r="N48" i="149"/>
  <c r="O48" i="149"/>
  <c r="P48" i="149"/>
  <c r="Q48" i="149"/>
  <c r="R48" i="149"/>
  <c r="S48" i="149"/>
  <c r="T48" i="149"/>
  <c r="U48" i="149"/>
  <c r="V48" i="149"/>
  <c r="W48" i="149"/>
  <c r="X48" i="149"/>
  <c r="Y48" i="149"/>
  <c r="Z48" i="149"/>
  <c r="AA48" i="149"/>
  <c r="AB48" i="149"/>
  <c r="AC48" i="149"/>
  <c r="AD48" i="149"/>
  <c r="AE48" i="149"/>
  <c r="AF48" i="149"/>
  <c r="AG48" i="149"/>
  <c r="AH48" i="149"/>
  <c r="AI48" i="149"/>
  <c r="AJ48" i="149"/>
  <c r="AK48" i="149"/>
  <c r="AL48" i="149"/>
  <c r="AM48" i="149"/>
  <c r="AN48" i="149"/>
  <c r="AO48" i="149"/>
  <c r="AP48" i="149"/>
  <c r="AQ48" i="149"/>
  <c r="AR48" i="149"/>
  <c r="AS48" i="149"/>
  <c r="AT48" i="149"/>
  <c r="AU48" i="149"/>
  <c r="AV48" i="149"/>
  <c r="AW48" i="149"/>
  <c r="AX48" i="149"/>
  <c r="AY48" i="149"/>
  <c r="AZ48" i="149"/>
  <c r="BA48" i="149"/>
  <c r="BB48" i="149"/>
  <c r="BC48" i="149"/>
  <c r="BD48" i="149"/>
  <c r="BE48" i="149"/>
  <c r="BF48" i="149"/>
  <c r="BG48" i="149"/>
  <c r="BH48" i="149"/>
  <c r="BI48" i="149"/>
  <c r="BJ48" i="149"/>
  <c r="BK48" i="149"/>
  <c r="BL48" i="149"/>
  <c r="BM48" i="149"/>
  <c r="BN48" i="149"/>
  <c r="BO48" i="149"/>
  <c r="BP48" i="149"/>
  <c r="BQ48" i="149"/>
  <c r="BR48" i="149"/>
  <c r="BS48" i="149"/>
  <c r="BT48" i="149"/>
  <c r="BU48" i="149"/>
  <c r="BV48" i="149"/>
  <c r="BW48" i="149"/>
  <c r="BX48" i="149"/>
  <c r="BY48" i="149"/>
  <c r="BZ48" i="149"/>
  <c r="CA48" i="149"/>
  <c r="CB48" i="149"/>
  <c r="CC48" i="149"/>
  <c r="CD48" i="149"/>
  <c r="CE48" i="149"/>
  <c r="CF48" i="149"/>
  <c r="CG48" i="149"/>
  <c r="CH48" i="149"/>
  <c r="CI48" i="149"/>
  <c r="CJ48" i="149"/>
  <c r="CK48" i="149"/>
  <c r="CL48" i="149"/>
  <c r="CM48" i="149"/>
  <c r="CN48" i="149"/>
  <c r="CO48" i="149"/>
  <c r="CP48" i="149"/>
  <c r="CQ48" i="149"/>
  <c r="CR48" i="149"/>
  <c r="CS48" i="149"/>
  <c r="CT48" i="149"/>
  <c r="CU48" i="149"/>
  <c r="CV48" i="149"/>
  <c r="CW48" i="149"/>
  <c r="CX48" i="149"/>
  <c r="CY48" i="149"/>
  <c r="CZ48" i="149"/>
  <c r="DA48" i="149"/>
  <c r="DB48" i="149"/>
  <c r="DC48" i="149"/>
  <c r="DD48" i="149"/>
  <c r="DE48" i="149"/>
  <c r="DF48" i="149"/>
  <c r="DG48" i="149"/>
  <c r="DH48" i="149"/>
  <c r="DI48" i="149"/>
  <c r="DJ48" i="149"/>
  <c r="DK48" i="149"/>
  <c r="DL48" i="149"/>
  <c r="DM48" i="149"/>
  <c r="DN48" i="149"/>
  <c r="DO48" i="149"/>
  <c r="DP48" i="149"/>
  <c r="DQ48" i="149"/>
  <c r="DR48" i="149"/>
  <c r="DS48" i="149"/>
  <c r="DT48" i="149"/>
  <c r="DU48" i="149"/>
  <c r="DV48" i="149"/>
  <c r="DW48" i="149"/>
  <c r="DX48" i="149"/>
  <c r="M49" i="149"/>
  <c r="N49" i="149"/>
  <c r="O49" i="149"/>
  <c r="P49" i="149"/>
  <c r="Q49" i="149"/>
  <c r="R49" i="149"/>
  <c r="S49" i="149"/>
  <c r="T49" i="149"/>
  <c r="U49" i="149"/>
  <c r="V49" i="149"/>
  <c r="W49" i="149"/>
  <c r="X49" i="149"/>
  <c r="Y49" i="149"/>
  <c r="Z49" i="149"/>
  <c r="AA49" i="149"/>
  <c r="AB49" i="149"/>
  <c r="AC49" i="149"/>
  <c r="AD49" i="149"/>
  <c r="AE49" i="149"/>
  <c r="AF49" i="149"/>
  <c r="AG49" i="149"/>
  <c r="AH49" i="149"/>
  <c r="AI49" i="149"/>
  <c r="AJ49" i="149"/>
  <c r="AK49" i="149"/>
  <c r="AL49" i="149"/>
  <c r="AM49" i="149"/>
  <c r="AN49" i="149"/>
  <c r="AO49" i="149"/>
  <c r="AP49" i="149"/>
  <c r="AQ49" i="149"/>
  <c r="AR49" i="149"/>
  <c r="AS49" i="149"/>
  <c r="AT49" i="149"/>
  <c r="AU49" i="149"/>
  <c r="AV49" i="149"/>
  <c r="AW49" i="149"/>
  <c r="AX49" i="149"/>
  <c r="AY49" i="149"/>
  <c r="AZ49" i="149"/>
  <c r="BA49" i="149"/>
  <c r="BB49" i="149"/>
  <c r="BC49" i="149"/>
  <c r="BD49" i="149"/>
  <c r="BE49" i="149"/>
  <c r="BF49" i="149"/>
  <c r="BG49" i="149"/>
  <c r="BH49" i="149"/>
  <c r="BI49" i="149"/>
  <c r="BJ49" i="149"/>
  <c r="BK49" i="149"/>
  <c r="BL49" i="149"/>
  <c r="BM49" i="149"/>
  <c r="BN49" i="149"/>
  <c r="BO49" i="149"/>
  <c r="BP49" i="149"/>
  <c r="BQ49" i="149"/>
  <c r="BR49" i="149"/>
  <c r="BS49" i="149"/>
  <c r="BT49" i="149"/>
  <c r="BU49" i="149"/>
  <c r="BV49" i="149"/>
  <c r="BW49" i="149"/>
  <c r="BX49" i="149"/>
  <c r="BY49" i="149"/>
  <c r="BZ49" i="149"/>
  <c r="CA49" i="149"/>
  <c r="CB49" i="149"/>
  <c r="CC49" i="149"/>
  <c r="CD49" i="149"/>
  <c r="CE49" i="149"/>
  <c r="CF49" i="149"/>
  <c r="CG49" i="149"/>
  <c r="CH49" i="149"/>
  <c r="CI49" i="149"/>
  <c r="CJ49" i="149"/>
  <c r="CK49" i="149"/>
  <c r="CL49" i="149"/>
  <c r="CM49" i="149"/>
  <c r="CN49" i="149"/>
  <c r="CO49" i="149"/>
  <c r="CP49" i="149"/>
  <c r="CQ49" i="149"/>
  <c r="CR49" i="149"/>
  <c r="CS49" i="149"/>
  <c r="CT49" i="149"/>
  <c r="CU49" i="149"/>
  <c r="CV49" i="149"/>
  <c r="CW49" i="149"/>
  <c r="CX49" i="149"/>
  <c r="CY49" i="149"/>
  <c r="CZ49" i="149"/>
  <c r="DA49" i="149"/>
  <c r="DB49" i="149"/>
  <c r="DC49" i="149"/>
  <c r="DD49" i="149"/>
  <c r="DE49" i="149"/>
  <c r="DF49" i="149"/>
  <c r="DG49" i="149"/>
  <c r="DH49" i="149"/>
  <c r="DI49" i="149"/>
  <c r="DJ49" i="149"/>
  <c r="DK49" i="149"/>
  <c r="DL49" i="149"/>
  <c r="DM49" i="149"/>
  <c r="DN49" i="149"/>
  <c r="DO49" i="149"/>
  <c r="DP49" i="149"/>
  <c r="DQ49" i="149"/>
  <c r="DR49" i="149"/>
  <c r="DS49" i="149"/>
  <c r="DT49" i="149"/>
  <c r="DU49" i="149"/>
  <c r="DV49" i="149"/>
  <c r="DW49" i="149"/>
  <c r="DX49" i="149"/>
  <c r="M50" i="149"/>
  <c r="N50" i="149"/>
  <c r="O50" i="149"/>
  <c r="P50" i="149"/>
  <c r="Q50" i="149"/>
  <c r="R50" i="149"/>
  <c r="S50" i="149"/>
  <c r="T50" i="149"/>
  <c r="U50" i="149"/>
  <c r="V50" i="149"/>
  <c r="W50" i="149"/>
  <c r="X50" i="149"/>
  <c r="Y50" i="149"/>
  <c r="Z50" i="149"/>
  <c r="AA50" i="149"/>
  <c r="AB50" i="149"/>
  <c r="AC50" i="149"/>
  <c r="AD50" i="149"/>
  <c r="AE50" i="149"/>
  <c r="AF50" i="149"/>
  <c r="AG50" i="149"/>
  <c r="AH50" i="149"/>
  <c r="AI50" i="149"/>
  <c r="AJ50" i="149"/>
  <c r="AK50" i="149"/>
  <c r="AL50" i="149"/>
  <c r="AM50" i="149"/>
  <c r="AN50" i="149"/>
  <c r="AO50" i="149"/>
  <c r="AP50" i="149"/>
  <c r="AQ50" i="149"/>
  <c r="AR50" i="149"/>
  <c r="AS50" i="149"/>
  <c r="AT50" i="149"/>
  <c r="AU50" i="149"/>
  <c r="AV50" i="149"/>
  <c r="AW50" i="149"/>
  <c r="AX50" i="149"/>
  <c r="AY50" i="149"/>
  <c r="AZ50" i="149"/>
  <c r="BA50" i="149"/>
  <c r="BB50" i="149"/>
  <c r="BC50" i="149"/>
  <c r="BD50" i="149"/>
  <c r="BE50" i="149"/>
  <c r="BF50" i="149"/>
  <c r="BG50" i="149"/>
  <c r="BH50" i="149"/>
  <c r="BI50" i="149"/>
  <c r="BJ50" i="149"/>
  <c r="BK50" i="149"/>
  <c r="BL50" i="149"/>
  <c r="BM50" i="149"/>
  <c r="BN50" i="149"/>
  <c r="BO50" i="149"/>
  <c r="BP50" i="149"/>
  <c r="BQ50" i="149"/>
  <c r="BR50" i="149"/>
  <c r="BS50" i="149"/>
  <c r="BT50" i="149"/>
  <c r="BU50" i="149"/>
  <c r="BV50" i="149"/>
  <c r="BW50" i="149"/>
  <c r="BX50" i="149"/>
  <c r="BY50" i="149"/>
  <c r="BZ50" i="149"/>
  <c r="CA50" i="149"/>
  <c r="CB50" i="149"/>
  <c r="CC50" i="149"/>
  <c r="CD50" i="149"/>
  <c r="CE50" i="149"/>
  <c r="CF50" i="149"/>
  <c r="CG50" i="149"/>
  <c r="CH50" i="149"/>
  <c r="CI50" i="149"/>
  <c r="CJ50" i="149"/>
  <c r="CK50" i="149"/>
  <c r="CL50" i="149"/>
  <c r="CM50" i="149"/>
  <c r="CN50" i="149"/>
  <c r="CO50" i="149"/>
  <c r="CP50" i="149"/>
  <c r="CQ50" i="149"/>
  <c r="CR50" i="149"/>
  <c r="CS50" i="149"/>
  <c r="CT50" i="149"/>
  <c r="CU50" i="149"/>
  <c r="CV50" i="149"/>
  <c r="CW50" i="149"/>
  <c r="CX50" i="149"/>
  <c r="CY50" i="149"/>
  <c r="CZ50" i="149"/>
  <c r="DA50" i="149"/>
  <c r="DB50" i="149"/>
  <c r="DC50" i="149"/>
  <c r="DD50" i="149"/>
  <c r="DE50" i="149"/>
  <c r="DF50" i="149"/>
  <c r="DG50" i="149"/>
  <c r="DH50" i="149"/>
  <c r="DI50" i="149"/>
  <c r="DJ50" i="149"/>
  <c r="DK50" i="149"/>
  <c r="DL50" i="149"/>
  <c r="DM50" i="149"/>
  <c r="DN50" i="149"/>
  <c r="DO50" i="149"/>
  <c r="DP50" i="149"/>
  <c r="DQ50" i="149"/>
  <c r="DR50" i="149"/>
  <c r="DS50" i="149"/>
  <c r="DT50" i="149"/>
  <c r="DU50" i="149"/>
  <c r="DV50" i="149"/>
  <c r="DW50" i="149"/>
  <c r="DX50" i="149"/>
  <c r="M51" i="149"/>
  <c r="N51" i="149"/>
  <c r="O51" i="149"/>
  <c r="P51" i="149"/>
  <c r="Q51" i="149"/>
  <c r="R51" i="149"/>
  <c r="S51" i="149"/>
  <c r="T51" i="149"/>
  <c r="U51" i="149"/>
  <c r="V51" i="149"/>
  <c r="W51" i="149"/>
  <c r="X51" i="149"/>
  <c r="Y51" i="149"/>
  <c r="Z51" i="149"/>
  <c r="AA51" i="149"/>
  <c r="AB51" i="149"/>
  <c r="AC51" i="149"/>
  <c r="AD51" i="149"/>
  <c r="AE51" i="149"/>
  <c r="AF51" i="149"/>
  <c r="AG51" i="149"/>
  <c r="AH51" i="149"/>
  <c r="AI51" i="149"/>
  <c r="AJ51" i="149"/>
  <c r="AK51" i="149"/>
  <c r="AL51" i="149"/>
  <c r="AM51" i="149"/>
  <c r="AN51" i="149"/>
  <c r="AO51" i="149"/>
  <c r="AP51" i="149"/>
  <c r="AQ51" i="149"/>
  <c r="AR51" i="149"/>
  <c r="AS51" i="149"/>
  <c r="AT51" i="149"/>
  <c r="AU51" i="149"/>
  <c r="AV51" i="149"/>
  <c r="AW51" i="149"/>
  <c r="AX51" i="149"/>
  <c r="AY51" i="149"/>
  <c r="AZ51" i="149"/>
  <c r="BA51" i="149"/>
  <c r="BB51" i="149"/>
  <c r="BC51" i="149"/>
  <c r="BD51" i="149"/>
  <c r="BE51" i="149"/>
  <c r="BF51" i="149"/>
  <c r="BG51" i="149"/>
  <c r="BH51" i="149"/>
  <c r="BI51" i="149"/>
  <c r="BJ51" i="149"/>
  <c r="BK51" i="149"/>
  <c r="BL51" i="149"/>
  <c r="BM51" i="149"/>
  <c r="BN51" i="149"/>
  <c r="BO51" i="149"/>
  <c r="BP51" i="149"/>
  <c r="BQ51" i="149"/>
  <c r="BR51" i="149"/>
  <c r="BS51" i="149"/>
  <c r="BT51" i="149"/>
  <c r="BU51" i="149"/>
  <c r="BV51" i="149"/>
  <c r="BW51" i="149"/>
  <c r="BX51" i="149"/>
  <c r="BY51" i="149"/>
  <c r="BZ51" i="149"/>
  <c r="CA51" i="149"/>
  <c r="CB51" i="149"/>
  <c r="CC51" i="149"/>
  <c r="CD51" i="149"/>
  <c r="CE51" i="149"/>
  <c r="CF51" i="149"/>
  <c r="CG51" i="149"/>
  <c r="CH51" i="149"/>
  <c r="CI51" i="149"/>
  <c r="CJ51" i="149"/>
  <c r="CK51" i="149"/>
  <c r="CL51" i="149"/>
  <c r="CM51" i="149"/>
  <c r="CN51" i="149"/>
  <c r="CO51" i="149"/>
  <c r="CP51" i="149"/>
  <c r="CQ51" i="149"/>
  <c r="CR51" i="149"/>
  <c r="CS51" i="149"/>
  <c r="CT51" i="149"/>
  <c r="CU51" i="149"/>
  <c r="CV51" i="149"/>
  <c r="CW51" i="149"/>
  <c r="CX51" i="149"/>
  <c r="CY51" i="149"/>
  <c r="CZ51" i="149"/>
  <c r="DA51" i="149"/>
  <c r="DB51" i="149"/>
  <c r="DC51" i="149"/>
  <c r="DD51" i="149"/>
  <c r="DE51" i="149"/>
  <c r="DF51" i="149"/>
  <c r="DG51" i="149"/>
  <c r="DH51" i="149"/>
  <c r="DI51" i="149"/>
  <c r="DJ51" i="149"/>
  <c r="DK51" i="149"/>
  <c r="DL51" i="149"/>
  <c r="DM51" i="149"/>
  <c r="DN51" i="149"/>
  <c r="DO51" i="149"/>
  <c r="DP51" i="149"/>
  <c r="DQ51" i="149"/>
  <c r="DR51" i="149"/>
  <c r="DS51" i="149"/>
  <c r="DT51" i="149"/>
  <c r="DU51" i="149"/>
  <c r="DV51" i="149"/>
  <c r="DW51" i="149"/>
  <c r="DX51" i="149"/>
  <c r="M52" i="149"/>
  <c r="N52" i="149"/>
  <c r="O52" i="149"/>
  <c r="P52" i="149"/>
  <c r="Q52" i="149"/>
  <c r="R52" i="149"/>
  <c r="S52" i="149"/>
  <c r="T52" i="149"/>
  <c r="U52" i="149"/>
  <c r="V52" i="149"/>
  <c r="W52" i="149"/>
  <c r="X52" i="149"/>
  <c r="Y52" i="149"/>
  <c r="Z52" i="149"/>
  <c r="AA52" i="149"/>
  <c r="AB52" i="149"/>
  <c r="AC52" i="149"/>
  <c r="AD52" i="149"/>
  <c r="AE52" i="149"/>
  <c r="AF52" i="149"/>
  <c r="AG52" i="149"/>
  <c r="AH52" i="149"/>
  <c r="AI52" i="149"/>
  <c r="AJ52" i="149"/>
  <c r="AK52" i="149"/>
  <c r="AL52" i="149"/>
  <c r="AM52" i="149"/>
  <c r="AN52" i="149"/>
  <c r="AO52" i="149"/>
  <c r="AP52" i="149"/>
  <c r="AQ52" i="149"/>
  <c r="AR52" i="149"/>
  <c r="AS52" i="149"/>
  <c r="AT52" i="149"/>
  <c r="AU52" i="149"/>
  <c r="AV52" i="149"/>
  <c r="AW52" i="149"/>
  <c r="AX52" i="149"/>
  <c r="AY52" i="149"/>
  <c r="AZ52" i="149"/>
  <c r="BA52" i="149"/>
  <c r="BB52" i="149"/>
  <c r="BC52" i="149"/>
  <c r="BD52" i="149"/>
  <c r="BE52" i="149"/>
  <c r="BF52" i="149"/>
  <c r="BG52" i="149"/>
  <c r="BH52" i="149"/>
  <c r="BI52" i="149"/>
  <c r="BJ52" i="149"/>
  <c r="BK52" i="149"/>
  <c r="BL52" i="149"/>
  <c r="BM52" i="149"/>
  <c r="BN52" i="149"/>
  <c r="BO52" i="149"/>
  <c r="BP52" i="149"/>
  <c r="BQ52" i="149"/>
  <c r="BR52" i="149"/>
  <c r="BS52" i="149"/>
  <c r="BT52" i="149"/>
  <c r="BU52" i="149"/>
  <c r="BV52" i="149"/>
  <c r="BW52" i="149"/>
  <c r="BX52" i="149"/>
  <c r="BY52" i="149"/>
  <c r="BZ52" i="149"/>
  <c r="CA52" i="149"/>
  <c r="CB52" i="149"/>
  <c r="CC52" i="149"/>
  <c r="CD52" i="149"/>
  <c r="CE52" i="149"/>
  <c r="CF52" i="149"/>
  <c r="CG52" i="149"/>
  <c r="CH52" i="149"/>
  <c r="CI52" i="149"/>
  <c r="CJ52" i="149"/>
  <c r="CK52" i="149"/>
  <c r="CL52" i="149"/>
  <c r="CM52" i="149"/>
  <c r="CN52" i="149"/>
  <c r="CO52" i="149"/>
  <c r="CP52" i="149"/>
  <c r="CQ52" i="149"/>
  <c r="CR52" i="149"/>
  <c r="CS52" i="149"/>
  <c r="CT52" i="149"/>
  <c r="CU52" i="149"/>
  <c r="CV52" i="149"/>
  <c r="CW52" i="149"/>
  <c r="CX52" i="149"/>
  <c r="CY52" i="149"/>
  <c r="CZ52" i="149"/>
  <c r="DA52" i="149"/>
  <c r="DB52" i="149"/>
  <c r="DC52" i="149"/>
  <c r="DD52" i="149"/>
  <c r="DE52" i="149"/>
  <c r="DF52" i="149"/>
  <c r="DG52" i="149"/>
  <c r="DH52" i="149"/>
  <c r="DI52" i="149"/>
  <c r="DJ52" i="149"/>
  <c r="DK52" i="149"/>
  <c r="DL52" i="149"/>
  <c r="DM52" i="149"/>
  <c r="DN52" i="149"/>
  <c r="DO52" i="149"/>
  <c r="DP52" i="149"/>
  <c r="DQ52" i="149"/>
  <c r="DR52" i="149"/>
  <c r="DS52" i="149"/>
  <c r="DT52" i="149"/>
  <c r="DU52" i="149"/>
  <c r="DV52" i="149"/>
  <c r="DW52" i="149"/>
  <c r="DX52" i="149"/>
  <c r="C2" i="149"/>
  <c r="D2" i="149"/>
  <c r="E2" i="149"/>
  <c r="F2" i="149"/>
  <c r="G2" i="149"/>
  <c r="H2" i="149"/>
  <c r="I2" i="149"/>
  <c r="J2" i="149"/>
  <c r="K2" i="149"/>
  <c r="L2" i="149"/>
  <c r="C3" i="149"/>
  <c r="D3" i="149"/>
  <c r="E3" i="149"/>
  <c r="F3" i="149"/>
  <c r="G3" i="149"/>
  <c r="H3" i="149"/>
  <c r="I3" i="149"/>
  <c r="J3" i="149"/>
  <c r="K3" i="149"/>
  <c r="L3" i="149"/>
  <c r="C4" i="149"/>
  <c r="D4" i="149"/>
  <c r="E4" i="149"/>
  <c r="F4" i="149"/>
  <c r="G4" i="149"/>
  <c r="H4" i="149"/>
  <c r="I4" i="149"/>
  <c r="J4" i="149"/>
  <c r="K4" i="149"/>
  <c r="L4" i="149"/>
  <c r="C5" i="149"/>
  <c r="D5" i="149"/>
  <c r="E5" i="149"/>
  <c r="F5" i="149"/>
  <c r="G5" i="149"/>
  <c r="H5" i="149"/>
  <c r="I5" i="149"/>
  <c r="J5" i="149"/>
  <c r="K5" i="149"/>
  <c r="L5" i="149"/>
  <c r="C6" i="149"/>
  <c r="D6" i="149"/>
  <c r="E6" i="149"/>
  <c r="F6" i="149"/>
  <c r="G6" i="149"/>
  <c r="H6" i="149"/>
  <c r="I6" i="149"/>
  <c r="J6" i="149"/>
  <c r="K6" i="149"/>
  <c r="L6" i="149"/>
  <c r="C7" i="149"/>
  <c r="D7" i="149"/>
  <c r="E7" i="149"/>
  <c r="F7" i="149"/>
  <c r="G7" i="149"/>
  <c r="H7" i="149"/>
  <c r="I7" i="149"/>
  <c r="J7" i="149"/>
  <c r="K7" i="149"/>
  <c r="L7" i="149"/>
  <c r="C8" i="149"/>
  <c r="D8" i="149"/>
  <c r="E8" i="149"/>
  <c r="F8" i="149"/>
  <c r="G8" i="149"/>
  <c r="H8" i="149"/>
  <c r="I8" i="149"/>
  <c r="J8" i="149"/>
  <c r="K8" i="149"/>
  <c r="L8" i="149"/>
  <c r="C9" i="149"/>
  <c r="D9" i="149"/>
  <c r="E9" i="149"/>
  <c r="F9" i="149"/>
  <c r="G9" i="149"/>
  <c r="H9" i="149"/>
  <c r="I9" i="149"/>
  <c r="J9" i="149"/>
  <c r="K9" i="149"/>
  <c r="L9" i="149"/>
  <c r="C10" i="149"/>
  <c r="D10" i="149"/>
  <c r="E10" i="149"/>
  <c r="F10" i="149"/>
  <c r="G10" i="149"/>
  <c r="H10" i="149"/>
  <c r="I10" i="149"/>
  <c r="J10" i="149"/>
  <c r="K10" i="149"/>
  <c r="L10" i="149"/>
  <c r="C11" i="149"/>
  <c r="D11" i="149"/>
  <c r="E11" i="149"/>
  <c r="F11" i="149"/>
  <c r="G11" i="149"/>
  <c r="H11" i="149"/>
  <c r="I11" i="149"/>
  <c r="J11" i="149"/>
  <c r="K11" i="149"/>
  <c r="L11" i="149"/>
  <c r="C12" i="149"/>
  <c r="D12" i="149"/>
  <c r="E12" i="149"/>
  <c r="F12" i="149"/>
  <c r="G12" i="149"/>
  <c r="H12" i="149"/>
  <c r="I12" i="149"/>
  <c r="J12" i="149"/>
  <c r="K12" i="149"/>
  <c r="L12" i="149"/>
  <c r="C13" i="149"/>
  <c r="D13" i="149"/>
  <c r="E13" i="149"/>
  <c r="F13" i="149"/>
  <c r="G13" i="149"/>
  <c r="H13" i="149"/>
  <c r="I13" i="149"/>
  <c r="J13" i="149"/>
  <c r="K13" i="149"/>
  <c r="L13" i="149"/>
  <c r="C14" i="149"/>
  <c r="D14" i="149"/>
  <c r="E14" i="149"/>
  <c r="F14" i="149"/>
  <c r="G14" i="149"/>
  <c r="H14" i="149"/>
  <c r="I14" i="149"/>
  <c r="J14" i="149"/>
  <c r="K14" i="149"/>
  <c r="L14" i="149"/>
  <c r="C15" i="149"/>
  <c r="D15" i="149"/>
  <c r="E15" i="149"/>
  <c r="F15" i="149"/>
  <c r="G15" i="149"/>
  <c r="H15" i="149"/>
  <c r="I15" i="149"/>
  <c r="J15" i="149"/>
  <c r="K15" i="149"/>
  <c r="L15" i="149"/>
  <c r="C16" i="149"/>
  <c r="D16" i="149"/>
  <c r="E16" i="149"/>
  <c r="F16" i="149"/>
  <c r="G16" i="149"/>
  <c r="H16" i="149"/>
  <c r="I16" i="149"/>
  <c r="J16" i="149"/>
  <c r="K16" i="149"/>
  <c r="L16" i="149"/>
  <c r="C17" i="149"/>
  <c r="D17" i="149"/>
  <c r="E17" i="149"/>
  <c r="F17" i="149"/>
  <c r="G17" i="149"/>
  <c r="H17" i="149"/>
  <c r="I17" i="149"/>
  <c r="J17" i="149"/>
  <c r="K17" i="149"/>
  <c r="L17" i="149"/>
  <c r="C18" i="149"/>
  <c r="D18" i="149"/>
  <c r="E18" i="149"/>
  <c r="F18" i="149"/>
  <c r="G18" i="149"/>
  <c r="H18" i="149"/>
  <c r="I18" i="149"/>
  <c r="J18" i="149"/>
  <c r="K18" i="149"/>
  <c r="L18" i="149"/>
  <c r="C19" i="149"/>
  <c r="D19" i="149"/>
  <c r="E19" i="149"/>
  <c r="F19" i="149"/>
  <c r="G19" i="149"/>
  <c r="H19" i="149"/>
  <c r="I19" i="149"/>
  <c r="J19" i="149"/>
  <c r="K19" i="149"/>
  <c r="L19" i="149"/>
  <c r="C20" i="149"/>
  <c r="D20" i="149"/>
  <c r="E20" i="149"/>
  <c r="F20" i="149"/>
  <c r="G20" i="149"/>
  <c r="H20" i="149"/>
  <c r="I20" i="149"/>
  <c r="J20" i="149"/>
  <c r="K20" i="149"/>
  <c r="L20" i="149"/>
  <c r="C21" i="149"/>
  <c r="D21" i="149"/>
  <c r="E21" i="149"/>
  <c r="F21" i="149"/>
  <c r="G21" i="149"/>
  <c r="H21" i="149"/>
  <c r="I21" i="149"/>
  <c r="J21" i="149"/>
  <c r="K21" i="149"/>
  <c r="L21" i="149"/>
  <c r="C22" i="149"/>
  <c r="D22" i="149"/>
  <c r="E22" i="149"/>
  <c r="F22" i="149"/>
  <c r="G22" i="149"/>
  <c r="H22" i="149"/>
  <c r="I22" i="149"/>
  <c r="J22" i="149"/>
  <c r="K22" i="149"/>
  <c r="L22" i="149"/>
  <c r="C23" i="149"/>
  <c r="D23" i="149"/>
  <c r="E23" i="149"/>
  <c r="F23" i="149"/>
  <c r="G23" i="149"/>
  <c r="H23" i="149"/>
  <c r="I23" i="149"/>
  <c r="J23" i="149"/>
  <c r="K23" i="149"/>
  <c r="L23" i="149"/>
  <c r="C24" i="149"/>
  <c r="D24" i="149"/>
  <c r="E24" i="149"/>
  <c r="F24" i="149"/>
  <c r="G24" i="149"/>
  <c r="H24" i="149"/>
  <c r="I24" i="149"/>
  <c r="J24" i="149"/>
  <c r="K24" i="149"/>
  <c r="L24" i="149"/>
  <c r="C25" i="149"/>
  <c r="D25" i="149"/>
  <c r="E25" i="149"/>
  <c r="F25" i="149"/>
  <c r="G25" i="149"/>
  <c r="H25" i="149"/>
  <c r="I25" i="149"/>
  <c r="J25" i="149"/>
  <c r="K25" i="149"/>
  <c r="L25" i="149"/>
  <c r="C26" i="149"/>
  <c r="D26" i="149"/>
  <c r="E26" i="149"/>
  <c r="F26" i="149"/>
  <c r="G26" i="149"/>
  <c r="H26" i="149"/>
  <c r="I26" i="149"/>
  <c r="J26" i="149"/>
  <c r="K26" i="149"/>
  <c r="L26" i="149"/>
  <c r="C27" i="149"/>
  <c r="D27" i="149"/>
  <c r="E27" i="149"/>
  <c r="F27" i="149"/>
  <c r="G27" i="149"/>
  <c r="H27" i="149"/>
  <c r="I27" i="149"/>
  <c r="J27" i="149"/>
  <c r="K27" i="149"/>
  <c r="L27" i="149"/>
  <c r="C28" i="149"/>
  <c r="D28" i="149"/>
  <c r="E28" i="149"/>
  <c r="F28" i="149"/>
  <c r="G28" i="149"/>
  <c r="H28" i="149"/>
  <c r="I28" i="149"/>
  <c r="J28" i="149"/>
  <c r="K28" i="149"/>
  <c r="L28" i="149"/>
  <c r="C29" i="149"/>
  <c r="D29" i="149"/>
  <c r="E29" i="149"/>
  <c r="F29" i="149"/>
  <c r="G29" i="149"/>
  <c r="H29" i="149"/>
  <c r="I29" i="149"/>
  <c r="J29" i="149"/>
  <c r="K29" i="149"/>
  <c r="L29" i="149"/>
  <c r="C30" i="149"/>
  <c r="D30" i="149"/>
  <c r="E30" i="149"/>
  <c r="F30" i="149"/>
  <c r="G30" i="149"/>
  <c r="H30" i="149"/>
  <c r="I30" i="149"/>
  <c r="J30" i="149"/>
  <c r="K30" i="149"/>
  <c r="L30" i="149"/>
  <c r="C31" i="149"/>
  <c r="D31" i="149"/>
  <c r="E31" i="149"/>
  <c r="F31" i="149"/>
  <c r="G31" i="149"/>
  <c r="H31" i="149"/>
  <c r="I31" i="149"/>
  <c r="J31" i="149"/>
  <c r="K31" i="149"/>
  <c r="L31" i="149"/>
  <c r="C32" i="149"/>
  <c r="D32" i="149"/>
  <c r="E32" i="149"/>
  <c r="F32" i="149"/>
  <c r="G32" i="149"/>
  <c r="H32" i="149"/>
  <c r="I32" i="149"/>
  <c r="J32" i="149"/>
  <c r="K32" i="149"/>
  <c r="L32" i="149"/>
  <c r="C33" i="149"/>
  <c r="D33" i="149"/>
  <c r="E33" i="149"/>
  <c r="F33" i="149"/>
  <c r="G33" i="149"/>
  <c r="H33" i="149"/>
  <c r="I33" i="149"/>
  <c r="J33" i="149"/>
  <c r="K33" i="149"/>
  <c r="L33" i="149"/>
  <c r="C34" i="149"/>
  <c r="D34" i="149"/>
  <c r="E34" i="149"/>
  <c r="F34" i="149"/>
  <c r="G34" i="149"/>
  <c r="H34" i="149"/>
  <c r="I34" i="149"/>
  <c r="J34" i="149"/>
  <c r="K34" i="149"/>
  <c r="L34" i="149"/>
  <c r="C35" i="149"/>
  <c r="D35" i="149"/>
  <c r="E35" i="149"/>
  <c r="F35" i="149"/>
  <c r="G35" i="149"/>
  <c r="H35" i="149"/>
  <c r="I35" i="149"/>
  <c r="J35" i="149"/>
  <c r="K35" i="149"/>
  <c r="L35" i="149"/>
  <c r="C36" i="149"/>
  <c r="D36" i="149"/>
  <c r="E36" i="149"/>
  <c r="F36" i="149"/>
  <c r="G36" i="149"/>
  <c r="H36" i="149"/>
  <c r="I36" i="149"/>
  <c r="J36" i="149"/>
  <c r="K36" i="149"/>
  <c r="L36" i="149"/>
  <c r="C37" i="149"/>
  <c r="D37" i="149"/>
  <c r="E37" i="149"/>
  <c r="F37" i="149"/>
  <c r="G37" i="149"/>
  <c r="H37" i="149"/>
  <c r="I37" i="149"/>
  <c r="J37" i="149"/>
  <c r="K37" i="149"/>
  <c r="L37" i="149"/>
  <c r="C38" i="149"/>
  <c r="D38" i="149"/>
  <c r="E38" i="149"/>
  <c r="F38" i="149"/>
  <c r="G38" i="149"/>
  <c r="H38" i="149"/>
  <c r="I38" i="149"/>
  <c r="J38" i="149"/>
  <c r="K38" i="149"/>
  <c r="L38" i="149"/>
  <c r="C39" i="149"/>
  <c r="D39" i="149"/>
  <c r="E39" i="149"/>
  <c r="F39" i="149"/>
  <c r="G39" i="149"/>
  <c r="H39" i="149"/>
  <c r="I39" i="149"/>
  <c r="J39" i="149"/>
  <c r="K39" i="149"/>
  <c r="L39" i="149"/>
  <c r="C40" i="149"/>
  <c r="D40" i="149"/>
  <c r="E40" i="149"/>
  <c r="F40" i="149"/>
  <c r="G40" i="149"/>
  <c r="H40" i="149"/>
  <c r="I40" i="149"/>
  <c r="J40" i="149"/>
  <c r="K40" i="149"/>
  <c r="L40" i="149"/>
  <c r="C41" i="149"/>
  <c r="D41" i="149"/>
  <c r="E41" i="149"/>
  <c r="F41" i="149"/>
  <c r="G41" i="149"/>
  <c r="H41" i="149"/>
  <c r="I41" i="149"/>
  <c r="J41" i="149"/>
  <c r="K41" i="149"/>
  <c r="L41" i="149"/>
  <c r="C42" i="149"/>
  <c r="D42" i="149"/>
  <c r="E42" i="149"/>
  <c r="F42" i="149"/>
  <c r="G42" i="149"/>
  <c r="H42" i="149"/>
  <c r="I42" i="149"/>
  <c r="J42" i="149"/>
  <c r="K42" i="149"/>
  <c r="L42" i="149"/>
  <c r="C43" i="149"/>
  <c r="D43" i="149"/>
  <c r="E43" i="149"/>
  <c r="F43" i="149"/>
  <c r="G43" i="149"/>
  <c r="H43" i="149"/>
  <c r="I43" i="149"/>
  <c r="J43" i="149"/>
  <c r="K43" i="149"/>
  <c r="L43" i="149"/>
  <c r="C44" i="149"/>
  <c r="D44" i="149"/>
  <c r="E44" i="149"/>
  <c r="F44" i="149"/>
  <c r="G44" i="149"/>
  <c r="H44" i="149"/>
  <c r="I44" i="149"/>
  <c r="J44" i="149"/>
  <c r="K44" i="149"/>
  <c r="L44" i="149"/>
  <c r="C45" i="149"/>
  <c r="D45" i="149"/>
  <c r="E45" i="149"/>
  <c r="F45" i="149"/>
  <c r="G45" i="149"/>
  <c r="H45" i="149"/>
  <c r="I45" i="149"/>
  <c r="J45" i="149"/>
  <c r="K45" i="149"/>
  <c r="L45" i="149"/>
  <c r="C46" i="149"/>
  <c r="D46" i="149"/>
  <c r="E46" i="149"/>
  <c r="F46" i="149"/>
  <c r="G46" i="149"/>
  <c r="H46" i="149"/>
  <c r="I46" i="149"/>
  <c r="J46" i="149"/>
  <c r="K46" i="149"/>
  <c r="L46" i="149"/>
  <c r="C47" i="149"/>
  <c r="D47" i="149"/>
  <c r="E47" i="149"/>
  <c r="F47" i="149"/>
  <c r="G47" i="149"/>
  <c r="H47" i="149"/>
  <c r="I47" i="149"/>
  <c r="J47" i="149"/>
  <c r="K47" i="149"/>
  <c r="L47" i="149"/>
  <c r="C48" i="149"/>
  <c r="D48" i="149"/>
  <c r="E48" i="149"/>
  <c r="F48" i="149"/>
  <c r="G48" i="149"/>
  <c r="H48" i="149"/>
  <c r="I48" i="149"/>
  <c r="J48" i="149"/>
  <c r="K48" i="149"/>
  <c r="L48" i="149"/>
  <c r="C49" i="149"/>
  <c r="D49" i="149"/>
  <c r="E49" i="149"/>
  <c r="F49" i="149"/>
  <c r="G49" i="149"/>
  <c r="H49" i="149"/>
  <c r="I49" i="149"/>
  <c r="J49" i="149"/>
  <c r="K49" i="149"/>
  <c r="L49" i="149"/>
  <c r="C50" i="149"/>
  <c r="D50" i="149"/>
  <c r="E50" i="149"/>
  <c r="F50" i="149"/>
  <c r="G50" i="149"/>
  <c r="H50" i="149"/>
  <c r="I50" i="149"/>
  <c r="J50" i="149"/>
  <c r="K50" i="149"/>
  <c r="L50" i="149"/>
  <c r="C51" i="149"/>
  <c r="D51" i="149"/>
  <c r="E51" i="149"/>
  <c r="F51" i="149"/>
  <c r="G51" i="149"/>
  <c r="H51" i="149"/>
  <c r="I51" i="149"/>
  <c r="J51" i="149"/>
  <c r="K51" i="149"/>
  <c r="L51" i="149"/>
  <c r="C52" i="149"/>
  <c r="D52" i="149"/>
  <c r="E52" i="149"/>
  <c r="F52" i="149"/>
  <c r="G52" i="149"/>
  <c r="H52" i="149"/>
  <c r="I52" i="149"/>
  <c r="J52" i="149"/>
  <c r="K52" i="149"/>
  <c r="L52" i="149"/>
  <c r="B3" i="149"/>
  <c r="B4" i="149"/>
  <c r="B5" i="149"/>
  <c r="B6" i="149"/>
  <c r="B7" i="149"/>
  <c r="B8" i="149"/>
  <c r="B9" i="149"/>
  <c r="B10" i="149"/>
  <c r="B11" i="149"/>
  <c r="B12" i="149"/>
  <c r="B13" i="149"/>
  <c r="B14" i="149"/>
  <c r="B15" i="149"/>
  <c r="B16" i="149"/>
  <c r="B17" i="149"/>
  <c r="B18" i="149"/>
  <c r="B19" i="149"/>
  <c r="B20" i="149"/>
  <c r="B21" i="149"/>
  <c r="B22" i="149"/>
  <c r="B23" i="149"/>
  <c r="B24" i="149"/>
  <c r="B25" i="149"/>
  <c r="B26" i="149"/>
  <c r="B27" i="149"/>
  <c r="B28" i="149"/>
  <c r="B29" i="149"/>
  <c r="B30" i="149"/>
  <c r="B31" i="149"/>
  <c r="B32" i="149"/>
  <c r="B33" i="149"/>
  <c r="B34" i="149"/>
  <c r="B35" i="149"/>
  <c r="B36" i="149"/>
  <c r="B37" i="149"/>
  <c r="B38" i="149"/>
  <c r="B39" i="149"/>
  <c r="B40" i="149"/>
  <c r="B41" i="149"/>
  <c r="B42" i="149"/>
  <c r="B43" i="149"/>
  <c r="B44" i="149"/>
  <c r="B45" i="149"/>
  <c r="B46" i="149"/>
  <c r="B47" i="149"/>
  <c r="B48" i="149"/>
  <c r="B49" i="149"/>
  <c r="B50" i="149"/>
  <c r="B51" i="149"/>
  <c r="B52" i="149"/>
  <c r="DP3" i="148"/>
  <c r="DQ3" i="148"/>
  <c r="DR3" i="148"/>
  <c r="DS3" i="148"/>
  <c r="DT3" i="148"/>
  <c r="DU3" i="148"/>
  <c r="DV3" i="148"/>
  <c r="DW3" i="148"/>
  <c r="DX3" i="148"/>
  <c r="DP4" i="148"/>
  <c r="DQ4" i="148"/>
  <c r="DR4" i="148"/>
  <c r="DS4" i="148"/>
  <c r="DT4" i="148"/>
  <c r="DU4" i="148"/>
  <c r="DV4" i="148"/>
  <c r="DW4" i="148"/>
  <c r="DX4" i="148"/>
  <c r="DP5" i="148"/>
  <c r="DQ5" i="148"/>
  <c r="DR5" i="148"/>
  <c r="DS5" i="148"/>
  <c r="DT5" i="148"/>
  <c r="DU5" i="148"/>
  <c r="DV5" i="148"/>
  <c r="DW5" i="148"/>
  <c r="DX5" i="148"/>
  <c r="DP6" i="148"/>
  <c r="DQ6" i="148"/>
  <c r="DR6" i="148"/>
  <c r="DS6" i="148"/>
  <c r="DT6" i="148"/>
  <c r="DU6" i="148"/>
  <c r="DV6" i="148"/>
  <c r="DW6" i="148"/>
  <c r="DX6" i="148"/>
  <c r="DP7" i="148"/>
  <c r="DQ7" i="148"/>
  <c r="DR7" i="148"/>
  <c r="DS7" i="148"/>
  <c r="DT7" i="148"/>
  <c r="DU7" i="148"/>
  <c r="DV7" i="148"/>
  <c r="DW7" i="148"/>
  <c r="DX7" i="148"/>
  <c r="DP8" i="148"/>
  <c r="DQ8" i="148"/>
  <c r="DR8" i="148"/>
  <c r="DS8" i="148"/>
  <c r="DT8" i="148"/>
  <c r="DU8" i="148"/>
  <c r="DV8" i="148"/>
  <c r="DW8" i="148"/>
  <c r="DX8" i="148"/>
  <c r="DP9" i="148"/>
  <c r="DQ9" i="148"/>
  <c r="DR9" i="148"/>
  <c r="DS9" i="148"/>
  <c r="DT9" i="148"/>
  <c r="DU9" i="148"/>
  <c r="DV9" i="148"/>
  <c r="DW9" i="148"/>
  <c r="DX9" i="148"/>
  <c r="DP10" i="148"/>
  <c r="DQ10" i="148"/>
  <c r="DR10" i="148"/>
  <c r="DS10" i="148"/>
  <c r="DT10" i="148"/>
  <c r="DU10" i="148"/>
  <c r="DV10" i="148"/>
  <c r="DW10" i="148"/>
  <c r="DX10" i="148"/>
  <c r="DP11" i="148"/>
  <c r="DQ11" i="148"/>
  <c r="DR11" i="148"/>
  <c r="DS11" i="148"/>
  <c r="DT11" i="148"/>
  <c r="DU11" i="148"/>
  <c r="DV11" i="148"/>
  <c r="DW11" i="148"/>
  <c r="DX11" i="148"/>
  <c r="DP12" i="148"/>
  <c r="DQ12" i="148"/>
  <c r="DR12" i="148"/>
  <c r="DS12" i="148"/>
  <c r="DT12" i="148"/>
  <c r="DU12" i="148"/>
  <c r="DV12" i="148"/>
  <c r="DW12" i="148"/>
  <c r="DX12" i="148"/>
  <c r="DP13" i="148"/>
  <c r="DQ13" i="148"/>
  <c r="DR13" i="148"/>
  <c r="DS13" i="148"/>
  <c r="DT13" i="148"/>
  <c r="DU13" i="148"/>
  <c r="DV13" i="148"/>
  <c r="DW13" i="148"/>
  <c r="DX13" i="148"/>
  <c r="DP14" i="148"/>
  <c r="DQ14" i="148"/>
  <c r="DR14" i="148"/>
  <c r="DS14" i="148"/>
  <c r="DT14" i="148"/>
  <c r="DU14" i="148"/>
  <c r="DV14" i="148"/>
  <c r="DW14" i="148"/>
  <c r="DX14" i="148"/>
  <c r="DP15" i="148"/>
  <c r="DQ15" i="148"/>
  <c r="DR15" i="148"/>
  <c r="DS15" i="148"/>
  <c r="DT15" i="148"/>
  <c r="DU15" i="148"/>
  <c r="DV15" i="148"/>
  <c r="DW15" i="148"/>
  <c r="DX15" i="148"/>
  <c r="DP16" i="148"/>
  <c r="DQ16" i="148"/>
  <c r="DR16" i="148"/>
  <c r="DS16" i="148"/>
  <c r="DT16" i="148"/>
  <c r="DU16" i="148"/>
  <c r="DV16" i="148"/>
  <c r="DW16" i="148"/>
  <c r="DX16" i="148"/>
  <c r="DP17" i="148"/>
  <c r="DQ17" i="148"/>
  <c r="DR17" i="148"/>
  <c r="DS17" i="148"/>
  <c r="DT17" i="148"/>
  <c r="DU17" i="148"/>
  <c r="DV17" i="148"/>
  <c r="DW17" i="148"/>
  <c r="DX17" i="148"/>
  <c r="DP18" i="148"/>
  <c r="DQ18" i="148"/>
  <c r="DR18" i="148"/>
  <c r="DS18" i="148"/>
  <c r="DT18" i="148"/>
  <c r="DU18" i="148"/>
  <c r="DV18" i="148"/>
  <c r="DW18" i="148"/>
  <c r="DX18" i="148"/>
  <c r="DP19" i="148"/>
  <c r="DQ19" i="148"/>
  <c r="DR19" i="148"/>
  <c r="DS19" i="148"/>
  <c r="DT19" i="148"/>
  <c r="DU19" i="148"/>
  <c r="DV19" i="148"/>
  <c r="DW19" i="148"/>
  <c r="DX19" i="148"/>
  <c r="DP20" i="148"/>
  <c r="DQ20" i="148"/>
  <c r="DR20" i="148"/>
  <c r="DS20" i="148"/>
  <c r="DT20" i="148"/>
  <c r="DU20" i="148"/>
  <c r="DV20" i="148"/>
  <c r="DW20" i="148"/>
  <c r="DX20" i="148"/>
  <c r="DP21" i="148"/>
  <c r="DQ21" i="148"/>
  <c r="DR21" i="148"/>
  <c r="DS21" i="148"/>
  <c r="DT21" i="148"/>
  <c r="DU21" i="148"/>
  <c r="DV21" i="148"/>
  <c r="DW21" i="148"/>
  <c r="DX21" i="148"/>
  <c r="DP22" i="148"/>
  <c r="DQ22" i="148"/>
  <c r="DR22" i="148"/>
  <c r="DS22" i="148"/>
  <c r="DT22" i="148"/>
  <c r="DU22" i="148"/>
  <c r="DV22" i="148"/>
  <c r="DW22" i="148"/>
  <c r="DX22" i="148"/>
  <c r="DP23" i="148"/>
  <c r="DQ23" i="148"/>
  <c r="DR23" i="148"/>
  <c r="DS23" i="148"/>
  <c r="DT23" i="148"/>
  <c r="DU23" i="148"/>
  <c r="DV23" i="148"/>
  <c r="DW23" i="148"/>
  <c r="DX23" i="148"/>
  <c r="DP24" i="148"/>
  <c r="DQ24" i="148"/>
  <c r="DR24" i="148"/>
  <c r="DS24" i="148"/>
  <c r="DT24" i="148"/>
  <c r="DU24" i="148"/>
  <c r="DV24" i="148"/>
  <c r="DW24" i="148"/>
  <c r="DX24" i="148"/>
  <c r="DP25" i="148"/>
  <c r="DQ25" i="148"/>
  <c r="DR25" i="148"/>
  <c r="DS25" i="148"/>
  <c r="DT25" i="148"/>
  <c r="DU25" i="148"/>
  <c r="DV25" i="148"/>
  <c r="DW25" i="148"/>
  <c r="DX25" i="148"/>
  <c r="DP26" i="148"/>
  <c r="DQ26" i="148"/>
  <c r="DR26" i="148"/>
  <c r="DS26" i="148"/>
  <c r="DT26" i="148"/>
  <c r="DU26" i="148"/>
  <c r="DV26" i="148"/>
  <c r="DW26" i="148"/>
  <c r="DX26" i="148"/>
  <c r="DP27" i="148"/>
  <c r="DQ27" i="148"/>
  <c r="DR27" i="148"/>
  <c r="DS27" i="148"/>
  <c r="DT27" i="148"/>
  <c r="DU27" i="148"/>
  <c r="DV27" i="148"/>
  <c r="DW27" i="148"/>
  <c r="DX27" i="148"/>
  <c r="DP28" i="148"/>
  <c r="DQ28" i="148"/>
  <c r="DR28" i="148"/>
  <c r="DS28" i="148"/>
  <c r="DT28" i="148"/>
  <c r="DU28" i="148"/>
  <c r="DV28" i="148"/>
  <c r="DW28" i="148"/>
  <c r="DX28" i="148"/>
  <c r="DP29" i="148"/>
  <c r="DQ29" i="148"/>
  <c r="DR29" i="148"/>
  <c r="DS29" i="148"/>
  <c r="DT29" i="148"/>
  <c r="DU29" i="148"/>
  <c r="DV29" i="148"/>
  <c r="DW29" i="148"/>
  <c r="DX29" i="148"/>
  <c r="DP30" i="148"/>
  <c r="DQ30" i="148"/>
  <c r="DR30" i="148"/>
  <c r="DS30" i="148"/>
  <c r="DT30" i="148"/>
  <c r="DU30" i="148"/>
  <c r="DV30" i="148"/>
  <c r="DW30" i="148"/>
  <c r="DX30" i="148"/>
  <c r="DP31" i="148"/>
  <c r="DQ31" i="148"/>
  <c r="DR31" i="148"/>
  <c r="DS31" i="148"/>
  <c r="DT31" i="148"/>
  <c r="DU31" i="148"/>
  <c r="DV31" i="148"/>
  <c r="DW31" i="148"/>
  <c r="DX31" i="148"/>
  <c r="DP32" i="148"/>
  <c r="DQ32" i="148"/>
  <c r="DR32" i="148"/>
  <c r="DS32" i="148"/>
  <c r="DT32" i="148"/>
  <c r="DU32" i="148"/>
  <c r="DV32" i="148"/>
  <c r="DW32" i="148"/>
  <c r="DX32" i="148"/>
  <c r="DP33" i="148"/>
  <c r="DQ33" i="148"/>
  <c r="DR33" i="148"/>
  <c r="DS33" i="148"/>
  <c r="DT33" i="148"/>
  <c r="DU33" i="148"/>
  <c r="DV33" i="148"/>
  <c r="DW33" i="148"/>
  <c r="DX33" i="148"/>
  <c r="DP34" i="148"/>
  <c r="DQ34" i="148"/>
  <c r="DR34" i="148"/>
  <c r="DS34" i="148"/>
  <c r="DT34" i="148"/>
  <c r="DU34" i="148"/>
  <c r="DV34" i="148"/>
  <c r="DW34" i="148"/>
  <c r="DX34" i="148"/>
  <c r="DP35" i="148"/>
  <c r="DQ35" i="148"/>
  <c r="DR35" i="148"/>
  <c r="DS35" i="148"/>
  <c r="DT35" i="148"/>
  <c r="DU35" i="148"/>
  <c r="DV35" i="148"/>
  <c r="DW35" i="148"/>
  <c r="DX35" i="148"/>
  <c r="DP36" i="148"/>
  <c r="DQ36" i="148"/>
  <c r="DR36" i="148"/>
  <c r="DS36" i="148"/>
  <c r="DT36" i="148"/>
  <c r="DU36" i="148"/>
  <c r="DV36" i="148"/>
  <c r="DW36" i="148"/>
  <c r="DX36" i="148"/>
  <c r="DP37" i="148"/>
  <c r="DQ37" i="148"/>
  <c r="DR37" i="148"/>
  <c r="DS37" i="148"/>
  <c r="DT37" i="148"/>
  <c r="DU37" i="148"/>
  <c r="DV37" i="148"/>
  <c r="DW37" i="148"/>
  <c r="DX37" i="148"/>
  <c r="DP38" i="148"/>
  <c r="DQ38" i="148"/>
  <c r="DR38" i="148"/>
  <c r="DS38" i="148"/>
  <c r="DT38" i="148"/>
  <c r="DU38" i="148"/>
  <c r="DV38" i="148"/>
  <c r="DW38" i="148"/>
  <c r="DX38" i="148"/>
  <c r="DP39" i="148"/>
  <c r="DQ39" i="148"/>
  <c r="DR39" i="148"/>
  <c r="DS39" i="148"/>
  <c r="DT39" i="148"/>
  <c r="DU39" i="148"/>
  <c r="DV39" i="148"/>
  <c r="DW39" i="148"/>
  <c r="DX39" i="148"/>
  <c r="DP40" i="148"/>
  <c r="DQ40" i="148"/>
  <c r="DR40" i="148"/>
  <c r="DS40" i="148"/>
  <c r="DT40" i="148"/>
  <c r="DU40" i="148"/>
  <c r="DV40" i="148"/>
  <c r="DW40" i="148"/>
  <c r="DX40" i="148"/>
  <c r="DP41" i="148"/>
  <c r="DQ41" i="148"/>
  <c r="DR41" i="148"/>
  <c r="DS41" i="148"/>
  <c r="DT41" i="148"/>
  <c r="DU41" i="148"/>
  <c r="DV41" i="148"/>
  <c r="DW41" i="148"/>
  <c r="DX41" i="148"/>
  <c r="DP42" i="148"/>
  <c r="DQ42" i="148"/>
  <c r="DR42" i="148"/>
  <c r="DS42" i="148"/>
  <c r="DT42" i="148"/>
  <c r="DU42" i="148"/>
  <c r="DV42" i="148"/>
  <c r="DW42" i="148"/>
  <c r="DX42" i="148"/>
  <c r="DP43" i="148"/>
  <c r="DQ43" i="148"/>
  <c r="DR43" i="148"/>
  <c r="DS43" i="148"/>
  <c r="DT43" i="148"/>
  <c r="DU43" i="148"/>
  <c r="DV43" i="148"/>
  <c r="DW43" i="148"/>
  <c r="DX43" i="148"/>
  <c r="DP44" i="148"/>
  <c r="DQ44" i="148"/>
  <c r="DR44" i="148"/>
  <c r="DS44" i="148"/>
  <c r="DT44" i="148"/>
  <c r="DU44" i="148"/>
  <c r="DV44" i="148"/>
  <c r="DW44" i="148"/>
  <c r="DX44" i="148"/>
  <c r="DP45" i="148"/>
  <c r="DQ45" i="148"/>
  <c r="DR45" i="148"/>
  <c r="DS45" i="148"/>
  <c r="DT45" i="148"/>
  <c r="DU45" i="148"/>
  <c r="DV45" i="148"/>
  <c r="DW45" i="148"/>
  <c r="DX45" i="148"/>
  <c r="DP46" i="148"/>
  <c r="DQ46" i="148"/>
  <c r="DR46" i="148"/>
  <c r="DS46" i="148"/>
  <c r="DT46" i="148"/>
  <c r="DU46" i="148"/>
  <c r="DV46" i="148"/>
  <c r="DW46" i="148"/>
  <c r="DX46" i="148"/>
  <c r="DP47" i="148"/>
  <c r="DQ47" i="148"/>
  <c r="DR47" i="148"/>
  <c r="DS47" i="148"/>
  <c r="DT47" i="148"/>
  <c r="DU47" i="148"/>
  <c r="DV47" i="148"/>
  <c r="DW47" i="148"/>
  <c r="DX47" i="148"/>
  <c r="DP48" i="148"/>
  <c r="DQ48" i="148"/>
  <c r="DR48" i="148"/>
  <c r="DS48" i="148"/>
  <c r="DT48" i="148"/>
  <c r="DU48" i="148"/>
  <c r="DV48" i="148"/>
  <c r="DW48" i="148"/>
  <c r="DX48" i="148"/>
  <c r="DP49" i="148"/>
  <c r="DQ49" i="148"/>
  <c r="DR49" i="148"/>
  <c r="DS49" i="148"/>
  <c r="DT49" i="148"/>
  <c r="DU49" i="148"/>
  <c r="DV49" i="148"/>
  <c r="DW49" i="148"/>
  <c r="DX49" i="148"/>
  <c r="DP50" i="148"/>
  <c r="DQ50" i="148"/>
  <c r="DR50" i="148"/>
  <c r="DS50" i="148"/>
  <c r="DT50" i="148"/>
  <c r="DU50" i="148"/>
  <c r="DV50" i="148"/>
  <c r="DW50" i="148"/>
  <c r="DX50" i="148"/>
  <c r="DP51" i="148"/>
  <c r="DQ51" i="148"/>
  <c r="DR51" i="148"/>
  <c r="DS51" i="148"/>
  <c r="DT51" i="148"/>
  <c r="DU51" i="148"/>
  <c r="DV51" i="148"/>
  <c r="DW51" i="148"/>
  <c r="DX51" i="148"/>
  <c r="DP52" i="148"/>
  <c r="DQ52" i="148"/>
  <c r="DR52" i="148"/>
  <c r="DS52" i="148"/>
  <c r="DT52" i="148"/>
  <c r="DU52" i="148"/>
  <c r="DV52" i="148"/>
  <c r="DW52" i="148"/>
  <c r="DX52" i="148"/>
  <c r="DQ2" i="148"/>
  <c r="DR2" i="148"/>
  <c r="DS2" i="148"/>
  <c r="DT2" i="148"/>
  <c r="DU2" i="148"/>
  <c r="DV2" i="148"/>
  <c r="DW2" i="148"/>
  <c r="DX2" i="148"/>
  <c r="DY60" i="47"/>
  <c r="DY60" i="146" l="1"/>
  <c r="DX60" i="146"/>
  <c r="DW60" i="146"/>
  <c r="DV60" i="146"/>
  <c r="DU60" i="146"/>
  <c r="DT60" i="146"/>
  <c r="DS60" i="146"/>
  <c r="DR60" i="146"/>
  <c r="DQ60" i="146"/>
  <c r="DP60" i="146"/>
  <c r="DO60" i="146"/>
  <c r="DN60" i="146"/>
  <c r="DM60" i="146"/>
  <c r="DL60" i="146"/>
  <c r="DK60" i="146"/>
  <c r="DJ60" i="146"/>
  <c r="DI60" i="146"/>
  <c r="DH60" i="146"/>
  <c r="DG60" i="146"/>
  <c r="DF60" i="146"/>
  <c r="DE60" i="146"/>
  <c r="DD60" i="146"/>
  <c r="DC60" i="146"/>
  <c r="DB60" i="146"/>
  <c r="DA60" i="146"/>
  <c r="CZ60" i="146"/>
  <c r="CY60" i="146"/>
  <c r="CX60" i="146"/>
  <c r="CW60" i="146"/>
  <c r="CV60" i="146"/>
  <c r="CU60" i="146"/>
  <c r="CT60" i="146"/>
  <c r="CS60" i="146"/>
  <c r="CR60" i="146"/>
  <c r="CQ60" i="146"/>
  <c r="CP60" i="146"/>
  <c r="CO60" i="146"/>
  <c r="CN60" i="146"/>
  <c r="CM60" i="146"/>
  <c r="CL60" i="146"/>
  <c r="CK60" i="146"/>
  <c r="CJ60" i="146"/>
  <c r="CI60" i="146"/>
  <c r="CH60" i="146"/>
  <c r="CG60" i="146"/>
  <c r="CF60" i="146"/>
  <c r="CE60" i="146"/>
  <c r="CD60" i="146"/>
  <c r="CC60" i="146"/>
  <c r="CB60" i="146"/>
  <c r="CA60" i="146"/>
  <c r="BZ60" i="146"/>
  <c r="BY60" i="146"/>
  <c r="BX60" i="146"/>
  <c r="BW60" i="146"/>
  <c r="BV60" i="146"/>
  <c r="BU60" i="146"/>
  <c r="BT60" i="146"/>
  <c r="BS60" i="146"/>
  <c r="BR60" i="146"/>
  <c r="BQ60" i="146"/>
  <c r="BP60" i="146"/>
  <c r="BO60" i="146"/>
  <c r="BN60" i="146"/>
  <c r="BM60" i="146"/>
  <c r="BL60" i="146"/>
  <c r="BK60" i="146"/>
  <c r="BJ60" i="146"/>
  <c r="BI60" i="146"/>
  <c r="BH60" i="146"/>
  <c r="BG60" i="146"/>
  <c r="BF60" i="146"/>
  <c r="BE60" i="146"/>
  <c r="BD60" i="146"/>
  <c r="BC60" i="146"/>
  <c r="BB60" i="146"/>
  <c r="BA60" i="146"/>
  <c r="AZ60" i="146"/>
  <c r="AY60" i="146"/>
  <c r="AX60" i="146"/>
  <c r="AW60" i="146"/>
  <c r="AV60" i="146"/>
  <c r="AU60" i="146"/>
  <c r="AT60" i="146"/>
  <c r="AS60" i="146"/>
  <c r="AR60" i="146"/>
  <c r="AQ60" i="146"/>
  <c r="AP60" i="146"/>
  <c r="AO60" i="146"/>
  <c r="AN60" i="146"/>
  <c r="AM60" i="146"/>
  <c r="AL60" i="146"/>
  <c r="AK60" i="146"/>
  <c r="AJ60" i="146"/>
  <c r="AI60" i="146"/>
  <c r="AH60" i="146"/>
  <c r="AG60" i="146"/>
  <c r="AF60" i="146"/>
  <c r="AE60" i="146"/>
  <c r="AD60" i="146"/>
  <c r="AC60" i="146"/>
  <c r="AB60" i="146"/>
  <c r="AA60" i="146"/>
  <c r="Z60" i="146"/>
  <c r="Y60" i="146"/>
  <c r="X60" i="146"/>
  <c r="W60" i="146"/>
  <c r="V60" i="146"/>
  <c r="U60" i="146"/>
  <c r="T60" i="146"/>
  <c r="S60" i="146"/>
  <c r="R60" i="146"/>
  <c r="Q60" i="146"/>
  <c r="P60" i="146"/>
  <c r="O60" i="146"/>
  <c r="N60" i="146"/>
  <c r="M60" i="146"/>
  <c r="L60" i="146"/>
  <c r="K60" i="146"/>
  <c r="J60" i="146"/>
  <c r="I60" i="146"/>
  <c r="H60" i="146"/>
  <c r="G60" i="146"/>
  <c r="F60" i="146"/>
  <c r="E60" i="146"/>
  <c r="D60" i="146"/>
  <c r="C60" i="146"/>
  <c r="B60" i="146"/>
  <c r="DO15" i="70"/>
  <c r="DN15" i="70"/>
  <c r="DM15" i="70"/>
  <c r="DY61" i="70" l="1"/>
  <c r="DY60" i="70"/>
  <c r="DY62" i="70" a="1"/>
  <c r="DY62" i="70" s="1"/>
  <c r="DY63" i="70"/>
  <c r="DY64" i="70" a="1"/>
  <c r="DY64" i="70" s="1"/>
  <c r="D61" i="70"/>
  <c r="E61" i="70"/>
  <c r="F61" i="70"/>
  <c r="G61" i="70"/>
  <c r="H61" i="70"/>
  <c r="I61" i="70"/>
  <c r="J61" i="70"/>
  <c r="DY60" i="144"/>
  <c r="Y60" i="144"/>
  <c r="Z60" i="144"/>
  <c r="AA60" i="144"/>
  <c r="AB60" i="144"/>
  <c r="AC60" i="144"/>
  <c r="AD60" i="144"/>
  <c r="AE60" i="144"/>
  <c r="AF60" i="144"/>
  <c r="AG60" i="144"/>
  <c r="AH60" i="144"/>
  <c r="AI60" i="144"/>
  <c r="AJ60" i="144"/>
  <c r="AK60" i="144"/>
  <c r="AL60" i="144"/>
  <c r="AM60" i="144"/>
  <c r="AN60" i="144"/>
  <c r="AO60" i="144"/>
  <c r="AP60" i="144"/>
  <c r="AQ60" i="144"/>
  <c r="AR60" i="144"/>
  <c r="AS60" i="144"/>
  <c r="AT60" i="144"/>
  <c r="AU60" i="144"/>
  <c r="AV60" i="144"/>
  <c r="AW60" i="144"/>
  <c r="AX60" i="144"/>
  <c r="AY60" i="144"/>
  <c r="AZ60" i="144"/>
  <c r="BA60" i="144"/>
  <c r="BB60" i="144"/>
  <c r="BC60" i="144"/>
  <c r="BD60" i="144"/>
  <c r="BE60" i="144"/>
  <c r="BF60" i="144"/>
  <c r="BG60" i="144"/>
  <c r="BH60" i="144"/>
  <c r="BI60" i="144"/>
  <c r="BJ60" i="144"/>
  <c r="BK60" i="144"/>
  <c r="BL60" i="144"/>
  <c r="BM60" i="144"/>
  <c r="BN60" i="144"/>
  <c r="BO60" i="144"/>
  <c r="BP60" i="144"/>
  <c r="BQ60" i="144"/>
  <c r="BR60" i="144"/>
  <c r="BS60" i="144"/>
  <c r="BT60" i="144"/>
  <c r="BU60" i="144"/>
  <c r="BV60" i="144"/>
  <c r="BW60" i="144"/>
  <c r="BX60" i="144"/>
  <c r="BY60" i="144"/>
  <c r="BZ60" i="144"/>
  <c r="CA60" i="144"/>
  <c r="CB60" i="144"/>
  <c r="CC60" i="144"/>
  <c r="CD60" i="144"/>
  <c r="CE60" i="144"/>
  <c r="CF60" i="144"/>
  <c r="CG60" i="144"/>
  <c r="CH60" i="144"/>
  <c r="CI60" i="144"/>
  <c r="CJ60" i="144"/>
  <c r="CK60" i="144"/>
  <c r="CM60" i="144"/>
  <c r="CN60" i="144"/>
  <c r="CO60" i="144"/>
  <c r="CP60" i="144"/>
  <c r="CQ60" i="144"/>
  <c r="CR60" i="144"/>
  <c r="CS60" i="144"/>
  <c r="CT60" i="144"/>
  <c r="CU60" i="144"/>
  <c r="CV60" i="144"/>
  <c r="CW60" i="144"/>
  <c r="CX60" i="144"/>
  <c r="CY60" i="144"/>
  <c r="CZ60" i="144"/>
  <c r="DA60" i="144"/>
  <c r="DB60" i="144"/>
  <c r="DC60" i="144"/>
  <c r="DD60" i="144"/>
  <c r="DE60" i="144"/>
  <c r="DF60" i="144"/>
  <c r="DG60" i="144"/>
  <c r="DH60" i="144"/>
  <c r="DI60" i="144"/>
  <c r="DJ60" i="144"/>
  <c r="DK60" i="144"/>
  <c r="DL60" i="144"/>
  <c r="DM60" i="144"/>
  <c r="DN60" i="144"/>
  <c r="DO60" i="144"/>
  <c r="DP60" i="144"/>
  <c r="DQ60" i="144"/>
  <c r="DR60" i="144"/>
  <c r="DS60" i="144"/>
  <c r="DT60" i="144"/>
  <c r="DU60" i="144"/>
  <c r="DV60" i="144"/>
  <c r="DW60" i="144"/>
  <c r="DX60" i="144"/>
  <c r="C60" i="144"/>
  <c r="D60" i="144"/>
  <c r="E60" i="144"/>
  <c r="F60" i="144"/>
  <c r="G60" i="144"/>
  <c r="H60" i="144"/>
  <c r="I60" i="144"/>
  <c r="J60" i="144"/>
  <c r="K60" i="144"/>
  <c r="L60" i="144"/>
  <c r="M60" i="144"/>
  <c r="N60" i="144"/>
  <c r="O60" i="144"/>
  <c r="P60" i="144"/>
  <c r="Q60" i="144"/>
  <c r="R60" i="144"/>
  <c r="S60" i="144"/>
  <c r="T60" i="144"/>
  <c r="U60" i="144"/>
  <c r="V60" i="144"/>
  <c r="W60" i="144"/>
  <c r="X60" i="144"/>
  <c r="B60" i="144"/>
  <c r="D62" i="149" a="1"/>
  <c r="D62" i="149" s="1"/>
  <c r="E62" i="149" a="1"/>
  <c r="E62" i="149" s="1"/>
  <c r="F62" i="149" a="1"/>
  <c r="F62" i="149" s="1"/>
  <c r="H62" i="149" a="1"/>
  <c r="H62" i="149" s="1"/>
  <c r="F64" i="149" a="1"/>
  <c r="F64" i="149" s="1"/>
  <c r="J62" i="149" a="1"/>
  <c r="J62" i="149" s="1"/>
  <c r="DY2" i="148"/>
  <c r="DY4" i="148"/>
  <c r="DY5" i="148"/>
  <c r="DY6" i="148"/>
  <c r="DY7" i="148"/>
  <c r="DY8" i="148"/>
  <c r="DY9" i="148"/>
  <c r="DY10" i="148"/>
  <c r="DY12" i="148"/>
  <c r="DY13" i="148"/>
  <c r="DY14" i="148"/>
  <c r="DY15" i="148"/>
  <c r="DY16" i="148"/>
  <c r="DY17" i="148"/>
  <c r="DY18" i="148"/>
  <c r="DY19" i="148"/>
  <c r="DY20" i="148"/>
  <c r="DY21" i="148"/>
  <c r="DY22" i="148"/>
  <c r="DY23" i="148"/>
  <c r="DY24" i="148"/>
  <c r="DY25" i="148"/>
  <c r="DY26" i="148"/>
  <c r="DY27" i="148"/>
  <c r="DY28" i="148"/>
  <c r="DY29" i="148"/>
  <c r="DY32" i="148"/>
  <c r="DY33" i="148"/>
  <c r="DY34" i="148"/>
  <c r="DY35" i="148"/>
  <c r="DY36" i="148"/>
  <c r="DY37" i="148"/>
  <c r="DY38" i="148"/>
  <c r="DY39" i="148"/>
  <c r="DY40" i="148"/>
  <c r="DY41" i="148"/>
  <c r="DY42" i="148"/>
  <c r="DY46" i="148"/>
  <c r="DY47" i="148"/>
  <c r="DY48" i="148"/>
  <c r="DY50" i="148"/>
  <c r="DY51" i="148"/>
  <c r="CL46" i="144"/>
  <c r="CG25" i="47"/>
  <c r="CF25" i="47"/>
  <c r="BG26" i="70"/>
  <c r="BF26" i="70"/>
  <c r="BE26" i="70"/>
  <c r="BG26" i="47"/>
  <c r="BF26" i="47"/>
  <c r="BK22" i="70"/>
  <c r="BJ22" i="70"/>
  <c r="BI22" i="70"/>
  <c r="BH22" i="70"/>
  <c r="BG22" i="70"/>
  <c r="BF22" i="70"/>
  <c r="CQ32" i="70"/>
  <c r="CP32" i="70"/>
  <c r="CO32" i="70"/>
  <c r="CN32" i="70"/>
  <c r="CM32" i="70"/>
  <c r="H64" i="149" l="1" a="1"/>
  <c r="H64" i="149" s="1"/>
  <c r="G64" i="149" a="1"/>
  <c r="G64" i="149" s="1"/>
  <c r="B60" i="149"/>
  <c r="I64" i="149" a="1"/>
  <c r="I64" i="149" s="1"/>
  <c r="G62" i="149" a="1"/>
  <c r="G62" i="149" s="1"/>
  <c r="J61" i="149" a="1"/>
  <c r="J61" i="149" s="1"/>
  <c r="J63" i="149" a="1"/>
  <c r="J63" i="149" s="1"/>
  <c r="J60" i="149"/>
  <c r="I61" i="149" a="1"/>
  <c r="I61" i="149" s="1"/>
  <c r="I63" i="149" a="1"/>
  <c r="I63" i="149" s="1"/>
  <c r="I60" i="149"/>
  <c r="H61" i="149" a="1"/>
  <c r="H61" i="149" s="1"/>
  <c r="H63" i="149" a="1"/>
  <c r="H63" i="149" s="1"/>
  <c r="H60" i="149"/>
  <c r="C62" i="149" a="1"/>
  <c r="C62" i="149" s="1"/>
  <c r="I62" i="149" a="1"/>
  <c r="I62" i="149" s="1"/>
  <c r="G60" i="149"/>
  <c r="G63" i="149" a="1"/>
  <c r="G63" i="149" s="1"/>
  <c r="G61" i="149" a="1"/>
  <c r="G61" i="149" s="1"/>
  <c r="C61" i="149" a="1"/>
  <c r="C61" i="149" s="1"/>
  <c r="C60" i="149"/>
  <c r="D64" i="149" a="1"/>
  <c r="D64" i="149" s="1"/>
  <c r="F60" i="149"/>
  <c r="F63" i="149" a="1"/>
  <c r="F63" i="149" s="1"/>
  <c r="F61" i="149" a="1"/>
  <c r="F61" i="149" s="1"/>
  <c r="E64" i="149" a="1"/>
  <c r="E64" i="149" s="1"/>
  <c r="E60" i="149"/>
  <c r="E63" i="149" a="1"/>
  <c r="E63" i="149" s="1"/>
  <c r="E61" i="149" a="1"/>
  <c r="E61" i="149" s="1"/>
  <c r="D63" i="149" a="1"/>
  <c r="D63" i="149" s="1"/>
  <c r="D61" i="149" a="1"/>
  <c r="D61" i="149" s="1"/>
  <c r="D60" i="149"/>
  <c r="C63" i="149" a="1"/>
  <c r="C63" i="149" s="1"/>
  <c r="DY60" i="149"/>
  <c r="C61" i="148" a="1"/>
  <c r="C61" i="148" s="1"/>
  <c r="C63" i="148" a="1"/>
  <c r="C63" i="148" s="1"/>
  <c r="DR61" i="148" a="1"/>
  <c r="DR61" i="148" s="1"/>
  <c r="DJ63" i="148" a="1"/>
  <c r="DJ63" i="148" s="1"/>
  <c r="D61" i="148" a="1"/>
  <c r="D61" i="148" s="1"/>
  <c r="D63" i="148" a="1"/>
  <c r="D63" i="148" s="1"/>
  <c r="DY61" i="148" a="1"/>
  <c r="DY61" i="148" s="1"/>
  <c r="DQ63" i="148" a="1"/>
  <c r="DQ63" i="148" s="1"/>
  <c r="DI63" i="148" a="1"/>
  <c r="DI63" i="148" s="1"/>
  <c r="J61" i="148" a="1"/>
  <c r="J61" i="148" s="1"/>
  <c r="J63" i="148" a="1"/>
  <c r="J63" i="148" s="1"/>
  <c r="DW61" i="148" a="1"/>
  <c r="DW61" i="148" s="1"/>
  <c r="DO61" i="148" a="1"/>
  <c r="DO61" i="148" s="1"/>
  <c r="I63" i="148" a="1"/>
  <c r="I63" i="148" s="1"/>
  <c r="I61" i="148" a="1"/>
  <c r="I61" i="148" s="1"/>
  <c r="DV61" i="148" a="1"/>
  <c r="DV61" i="148" s="1"/>
  <c r="DN61" i="148" a="1"/>
  <c r="DN61" i="148" s="1"/>
  <c r="DF61" i="148" a="1"/>
  <c r="DF61" i="148" s="1"/>
  <c r="DU61" i="148" a="1"/>
  <c r="DU61" i="148" s="1"/>
  <c r="H63" i="148" a="1"/>
  <c r="H63" i="148" s="1"/>
  <c r="H61" i="148" a="1"/>
  <c r="H61" i="148" s="1"/>
  <c r="G61" i="148" a="1"/>
  <c r="G61" i="148" s="1"/>
  <c r="G63" i="148" a="1"/>
  <c r="G63" i="148" s="1"/>
  <c r="F63" i="148" a="1"/>
  <c r="F63" i="148" s="1"/>
  <c r="F61" i="148" a="1"/>
  <c r="F61" i="148" s="1"/>
  <c r="DM63" i="148" a="1"/>
  <c r="DM63" i="148" s="1"/>
  <c r="DE63" i="148" a="1"/>
  <c r="DE63" i="148" s="1"/>
  <c r="DQ61" i="148" a="1"/>
  <c r="DQ61" i="148" s="1"/>
  <c r="DT63" i="148" a="1"/>
  <c r="DT63" i="148" s="1"/>
  <c r="DL63" i="148" a="1"/>
  <c r="DL63" i="148" s="1"/>
  <c r="DD63" i="148" a="1"/>
  <c r="DD63" i="148" s="1"/>
  <c r="DE61" i="148" a="1"/>
  <c r="DE61" i="148" s="1"/>
  <c r="DY63" i="148" a="1"/>
  <c r="DY63" i="148" s="1"/>
  <c r="DS63" i="148" a="1"/>
  <c r="DS63" i="148" s="1"/>
  <c r="DS61" i="148" a="1"/>
  <c r="DS61" i="148" s="1"/>
  <c r="DK63" i="148" a="1"/>
  <c r="DK63" i="148" s="1"/>
  <c r="DK61" i="148" a="1"/>
  <c r="DK61" i="148" s="1"/>
  <c r="DC63" i="148" a="1"/>
  <c r="DC63" i="148" s="1"/>
  <c r="DC61" i="148" a="1"/>
  <c r="DC61" i="148" s="1"/>
  <c r="DD61" i="148" a="1"/>
  <c r="DD61" i="148" s="1"/>
  <c r="DU63" i="148" a="1"/>
  <c r="DU63" i="148" s="1"/>
  <c r="E63" i="148" a="1"/>
  <c r="E63" i="148" s="1"/>
  <c r="DM61" i="148" a="1"/>
  <c r="DM61" i="148" s="1"/>
  <c r="DR63" i="148" a="1"/>
  <c r="DR63" i="148" s="1"/>
  <c r="DL61" i="148" a="1"/>
  <c r="DL61" i="148" s="1"/>
  <c r="DX61" i="148" a="1"/>
  <c r="DX61" i="148" s="1"/>
  <c r="DX63" i="148" a="1"/>
  <c r="DX63" i="148" s="1"/>
  <c r="DP61" i="148" a="1"/>
  <c r="DP61" i="148" s="1"/>
  <c r="DP63" i="148" a="1"/>
  <c r="DP63" i="148" s="1"/>
  <c r="DH61" i="148" a="1"/>
  <c r="DH61" i="148" s="1"/>
  <c r="DH63" i="148" a="1"/>
  <c r="DH63" i="148" s="1"/>
  <c r="DJ61" i="148" a="1"/>
  <c r="DJ61" i="148" s="1"/>
  <c r="E61" i="148" a="1"/>
  <c r="E61" i="148" s="1"/>
  <c r="DW63" i="148" a="1"/>
  <c r="DW63" i="148" s="1"/>
  <c r="DO63" i="148" a="1"/>
  <c r="DO63" i="148" s="1"/>
  <c r="DG63" i="148" a="1"/>
  <c r="DG63" i="148" s="1"/>
  <c r="DT61" i="148" a="1"/>
  <c r="DT61" i="148" s="1"/>
  <c r="DI61" i="148" a="1"/>
  <c r="DI61" i="148" s="1"/>
  <c r="DV63" i="148" a="1"/>
  <c r="DV63" i="148" s="1"/>
  <c r="DN63" i="148" a="1"/>
  <c r="DN63" i="148" s="1"/>
  <c r="DF63" i="148" a="1"/>
  <c r="DF63" i="148" s="1"/>
  <c r="DG61" i="148" a="1"/>
  <c r="DG61" i="148" s="1"/>
  <c r="DY61" i="149" a="1"/>
  <c r="DY61" i="149" s="1"/>
  <c r="DY64" i="149" a="1"/>
  <c r="DY64" i="149" s="1"/>
  <c r="DY63" i="149" a="1"/>
  <c r="DY63" i="149" s="1"/>
  <c r="DY62" i="149" a="1"/>
  <c r="DY62" i="149" s="1"/>
  <c r="J64" i="149" a="1"/>
  <c r="J64" i="149" s="1"/>
  <c r="C64" i="149" a="1"/>
  <c r="C64" i="149" s="1"/>
  <c r="DC62" i="148" a="1"/>
  <c r="DC62" i="148" s="1"/>
  <c r="DN62" i="148" a="1"/>
  <c r="DN62" i="148" s="1"/>
  <c r="DF62" i="148" a="1"/>
  <c r="DF62" i="148" s="1"/>
  <c r="I60" i="148"/>
  <c r="J60" i="148"/>
  <c r="DW60" i="148"/>
  <c r="DO60" i="148"/>
  <c r="DG60" i="148"/>
  <c r="DV60" i="148"/>
  <c r="DN60" i="148"/>
  <c r="DF60" i="148"/>
  <c r="DU60" i="148"/>
  <c r="DM60" i="148"/>
  <c r="DE60" i="148"/>
  <c r="H60" i="148"/>
  <c r="G60" i="148"/>
  <c r="DT60" i="148"/>
  <c r="DL60" i="148"/>
  <c r="DD60" i="148"/>
  <c r="H62" i="148" a="1"/>
  <c r="H62" i="148" s="1"/>
  <c r="B60" i="148"/>
  <c r="F60" i="148"/>
  <c r="DS60" i="148"/>
  <c r="DK60" i="148"/>
  <c r="DC60" i="148"/>
  <c r="DR60" i="148"/>
  <c r="DJ60" i="148"/>
  <c r="D60" i="148"/>
  <c r="DQ60" i="148"/>
  <c r="DI60" i="148"/>
  <c r="E60" i="148"/>
  <c r="C60" i="148"/>
  <c r="DX60" i="148"/>
  <c r="DP60" i="148"/>
  <c r="DH60" i="148"/>
  <c r="DU62" i="148" a="1"/>
  <c r="DU62" i="148" s="1"/>
  <c r="DW64" i="148" a="1"/>
  <c r="DW64" i="148" s="1"/>
  <c r="DG62" i="148" a="1"/>
  <c r="DG62" i="148" s="1"/>
  <c r="DS62" i="148" a="1"/>
  <c r="DS62" i="148" s="1"/>
  <c r="DK62" i="148" a="1"/>
  <c r="DK62" i="148" s="1"/>
  <c r="DY62" i="148" a="1"/>
  <c r="DY62" i="148" s="1"/>
  <c r="DY60" i="148"/>
  <c r="DY64" i="148" a="1"/>
  <c r="DY64" i="148" s="1"/>
  <c r="DT64" i="148" a="1"/>
  <c r="DT64" i="148" s="1"/>
  <c r="DX62" i="148" a="1"/>
  <c r="DX62" i="148" s="1"/>
  <c r="DG64" i="148" a="1"/>
  <c r="DG64" i="148" s="1"/>
  <c r="J62" i="148" a="1"/>
  <c r="J62" i="148" s="1"/>
  <c r="C64" i="148" a="1"/>
  <c r="C64" i="148" s="1"/>
  <c r="DL64" i="148" a="1"/>
  <c r="DL64" i="148" s="1"/>
  <c r="DH62" i="148" a="1"/>
  <c r="DH62" i="148" s="1"/>
  <c r="DD64" i="148" a="1"/>
  <c r="DD64" i="148" s="1"/>
  <c r="F64" i="148" a="1"/>
  <c r="F64" i="148" s="1"/>
  <c r="DO64" i="148" a="1"/>
  <c r="DO64" i="148" s="1"/>
  <c r="DO62" i="148" a="1"/>
  <c r="DO62" i="148" s="1"/>
  <c r="DL62" i="148" a="1"/>
  <c r="DL62" i="148" s="1"/>
  <c r="G62" i="148" a="1"/>
  <c r="G62" i="148" s="1"/>
  <c r="DJ62" i="148" a="1"/>
  <c r="DJ62" i="148" s="1"/>
  <c r="DR62" i="148" a="1"/>
  <c r="DR62" i="148" s="1"/>
  <c r="DV62" i="148" a="1"/>
  <c r="DV62" i="148" s="1"/>
  <c r="J64" i="148" a="1"/>
  <c r="J64" i="148" s="1"/>
  <c r="DK64" i="148" a="1"/>
  <c r="DK64" i="148" s="1"/>
  <c r="DP64" i="148" a="1"/>
  <c r="DP64" i="148" s="1"/>
  <c r="DX64" i="148" a="1"/>
  <c r="DX64" i="148" s="1"/>
  <c r="I64" i="148" a="1"/>
  <c r="I64" i="148" s="1"/>
  <c r="DH64" i="148" a="1"/>
  <c r="DH64" i="148" s="1"/>
  <c r="CL60" i="144"/>
  <c r="DW62" i="148" a="1"/>
  <c r="DW62" i="148" s="1"/>
  <c r="DC64" i="148" a="1"/>
  <c r="DC64" i="148" s="1"/>
  <c r="DT62" i="148" a="1"/>
  <c r="DT62" i="148" s="1"/>
  <c r="E62" i="148" a="1"/>
  <c r="E62" i="148" s="1"/>
  <c r="DS64" i="148" a="1"/>
  <c r="DS64" i="148" s="1"/>
  <c r="DD62" i="148" a="1"/>
  <c r="DD62" i="148" s="1"/>
  <c r="DP62" i="148" a="1"/>
  <c r="DP62" i="148" s="1"/>
  <c r="DM62" i="148" a="1"/>
  <c r="DM62" i="148" s="1"/>
  <c r="F62" i="148" a="1"/>
  <c r="F62" i="148" s="1"/>
  <c r="D64" i="148" a="1"/>
  <c r="D64" i="148" s="1"/>
  <c r="C62" i="148" a="1"/>
  <c r="C62" i="148" s="1"/>
  <c r="DF64" i="148" a="1"/>
  <c r="DF64" i="148" s="1"/>
  <c r="DJ64" i="148" a="1"/>
  <c r="DJ64" i="148" s="1"/>
  <c r="DN64" i="148" a="1"/>
  <c r="DN64" i="148" s="1"/>
  <c r="DE62" i="148" a="1"/>
  <c r="DE62" i="148" s="1"/>
  <c r="D62" i="148" a="1"/>
  <c r="D62" i="148" s="1"/>
  <c r="H64" i="148" a="1"/>
  <c r="H64" i="148" s="1"/>
  <c r="DR64" i="148" a="1"/>
  <c r="DR64" i="148" s="1"/>
  <c r="DV64" i="148" a="1"/>
  <c r="DV64" i="148" s="1"/>
  <c r="DI62" i="148" a="1"/>
  <c r="DI62" i="148" s="1"/>
  <c r="DQ62" i="148" a="1"/>
  <c r="DQ62" i="148" s="1"/>
  <c r="DI64" i="148" a="1"/>
  <c r="DI64" i="148" s="1"/>
  <c r="DQ64" i="148" a="1"/>
  <c r="DQ64" i="148" s="1"/>
  <c r="DU64" i="148" a="1"/>
  <c r="DU64" i="148" s="1"/>
  <c r="DM64" i="148" a="1"/>
  <c r="DM64" i="148" s="1"/>
  <c r="DE64" i="148" a="1"/>
  <c r="DE64" i="148" s="1"/>
  <c r="I62" i="148" a="1"/>
  <c r="I62" i="148" s="1"/>
  <c r="E64" i="148" a="1"/>
  <c r="E64" i="148" s="1"/>
  <c r="G64" i="148" a="1"/>
  <c r="G64" i="148" s="1"/>
  <c r="DY58" i="1"/>
  <c r="DY59" i="1"/>
  <c r="DY60" i="1" a="1"/>
  <c r="DY60" i="1" s="1"/>
  <c r="DY61" i="1"/>
  <c r="DY62" i="1" a="1"/>
  <c r="DY62" i="1" s="1"/>
  <c r="CE16" i="70"/>
  <c r="B58" i="1" l="1"/>
  <c r="C58" i="1"/>
  <c r="D58"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AF58"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BI58" i="1"/>
  <c r="BJ58" i="1"/>
  <c r="BK58" i="1"/>
  <c r="B59" i="1"/>
  <c r="C59" i="1"/>
  <c r="D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I59" i="1"/>
  <c r="BJ59" i="1"/>
  <c r="BK59" i="1"/>
  <c r="AF60" i="1" a="1"/>
  <c r="AF60" i="1" s="1"/>
  <c r="AG60" i="1" a="1"/>
  <c r="AG60" i="1" s="1"/>
  <c r="AH60" i="1" a="1"/>
  <c r="AH60" i="1" s="1"/>
  <c r="AI60" i="1" a="1"/>
  <c r="AI60" i="1" s="1"/>
  <c r="AJ60" i="1" a="1"/>
  <c r="AJ60" i="1" s="1"/>
  <c r="AK60" i="1" a="1"/>
  <c r="AK60" i="1" s="1"/>
  <c r="AL60" i="1" a="1"/>
  <c r="AL60" i="1" s="1"/>
  <c r="AM60" i="1" a="1"/>
  <c r="AM60" i="1" s="1"/>
  <c r="AN60" i="1" a="1"/>
  <c r="AN60" i="1" s="1"/>
  <c r="AO60" i="1" a="1"/>
  <c r="AO60" i="1" s="1"/>
  <c r="AP60" i="1" a="1"/>
  <c r="AP60" i="1" s="1"/>
  <c r="AQ60" i="1" a="1"/>
  <c r="AQ60" i="1" s="1"/>
  <c r="AR60" i="1" a="1"/>
  <c r="AR60" i="1" s="1"/>
  <c r="AS60" i="1" a="1"/>
  <c r="AS60" i="1" s="1"/>
  <c r="AT60" i="1" a="1"/>
  <c r="AT60" i="1"/>
  <c r="AU60" i="1" a="1"/>
  <c r="AU60" i="1" s="1"/>
  <c r="AV60" i="1" a="1"/>
  <c r="AV60" i="1" s="1"/>
  <c r="AW60" i="1" a="1"/>
  <c r="AW60" i="1" s="1"/>
  <c r="AX60" i="1" a="1"/>
  <c r="AX60" i="1" s="1"/>
  <c r="AY60" i="1" a="1"/>
  <c r="AY60" i="1" s="1"/>
  <c r="AZ60" i="1" a="1"/>
  <c r="AZ60" i="1" s="1"/>
  <c r="BA60" i="1" a="1"/>
  <c r="BA60" i="1" s="1"/>
  <c r="BB60" i="1" a="1"/>
  <c r="BB60" i="1" s="1"/>
  <c r="BC60" i="1" a="1"/>
  <c r="BC60" i="1" s="1"/>
  <c r="BD60" i="1" a="1"/>
  <c r="BD60" i="1" s="1"/>
  <c r="BE60" i="1" a="1"/>
  <c r="BE60" i="1" s="1"/>
  <c r="BF60" i="1" a="1"/>
  <c r="BF60" i="1" s="1"/>
  <c r="BG60" i="1" a="1"/>
  <c r="BG60" i="1" s="1"/>
  <c r="BH60" i="1" a="1"/>
  <c r="BH60" i="1" s="1"/>
  <c r="BI60" i="1" a="1"/>
  <c r="BI60" i="1" s="1"/>
  <c r="BJ60" i="1" a="1"/>
  <c r="BJ60" i="1" s="1"/>
  <c r="BK60" i="1" a="1"/>
  <c r="BK60" i="1" s="1"/>
  <c r="B61" i="1"/>
  <c r="C61" i="1"/>
  <c r="D61" i="1"/>
  <c r="E61" i="1"/>
  <c r="F61" i="1"/>
  <c r="G61" i="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BI61" i="1"/>
  <c r="BJ61" i="1"/>
  <c r="BK61" i="1"/>
  <c r="AF62" i="1" a="1"/>
  <c r="AF62" i="1" s="1"/>
  <c r="AG62" i="1" a="1"/>
  <c r="AG62" i="1" s="1"/>
  <c r="AH62" i="1" a="1"/>
  <c r="AH62" i="1" s="1"/>
  <c r="AI62" i="1" a="1"/>
  <c r="AI62" i="1" s="1"/>
  <c r="AJ62" i="1" a="1"/>
  <c r="AJ62" i="1" s="1"/>
  <c r="AK62" i="1" a="1"/>
  <c r="AK62" i="1" s="1"/>
  <c r="AL62" i="1" a="1"/>
  <c r="AL62" i="1" s="1"/>
  <c r="AM62" i="1" a="1"/>
  <c r="AM62" i="1" s="1"/>
  <c r="AN62" i="1" a="1"/>
  <c r="AN62" i="1" s="1"/>
  <c r="AO62" i="1" a="1"/>
  <c r="AO62" i="1" s="1"/>
  <c r="AP62" i="1" a="1"/>
  <c r="AP62" i="1" s="1"/>
  <c r="AQ62" i="1" a="1"/>
  <c r="AQ62" i="1" s="1"/>
  <c r="AR62" i="1" a="1"/>
  <c r="AR62" i="1" s="1"/>
  <c r="AS62" i="1" a="1"/>
  <c r="AS62" i="1" s="1"/>
  <c r="AT62" i="1" a="1"/>
  <c r="AT62" i="1"/>
  <c r="AU62" i="1" a="1"/>
  <c r="AU62" i="1" s="1"/>
  <c r="AV62" i="1" a="1"/>
  <c r="AV62" i="1" s="1"/>
  <c r="AW62" i="1" a="1"/>
  <c r="AW62" i="1" s="1"/>
  <c r="AX62" i="1" a="1"/>
  <c r="AX62" i="1" s="1"/>
  <c r="AY62" i="1" a="1"/>
  <c r="AY62" i="1" s="1"/>
  <c r="AZ62" i="1" a="1"/>
  <c r="AZ62" i="1" s="1"/>
  <c r="BA62" i="1" a="1"/>
  <c r="BA62" i="1" s="1"/>
  <c r="BB62" i="1" a="1"/>
  <c r="BB62" i="1" s="1"/>
  <c r="BC62" i="1" a="1"/>
  <c r="BC62" i="1" s="1"/>
  <c r="BD62" i="1" a="1"/>
  <c r="BD62" i="1" s="1"/>
  <c r="BE62" i="1" a="1"/>
  <c r="BE62" i="1" s="1"/>
  <c r="BF62" i="1" a="1"/>
  <c r="BF62" i="1" s="1"/>
  <c r="BG62" i="1" a="1"/>
  <c r="BG62" i="1" s="1"/>
  <c r="BH62" i="1" a="1"/>
  <c r="BH62" i="1" s="1"/>
  <c r="BI62" i="1" a="1"/>
  <c r="BI62" i="1" s="1"/>
  <c r="BJ62" i="1" a="1"/>
  <c r="BJ62" i="1" s="1"/>
  <c r="BK62" i="1" a="1"/>
  <c r="BK62" i="1" s="1"/>
  <c r="J64" i="70" a="1"/>
  <c r="J64" i="70" s="1"/>
  <c r="I64" i="70" a="1"/>
  <c r="I64" i="70" s="1"/>
  <c r="H64" i="70" a="1"/>
  <c r="H64" i="70" s="1"/>
  <c r="G64" i="70" a="1"/>
  <c r="G64" i="70" s="1"/>
  <c r="F64" i="70" a="1"/>
  <c r="F64" i="70" s="1"/>
  <c r="E64" i="70" a="1"/>
  <c r="E64" i="70" s="1"/>
  <c r="D64" i="70" a="1"/>
  <c r="D64" i="70" s="1"/>
  <c r="C64" i="70" a="1"/>
  <c r="C64" i="70" s="1"/>
  <c r="J63" i="70"/>
  <c r="I63" i="70"/>
  <c r="H63" i="70"/>
  <c r="G63" i="70"/>
  <c r="F63" i="70"/>
  <c r="E63" i="70"/>
  <c r="D63" i="70"/>
  <c r="C63" i="70"/>
  <c r="C63" i="47"/>
  <c r="D63" i="47"/>
  <c r="E63" i="47"/>
  <c r="F63" i="47"/>
  <c r="G63" i="47"/>
  <c r="H63" i="47"/>
  <c r="I63" i="47"/>
  <c r="J63" i="47"/>
  <c r="C64" i="47" a="1"/>
  <c r="C64" i="47" s="1"/>
  <c r="D64" i="47" a="1"/>
  <c r="D64" i="47" s="1"/>
  <c r="E64" i="47" a="1"/>
  <c r="E64" i="47" s="1"/>
  <c r="F64" i="47" a="1"/>
  <c r="F64" i="47" s="1"/>
  <c r="G64" i="47" a="1"/>
  <c r="G64" i="47" s="1"/>
  <c r="H64" i="47" a="1"/>
  <c r="H64" i="47" s="1"/>
  <c r="I64" i="47" a="1"/>
  <c r="I64" i="47" s="1"/>
  <c r="J64" i="47" a="1"/>
  <c r="J64" i="47" s="1"/>
  <c r="DC63" i="47"/>
  <c r="DD63" i="47"/>
  <c r="DE63" i="47"/>
  <c r="DF63" i="47"/>
  <c r="DG63" i="47"/>
  <c r="DH63" i="47"/>
  <c r="DI63" i="47"/>
  <c r="DJ63" i="47"/>
  <c r="DK63" i="47"/>
  <c r="DL63" i="47"/>
  <c r="DM63" i="47"/>
  <c r="DN63" i="47"/>
  <c r="DO63" i="47"/>
  <c r="DP63" i="47"/>
  <c r="DQ63" i="47"/>
  <c r="DR63" i="47"/>
  <c r="DS63" i="47"/>
  <c r="DT63" i="47"/>
  <c r="DU63" i="47"/>
  <c r="DV63" i="47"/>
  <c r="DW63" i="47"/>
  <c r="DX63" i="47"/>
  <c r="DC64" i="47" a="1"/>
  <c r="DC64" i="47" s="1"/>
  <c r="DD64" i="47" a="1"/>
  <c r="DD64" i="47" s="1"/>
  <c r="DE64" i="47" a="1"/>
  <c r="DE64" i="47" s="1"/>
  <c r="DF64" i="47" a="1"/>
  <c r="DF64" i="47" s="1"/>
  <c r="DG64" i="47" a="1"/>
  <c r="DG64" i="47" s="1"/>
  <c r="DH64" i="47" a="1"/>
  <c r="DH64" i="47" s="1"/>
  <c r="DI64" i="47" a="1"/>
  <c r="DI64" i="47" s="1"/>
  <c r="DJ64" i="47" a="1"/>
  <c r="DJ64" i="47" s="1"/>
  <c r="DK64" i="47" a="1"/>
  <c r="DK64" i="47" s="1"/>
  <c r="DL64" i="47" a="1"/>
  <c r="DL64" i="47" s="1"/>
  <c r="DM64" i="47" a="1"/>
  <c r="DM64" i="47" s="1"/>
  <c r="DN64" i="47" a="1"/>
  <c r="DN64" i="47" s="1"/>
  <c r="DO64" i="47" a="1"/>
  <c r="DO64" i="47" s="1"/>
  <c r="DP64" i="47" a="1"/>
  <c r="DP64" i="47" s="1"/>
  <c r="DQ64" i="47" a="1"/>
  <c r="DQ64" i="47" s="1"/>
  <c r="DR64" i="47" a="1"/>
  <c r="DR64" i="47" s="1"/>
  <c r="DS64" i="47" a="1"/>
  <c r="DS64" i="47" s="1"/>
  <c r="DT64" i="47" a="1"/>
  <c r="DT64" i="47" s="1"/>
  <c r="DU64" i="47" a="1"/>
  <c r="DU64" i="47" s="1"/>
  <c r="DV64" i="47" a="1"/>
  <c r="DV64" i="47" s="1"/>
  <c r="DW64" i="47" a="1"/>
  <c r="DW64" i="47" s="1"/>
  <c r="DX64" i="47" a="1"/>
  <c r="DX64" i="47" s="1"/>
  <c r="CX47" i="47" l="1"/>
  <c r="CW47" i="47"/>
  <c r="CV47" i="47"/>
  <c r="CS47" i="47"/>
  <c r="CS41" i="47"/>
  <c r="DH18" i="70"/>
  <c r="DF18" i="70"/>
  <c r="DG18" i="70"/>
  <c r="DU18" i="70"/>
  <c r="DT18" i="70"/>
  <c r="DS18" i="70"/>
  <c r="DR18" i="70"/>
  <c r="DQ18" i="70"/>
  <c r="DP18" i="70"/>
  <c r="DO18" i="70"/>
  <c r="DN18" i="70"/>
  <c r="DM18" i="70"/>
  <c r="DL18" i="70"/>
  <c r="DK18" i="70"/>
  <c r="DJ18" i="70"/>
  <c r="DI18" i="70"/>
  <c r="DX18" i="70"/>
  <c r="DW18" i="70"/>
  <c r="DV18" i="70"/>
  <c r="DW8" i="70"/>
  <c r="DV8" i="70"/>
  <c r="DU8" i="70"/>
  <c r="DT8" i="70"/>
  <c r="DS8" i="70"/>
  <c r="DR8" i="70"/>
  <c r="DQ8" i="70"/>
  <c r="DP8" i="70"/>
  <c r="DO8" i="70"/>
  <c r="DN8" i="70"/>
  <c r="DM8" i="70"/>
  <c r="DL8" i="70"/>
  <c r="DK8" i="70"/>
  <c r="DJ8" i="70"/>
  <c r="DI8" i="70"/>
  <c r="DH8" i="70"/>
  <c r="DG8" i="70"/>
  <c r="DD8" i="70"/>
  <c r="DB8" i="70"/>
  <c r="DA8" i="70"/>
  <c r="CP8" i="70"/>
  <c r="CO8" i="70"/>
  <c r="CN8" i="70"/>
  <c r="DB10" i="70"/>
  <c r="DA10" i="70"/>
  <c r="CU10" i="70"/>
  <c r="DC10" i="70"/>
  <c r="DD10" i="70"/>
  <c r="DE10" i="70"/>
  <c r="DF10" i="70"/>
  <c r="DG10" i="70"/>
  <c r="DH10" i="70"/>
  <c r="DI10" i="70"/>
  <c r="DJ10" i="70"/>
  <c r="DK10" i="70"/>
  <c r="DL10" i="70"/>
  <c r="CR10" i="70"/>
  <c r="DE18" i="70"/>
  <c r="DD18" i="70"/>
  <c r="DC18" i="70"/>
  <c r="DB18" i="70"/>
  <c r="DA18" i="70"/>
  <c r="CZ18" i="70"/>
  <c r="CY18" i="70"/>
  <c r="CX18" i="70"/>
  <c r="CW18" i="70"/>
  <c r="CV18" i="70"/>
  <c r="CU18" i="70"/>
  <c r="CT18" i="70"/>
  <c r="CS18" i="70"/>
  <c r="CR18" i="70"/>
  <c r="CQ18" i="70"/>
  <c r="CC18" i="70"/>
  <c r="CB18" i="70"/>
  <c r="CA18" i="70"/>
  <c r="BY18" i="70"/>
  <c r="BX18" i="70"/>
  <c r="BT18" i="70"/>
  <c r="BU18" i="70"/>
  <c r="BV18" i="70"/>
  <c r="DX8" i="70"/>
  <c r="DM6" i="1" l="1"/>
  <c r="DB5" i="70"/>
  <c r="DA5" i="70"/>
  <c r="BL50" i="47"/>
  <c r="C62" i="70" a="1"/>
  <c r="C62" i="70" s="1"/>
  <c r="J60" i="70"/>
  <c r="B60" i="70"/>
  <c r="B60" i="47"/>
  <c r="C60" i="47"/>
  <c r="D60" i="47"/>
  <c r="E60" i="47"/>
  <c r="F60" i="47"/>
  <c r="G60" i="47"/>
  <c r="H60" i="47"/>
  <c r="I60" i="47"/>
  <c r="J60" i="47"/>
  <c r="Y51" i="70"/>
  <c r="DP32" i="70"/>
  <c r="CZ15" i="70"/>
  <c r="DA15" i="70"/>
  <c r="DB15" i="70"/>
  <c r="DC15" i="70"/>
  <c r="DD15" i="70"/>
  <c r="DE15" i="70"/>
  <c r="DF15" i="70"/>
  <c r="DG15" i="70"/>
  <c r="DH15" i="70"/>
  <c r="DI15" i="70"/>
  <c r="DJ15" i="70"/>
  <c r="DJ63" i="149" s="1" a="1"/>
  <c r="DJ63" i="149" s="1"/>
  <c r="DK15" i="70"/>
  <c r="DL15" i="70"/>
  <c r="DL62" i="149" s="1" a="1"/>
  <c r="DL62" i="149" s="1"/>
  <c r="DP15" i="70"/>
  <c r="DP62" i="149" s="1" a="1"/>
  <c r="DP62" i="149" s="1"/>
  <c r="DQ15" i="70"/>
  <c r="DR15" i="70"/>
  <c r="DS15" i="70"/>
  <c r="DT15" i="70"/>
  <c r="DU15" i="70"/>
  <c r="CZ16" i="70"/>
  <c r="AF12" i="70"/>
  <c r="AE12" i="70"/>
  <c r="BP23" i="47"/>
  <c r="BO23" i="47"/>
  <c r="BN23" i="47"/>
  <c r="BM23" i="47"/>
  <c r="AR51" i="47"/>
  <c r="AQ51" i="47"/>
  <c r="AP51" i="47"/>
  <c r="AO51" i="47"/>
  <c r="AN51" i="47"/>
  <c r="AM51" i="47"/>
  <c r="AL51" i="47"/>
  <c r="AK51" i="47"/>
  <c r="AJ51" i="47"/>
  <c r="AI51" i="47"/>
  <c r="AH51" i="47"/>
  <c r="AG51" i="47"/>
  <c r="Y51" i="47"/>
  <c r="DX61" i="47"/>
  <c r="DX62" i="47" a="1"/>
  <c r="DX62" i="47" s="1"/>
  <c r="DX60" i="47"/>
  <c r="DL64" i="149" l="1" a="1"/>
  <c r="DL64" i="149" s="1"/>
  <c r="DK64" i="70" a="1"/>
  <c r="DK64" i="70" s="1"/>
  <c r="DC63" i="70"/>
  <c r="DJ64" i="149" a="1"/>
  <c r="DJ64" i="149" s="1"/>
  <c r="DJ60" i="149"/>
  <c r="DJ62" i="149" a="1"/>
  <c r="DJ62" i="149" s="1"/>
  <c r="DP60" i="149"/>
  <c r="DP61" i="149" a="1"/>
  <c r="DP61" i="149" s="1"/>
  <c r="DP63" i="149" a="1"/>
  <c r="DP63" i="149" s="1"/>
  <c r="DS62" i="149" a="1"/>
  <c r="DS62" i="149" s="1"/>
  <c r="DL63" i="149" a="1"/>
  <c r="DL63" i="149" s="1"/>
  <c r="DL61" i="149" a="1"/>
  <c r="DL61" i="149" s="1"/>
  <c r="DP64" i="149" a="1"/>
  <c r="DP64" i="149" s="1"/>
  <c r="DT63" i="149" a="1"/>
  <c r="DT63" i="149" s="1"/>
  <c r="DA64" i="149" a="1"/>
  <c r="DA64" i="149" s="1"/>
  <c r="DA62" i="149" a="1"/>
  <c r="DA62" i="149" s="1"/>
  <c r="DA61" i="149" a="1"/>
  <c r="DA61" i="149" s="1"/>
  <c r="DA60" i="149"/>
  <c r="DA63" i="149" a="1"/>
  <c r="DA63" i="149" s="1"/>
  <c r="DB62" i="149" a="1"/>
  <c r="DB62" i="149" s="1"/>
  <c r="DB64" i="149" a="1"/>
  <c r="DB64" i="149" s="1"/>
  <c r="DB63" i="149" a="1"/>
  <c r="DB63" i="149" s="1"/>
  <c r="DB61" i="149" a="1"/>
  <c r="DB61" i="149" s="1"/>
  <c r="DB60" i="149"/>
  <c r="DL60" i="149"/>
  <c r="DJ61" i="149" a="1"/>
  <c r="DJ61" i="149" s="1"/>
  <c r="DM62" i="149" a="1"/>
  <c r="DM62" i="149" s="1"/>
  <c r="DM64" i="149" a="1"/>
  <c r="DM64" i="149" s="1"/>
  <c r="DM61" i="149" a="1"/>
  <c r="DM61" i="149" s="1"/>
  <c r="DM60" i="149"/>
  <c r="DM63" i="149" a="1"/>
  <c r="DM63" i="149" s="1"/>
  <c r="DN64" i="70" a="1"/>
  <c r="DN64" i="70" s="1"/>
  <c r="DO64" i="70" a="1"/>
  <c r="DO64" i="70" s="1"/>
  <c r="AH63" i="148" a="1"/>
  <c r="AH63" i="148" s="1"/>
  <c r="AH61" i="148" a="1"/>
  <c r="AH61" i="148" s="1"/>
  <c r="AI61" i="148" a="1"/>
  <c r="AI61" i="148" s="1"/>
  <c r="AI63" i="148" a="1"/>
  <c r="AI63" i="148" s="1"/>
  <c r="AJ61" i="148" a="1"/>
  <c r="AJ61" i="148" s="1"/>
  <c r="AJ63" i="148" a="1"/>
  <c r="AJ63" i="148" s="1"/>
  <c r="AH60" i="148"/>
  <c r="AH62" i="148" a="1"/>
  <c r="AH62" i="148" s="1"/>
  <c r="AH64" i="148" a="1"/>
  <c r="AH64" i="148" s="1"/>
  <c r="AI60" i="148"/>
  <c r="AI64" i="148" a="1"/>
  <c r="AI64" i="148" s="1"/>
  <c r="AI62" i="148" a="1"/>
  <c r="AI62" i="148" s="1"/>
  <c r="AJ64" i="148" a="1"/>
  <c r="AJ64" i="148" s="1"/>
  <c r="AJ62" i="148" a="1"/>
  <c r="AJ62" i="148" s="1"/>
  <c r="AJ60" i="148"/>
  <c r="DP63" i="70"/>
  <c r="DA63" i="70"/>
  <c r="DA64" i="70" a="1"/>
  <c r="DA64" i="70" s="1"/>
  <c r="DB63" i="70"/>
  <c r="DB64" i="70" a="1"/>
  <c r="DB64" i="70" s="1"/>
  <c r="DC64" i="70" a="1"/>
  <c r="DC64" i="70" s="1"/>
  <c r="DM64" i="70" a="1"/>
  <c r="DM64" i="70" s="1"/>
  <c r="DL63" i="70"/>
  <c r="DP64" i="70" a="1"/>
  <c r="DP64" i="70" s="1"/>
  <c r="DN63" i="70"/>
  <c r="DJ64" i="70" a="1"/>
  <c r="DJ64" i="70" s="1"/>
  <c r="DL64" i="70" a="1"/>
  <c r="DL64" i="70" s="1"/>
  <c r="DJ63" i="70"/>
  <c r="DM63" i="70"/>
  <c r="DK63" i="70"/>
  <c r="DO63" i="70"/>
  <c r="AH63" i="47"/>
  <c r="AH64" i="47" a="1"/>
  <c r="AH64" i="47" s="1"/>
  <c r="AI63" i="47"/>
  <c r="AI64" i="47" a="1"/>
  <c r="AI64" i="47" s="1"/>
  <c r="AJ63" i="47"/>
  <c r="AJ64" i="47" a="1"/>
  <c r="AJ64" i="47" s="1"/>
  <c r="DM60" i="1" a="1"/>
  <c r="DM60" i="1" s="1"/>
  <c r="DM59" i="1"/>
  <c r="DM58" i="1"/>
  <c r="DM61" i="1"/>
  <c r="DM62" i="1" a="1"/>
  <c r="DM62" i="1" s="1"/>
  <c r="DT6" i="1"/>
  <c r="DU6" i="1"/>
  <c r="DV6" i="1"/>
  <c r="DW6" i="1"/>
  <c r="DX6" i="1"/>
  <c r="DS6" i="1"/>
  <c r="DR6" i="1"/>
  <c r="DQ6" i="1"/>
  <c r="DP6" i="1"/>
  <c r="DO6" i="1"/>
  <c r="DN6" i="1"/>
  <c r="DL6" i="1"/>
  <c r="DK6" i="1"/>
  <c r="DJ6" i="1"/>
  <c r="DI6" i="1"/>
  <c r="DH6" i="1"/>
  <c r="DG6" i="1"/>
  <c r="DF6" i="1"/>
  <c r="DE6" i="1"/>
  <c r="DD6" i="1"/>
  <c r="DC6" i="1"/>
  <c r="DB6" i="1"/>
  <c r="DA6" i="1"/>
  <c r="CZ6" i="1"/>
  <c r="CY6" i="1"/>
  <c r="CX6" i="1"/>
  <c r="CW6" i="1"/>
  <c r="CV6" i="1"/>
  <c r="CU6" i="1"/>
  <c r="CT6" i="1"/>
  <c r="CS6" i="1"/>
  <c r="CR6" i="1"/>
  <c r="CQ6" i="1"/>
  <c r="CP6" i="1"/>
  <c r="CO6" i="1"/>
  <c r="CN6" i="1"/>
  <c r="CM6" i="1"/>
  <c r="CL6" i="1"/>
  <c r="CK6" i="1"/>
  <c r="CJ6" i="1"/>
  <c r="CI6" i="1"/>
  <c r="CH6" i="1"/>
  <c r="CG6" i="1"/>
  <c r="CF6" i="1"/>
  <c r="CE6" i="1"/>
  <c r="CD6" i="1"/>
  <c r="CC6" i="1"/>
  <c r="CB6" i="1"/>
  <c r="CA6" i="1"/>
  <c r="BZ6" i="1"/>
  <c r="BY6" i="1"/>
  <c r="BX6" i="1"/>
  <c r="BW6" i="1"/>
  <c r="BV6" i="1"/>
  <c r="BU6" i="1"/>
  <c r="BT6" i="1"/>
  <c r="BS6" i="1"/>
  <c r="BR6" i="1"/>
  <c r="BQ6" i="1"/>
  <c r="BP6" i="1"/>
  <c r="BO6" i="1"/>
  <c r="BN6" i="1"/>
  <c r="BM6" i="1"/>
  <c r="BL6" i="1"/>
  <c r="AG23" i="70"/>
  <c r="BP23" i="70"/>
  <c r="BO23" i="70"/>
  <c r="BN23" i="70"/>
  <c r="DV32" i="70"/>
  <c r="DQ32" i="70"/>
  <c r="DQ64" i="149" s="1" a="1"/>
  <c r="DQ64" i="149" s="1"/>
  <c r="DR32" i="70"/>
  <c r="DR61" i="149" s="1" a="1"/>
  <c r="DR61" i="149" s="1"/>
  <c r="DS32" i="70"/>
  <c r="DS63" i="149" s="1" a="1"/>
  <c r="DS63" i="149" s="1"/>
  <c r="DT32" i="70"/>
  <c r="DT64" i="149" s="1" a="1"/>
  <c r="DT64" i="149" s="1"/>
  <c r="DU32" i="70"/>
  <c r="DF32" i="70"/>
  <c r="DG32" i="70"/>
  <c r="CF31" i="70"/>
  <c r="CY16" i="70"/>
  <c r="CX16" i="70"/>
  <c r="CW16" i="70"/>
  <c r="CV16" i="70"/>
  <c r="CU16" i="70"/>
  <c r="CT16" i="70"/>
  <c r="CS16" i="70"/>
  <c r="CR16" i="70"/>
  <c r="CQ16" i="70"/>
  <c r="CP16" i="70"/>
  <c r="CO16" i="70"/>
  <c r="CN16" i="70"/>
  <c r="CM16" i="70"/>
  <c r="CL16" i="70"/>
  <c r="CK16" i="70"/>
  <c r="CJ16" i="70"/>
  <c r="CI16" i="70"/>
  <c r="CH16" i="70"/>
  <c r="CG16" i="70"/>
  <c r="CF16" i="70"/>
  <c r="CD16" i="70"/>
  <c r="CC16" i="70"/>
  <c r="CB16" i="70"/>
  <c r="CA16" i="70"/>
  <c r="BZ16" i="70"/>
  <c r="BY16" i="70"/>
  <c r="BX16" i="70"/>
  <c r="BW16" i="70"/>
  <c r="AW34" i="70"/>
  <c r="AV34" i="70"/>
  <c r="AU34" i="70"/>
  <c r="AT34" i="70"/>
  <c r="AS34" i="70"/>
  <c r="AO23" i="70"/>
  <c r="AK23" i="70"/>
  <c r="AL23" i="70"/>
  <c r="AM23" i="70"/>
  <c r="AN23" i="70"/>
  <c r="AQ23" i="70"/>
  <c r="AR23" i="70"/>
  <c r="AS23" i="70"/>
  <c r="AT23" i="70"/>
  <c r="AU23" i="70"/>
  <c r="AV23" i="70"/>
  <c r="AX23" i="70"/>
  <c r="AY23" i="70"/>
  <c r="AZ23" i="70"/>
  <c r="BA23" i="70"/>
  <c r="BB23" i="70"/>
  <c r="BM23" i="70"/>
  <c r="BL23" i="70"/>
  <c r="BK23" i="70"/>
  <c r="BJ23" i="70"/>
  <c r="BI23" i="70"/>
  <c r="BH23" i="70"/>
  <c r="BG23" i="70"/>
  <c r="BF23" i="70"/>
  <c r="BE23" i="70"/>
  <c r="BD23" i="70"/>
  <c r="BC23" i="70"/>
  <c r="AW23" i="70"/>
  <c r="BL23" i="47"/>
  <c r="BK23" i="47"/>
  <c r="BJ23" i="47"/>
  <c r="BI23" i="47"/>
  <c r="BH23" i="47"/>
  <c r="BG23" i="47"/>
  <c r="BF23" i="47"/>
  <c r="BE23" i="47"/>
  <c r="BD23" i="47"/>
  <c r="BC23" i="47"/>
  <c r="BB23" i="47"/>
  <c r="BA23" i="47"/>
  <c r="AZ23" i="47"/>
  <c r="AY23" i="47"/>
  <c r="AX23" i="47"/>
  <c r="AW23" i="47"/>
  <c r="AV23" i="47"/>
  <c r="AU23" i="47"/>
  <c r="AT23" i="47"/>
  <c r="AS23" i="47"/>
  <c r="AR23" i="47"/>
  <c r="AQ23" i="47"/>
  <c r="DX15" i="70"/>
  <c r="DW15" i="70"/>
  <c r="DV15" i="70"/>
  <c r="CG15" i="70"/>
  <c r="CM15" i="70"/>
  <c r="CN15" i="70"/>
  <c r="CO15" i="70"/>
  <c r="CP15" i="70"/>
  <c r="CQ15" i="70"/>
  <c r="CR15" i="70"/>
  <c r="CS15" i="70"/>
  <c r="CT15" i="70"/>
  <c r="CU15" i="70"/>
  <c r="CV15" i="70"/>
  <c r="CW15" i="70"/>
  <c r="CX15" i="70"/>
  <c r="CY15" i="70"/>
  <c r="CL15" i="70"/>
  <c r="CK15" i="70"/>
  <c r="CJ15" i="70"/>
  <c r="CI15" i="70"/>
  <c r="CH15" i="70"/>
  <c r="CF15" i="70"/>
  <c r="CE15" i="70"/>
  <c r="CD15" i="70"/>
  <c r="CC15" i="70"/>
  <c r="CP21" i="47"/>
  <c r="CO21" i="47"/>
  <c r="DX32" i="70"/>
  <c r="DW32" i="70"/>
  <c r="AG23" i="47"/>
  <c r="AF23" i="47"/>
  <c r="AE23" i="47"/>
  <c r="AD23" i="47"/>
  <c r="AC23" i="47"/>
  <c r="AF23" i="70"/>
  <c r="AE23" i="70"/>
  <c r="AD23" i="70"/>
  <c r="AC23" i="70"/>
  <c r="AB23" i="47"/>
  <c r="AB23" i="70"/>
  <c r="AA23" i="47"/>
  <c r="AA23" i="70"/>
  <c r="Z23" i="70"/>
  <c r="Y23" i="70"/>
  <c r="Z23" i="47"/>
  <c r="Y23" i="47"/>
  <c r="X23" i="70"/>
  <c r="W23" i="70"/>
  <c r="V23" i="70"/>
  <c r="T23" i="47"/>
  <c r="U23" i="47"/>
  <c r="BR29" i="47"/>
  <c r="AF12" i="47"/>
  <c r="AE12" i="47"/>
  <c r="CL50" i="70"/>
  <c r="AP23" i="70"/>
  <c r="Y42" i="47"/>
  <c r="D62" i="70" a="1"/>
  <c r="D62" i="70" s="1"/>
  <c r="E62" i="70" a="1"/>
  <c r="E62" i="70" s="1"/>
  <c r="F62" i="70" a="1"/>
  <c r="F62" i="70" s="1"/>
  <c r="G62" i="70" a="1"/>
  <c r="G62" i="70" s="1"/>
  <c r="H62" i="70" a="1"/>
  <c r="H62" i="70" s="1"/>
  <c r="I62" i="70" a="1"/>
  <c r="I62" i="70" s="1"/>
  <c r="J62" i="70" a="1"/>
  <c r="J62" i="70" s="1"/>
  <c r="D62" i="47" a="1"/>
  <c r="D62" i="47" s="1"/>
  <c r="E62" i="47" a="1"/>
  <c r="E62" i="47" s="1"/>
  <c r="F62" i="47" a="1"/>
  <c r="F62" i="47" s="1"/>
  <c r="G62" i="47" a="1"/>
  <c r="G62" i="47" s="1"/>
  <c r="H62" i="47" a="1"/>
  <c r="H62" i="47" s="1"/>
  <c r="I62" i="47" a="1"/>
  <c r="I62" i="47" s="1"/>
  <c r="J62" i="47" a="1"/>
  <c r="J62" i="47" s="1"/>
  <c r="AH62" i="47" a="1"/>
  <c r="AH62" i="47" s="1"/>
  <c r="AI62" i="47" a="1"/>
  <c r="AI62" i="47" s="1"/>
  <c r="AJ62" i="47" a="1"/>
  <c r="AJ62" i="47" s="1"/>
  <c r="DV62" i="47" a="1"/>
  <c r="DV62" i="47" s="1"/>
  <c r="DW62" i="47" a="1"/>
  <c r="DW62" i="47" s="1"/>
  <c r="C62" i="47" a="1"/>
  <c r="C62" i="47" s="1"/>
  <c r="BN25" i="47"/>
  <c r="BM25" i="47"/>
  <c r="BL25" i="47"/>
  <c r="BK25" i="47"/>
  <c r="BJ25" i="47"/>
  <c r="BI25" i="47"/>
  <c r="BH25" i="47"/>
  <c r="BG25" i="47"/>
  <c r="BF25" i="47"/>
  <c r="BE25" i="47"/>
  <c r="BD25" i="47"/>
  <c r="BC25" i="47"/>
  <c r="BB25" i="47"/>
  <c r="BA25" i="47"/>
  <c r="AZ25" i="47"/>
  <c r="BP25" i="70"/>
  <c r="BO25" i="70"/>
  <c r="BN25" i="70"/>
  <c r="BM25" i="70"/>
  <c r="BL25" i="70"/>
  <c r="BK25" i="70"/>
  <c r="BJ25" i="70"/>
  <c r="BI25" i="70"/>
  <c r="BH25" i="70"/>
  <c r="BG25" i="70"/>
  <c r="BF25" i="70"/>
  <c r="BE25" i="70"/>
  <c r="BD25" i="70"/>
  <c r="BC25" i="70"/>
  <c r="BB25" i="70"/>
  <c r="BA25" i="70"/>
  <c r="AZ25" i="70"/>
  <c r="BB22" i="47"/>
  <c r="BQ41" i="70"/>
  <c r="BP41" i="70"/>
  <c r="BI41" i="70"/>
  <c r="BH41" i="70"/>
  <c r="BH14" i="70"/>
  <c r="BG14" i="70"/>
  <c r="BF14" i="70"/>
  <c r="BE14" i="70"/>
  <c r="BI51" i="47"/>
  <c r="BK51" i="47"/>
  <c r="BJ51" i="47"/>
  <c r="BH51" i="47"/>
  <c r="BG51" i="47"/>
  <c r="BF51" i="47"/>
  <c r="BE51" i="47"/>
  <c r="BB51" i="47"/>
  <c r="BB47" i="47"/>
  <c r="BA47" i="47"/>
  <c r="BE26" i="47"/>
  <c r="BA22" i="47"/>
  <c r="DV60" i="47"/>
  <c r="DW60" i="47"/>
  <c r="D60" i="70"/>
  <c r="E60" i="70"/>
  <c r="F60" i="70"/>
  <c r="G60" i="70"/>
  <c r="H60" i="70"/>
  <c r="I60" i="70"/>
  <c r="C60" i="70"/>
  <c r="C61" i="70"/>
  <c r="DV61" i="47"/>
  <c r="DW61" i="47"/>
  <c r="C61" i="47"/>
  <c r="D61" i="47"/>
  <c r="E61" i="47"/>
  <c r="F61" i="47"/>
  <c r="G61" i="47"/>
  <c r="H61" i="47"/>
  <c r="I61" i="47"/>
  <c r="J61" i="47"/>
  <c r="DG24" i="70"/>
  <c r="CH51" i="70"/>
  <c r="CF51" i="70"/>
  <c r="CS28" i="70"/>
  <c r="CR28" i="70"/>
  <c r="CQ28" i="70"/>
  <c r="CX23" i="70"/>
  <c r="CW23" i="70"/>
  <c r="CV23" i="70"/>
  <c r="CU23" i="70"/>
  <c r="CT23" i="70"/>
  <c r="CS23" i="70"/>
  <c r="CR23" i="70"/>
  <c r="CQ23" i="70"/>
  <c r="CP23" i="70"/>
  <c r="CO23" i="70"/>
  <c r="CN23" i="70"/>
  <c r="CM23" i="70"/>
  <c r="CL23" i="70"/>
  <c r="CI23" i="70"/>
  <c r="CH23" i="70"/>
  <c r="CG23" i="70"/>
  <c r="CF23" i="70"/>
  <c r="CO18" i="70"/>
  <c r="CN18" i="70"/>
  <c r="CM18" i="70"/>
  <c r="CL18" i="70"/>
  <c r="CK18" i="70"/>
  <c r="CJ18" i="70"/>
  <c r="CI18" i="70"/>
  <c r="CH18" i="70"/>
  <c r="CG18" i="70"/>
  <c r="CF18" i="70"/>
  <c r="CE18" i="70"/>
  <c r="CP18" i="70"/>
  <c r="BV9" i="70"/>
  <c r="BZ29" i="47"/>
  <c r="CO29" i="70"/>
  <c r="BO3" i="47"/>
  <c r="BP3" i="47"/>
  <c r="BQ3" i="47"/>
  <c r="BR3" i="47"/>
  <c r="BS3" i="47"/>
  <c r="BT3" i="47"/>
  <c r="BU3" i="47"/>
  <c r="BV3" i="47"/>
  <c r="BW3" i="47"/>
  <c r="BX3" i="47"/>
  <c r="BY23" i="70"/>
  <c r="BZ23" i="70"/>
  <c r="BF19" i="47"/>
  <c r="CE23" i="70"/>
  <c r="CC23" i="70"/>
  <c r="CB23" i="70"/>
  <c r="CA23" i="70"/>
  <c r="BV23" i="70"/>
  <c r="BU23" i="70"/>
  <c r="BX23" i="70"/>
  <c r="CF23" i="47"/>
  <c r="CE23" i="47"/>
  <c r="CC23" i="47"/>
  <c r="CB23" i="47"/>
  <c r="BY23" i="47"/>
  <c r="CC47" i="47"/>
  <c r="CB47" i="47"/>
  <c r="BY47" i="47"/>
  <c r="BX47" i="47"/>
  <c r="BV47" i="47"/>
  <c r="BT47" i="47"/>
  <c r="BY3" i="70"/>
  <c r="BW3" i="70"/>
  <c r="BX3" i="70"/>
  <c r="BK50" i="47"/>
  <c r="AY25" i="70"/>
  <c r="CK37" i="70"/>
  <c r="CJ37" i="70"/>
  <c r="CI37" i="70"/>
  <c r="CH37" i="70"/>
  <c r="CG37" i="70"/>
  <c r="CF37" i="70"/>
  <c r="CE37" i="70"/>
  <c r="DB5" i="47"/>
  <c r="DA5" i="47"/>
  <c r="CO41" i="70"/>
  <c r="CZ41" i="47"/>
  <c r="CY41" i="47"/>
  <c r="CX41" i="47"/>
  <c r="CW41" i="47"/>
  <c r="CV41" i="47"/>
  <c r="CU41" i="47"/>
  <c r="CQ41" i="47"/>
  <c r="CP41" i="47"/>
  <c r="CL41" i="47"/>
  <c r="CI41" i="47"/>
  <c r="CH41" i="47"/>
  <c r="CG41" i="47"/>
  <c r="CC41" i="47"/>
  <c r="CD41" i="47"/>
  <c r="CB41" i="47"/>
  <c r="CA41" i="47"/>
  <c r="BZ41" i="47"/>
  <c r="BY41" i="47"/>
  <c r="BW41" i="47"/>
  <c r="BX41" i="47"/>
  <c r="BV41" i="47"/>
  <c r="BU41" i="47"/>
  <c r="CF41" i="47"/>
  <c r="CE41" i="47"/>
  <c r="DR64" i="149" l="1" a="1"/>
  <c r="DR64" i="149" s="1"/>
  <c r="DR60" i="149"/>
  <c r="DR62" i="149" a="1"/>
  <c r="DR62" i="149" s="1"/>
  <c r="DS60" i="149"/>
  <c r="CB64" i="149" a="1"/>
  <c r="CB64" i="149" s="1"/>
  <c r="CB62" i="149" a="1"/>
  <c r="CB62" i="149" s="1"/>
  <c r="CB63" i="149" a="1"/>
  <c r="CB63" i="149" s="1"/>
  <c r="CB61" i="149" a="1"/>
  <c r="CB61" i="149" s="1"/>
  <c r="CB60" i="149"/>
  <c r="BX61" i="149" a="1"/>
  <c r="BX61" i="149" s="1"/>
  <c r="BX60" i="149"/>
  <c r="BX62" i="149" a="1"/>
  <c r="BX62" i="149" s="1"/>
  <c r="BX63" i="149" a="1"/>
  <c r="BX63" i="149" s="1"/>
  <c r="BX64" i="149" a="1"/>
  <c r="BX64" i="149" s="1"/>
  <c r="CF62" i="149" a="1"/>
  <c r="CF62" i="149" s="1"/>
  <c r="CF63" i="149" a="1"/>
  <c r="CF63" i="149" s="1"/>
  <c r="CF60" i="149"/>
  <c r="CF61" i="149" a="1"/>
  <c r="CF61" i="149" s="1"/>
  <c r="CF64" i="149" a="1"/>
  <c r="CF64" i="149" s="1"/>
  <c r="DS61" i="149" a="1"/>
  <c r="DS61" i="149" s="1"/>
  <c r="DQ62" i="149" a="1"/>
  <c r="DQ62" i="149" s="1"/>
  <c r="DK62" i="149" a="1"/>
  <c r="DK62" i="149" s="1"/>
  <c r="DK60" i="149"/>
  <c r="DK64" i="149" a="1"/>
  <c r="DK64" i="149" s="1"/>
  <c r="DK61" i="149" a="1"/>
  <c r="DK61" i="149" s="1"/>
  <c r="DK63" i="149" a="1"/>
  <c r="DK63" i="149" s="1"/>
  <c r="CI64" i="149" a="1"/>
  <c r="CI64" i="149" s="1"/>
  <c r="CI62" i="149" a="1"/>
  <c r="CI62" i="149" s="1"/>
  <c r="CI60" i="149"/>
  <c r="CI61" i="149" a="1"/>
  <c r="CI61" i="149" s="1"/>
  <c r="CI63" i="149" a="1"/>
  <c r="CI63" i="149" s="1"/>
  <c r="DQ60" i="149"/>
  <c r="CJ64" i="149" a="1"/>
  <c r="CJ64" i="149" s="1"/>
  <c r="CJ62" i="149" a="1"/>
  <c r="CJ62" i="149" s="1"/>
  <c r="CJ63" i="149" a="1"/>
  <c r="CJ63" i="149" s="1"/>
  <c r="CJ61" i="149" a="1"/>
  <c r="CJ61" i="149" s="1"/>
  <c r="CJ60" i="149"/>
  <c r="DS64" i="149" a="1"/>
  <c r="DS64" i="149" s="1"/>
  <c r="DT61" i="149" a="1"/>
  <c r="DT61" i="149" s="1"/>
  <c r="DT60" i="149"/>
  <c r="CU64" i="149" a="1"/>
  <c r="CU64" i="149" s="1"/>
  <c r="CU61" i="149" a="1"/>
  <c r="CU61" i="149" s="1"/>
  <c r="CU63" i="149" a="1"/>
  <c r="CU63" i="149" s="1"/>
  <c r="CU60" i="149"/>
  <c r="CU62" i="149" a="1"/>
  <c r="CU62" i="149" s="1"/>
  <c r="CK64" i="149" a="1"/>
  <c r="CK64" i="149" s="1"/>
  <c r="CK61" i="149" a="1"/>
  <c r="CK61" i="149" s="1"/>
  <c r="CK60" i="149"/>
  <c r="CK62" i="149" a="1"/>
  <c r="CK62" i="149" s="1"/>
  <c r="CK63" i="149" a="1"/>
  <c r="CK63" i="149" s="1"/>
  <c r="DV61" i="149" a="1"/>
  <c r="DV61" i="149" s="1"/>
  <c r="DV60" i="149"/>
  <c r="DV62" i="149" a="1"/>
  <c r="DV62" i="149" s="1"/>
  <c r="DV64" i="149" a="1"/>
  <c r="DV64" i="149" s="1"/>
  <c r="DV63" i="149" a="1"/>
  <c r="DV63" i="149" s="1"/>
  <c r="CC64" i="149" a="1"/>
  <c r="CC64" i="149" s="1"/>
  <c r="CC60" i="149"/>
  <c r="CC61" i="149" a="1"/>
  <c r="CC61" i="149" s="1"/>
  <c r="CC62" i="149" a="1"/>
  <c r="CC62" i="149" s="1"/>
  <c r="CC63" i="149" a="1"/>
  <c r="CC63" i="149" s="1"/>
  <c r="CL62" i="149" a="1"/>
  <c r="CL62" i="149" s="1"/>
  <c r="CL64" i="149" a="1"/>
  <c r="CL64" i="149" s="1"/>
  <c r="CL60" i="149"/>
  <c r="CL63" i="149" a="1"/>
  <c r="CL63" i="149" s="1"/>
  <c r="CL61" i="149" a="1"/>
  <c r="CL61" i="149" s="1"/>
  <c r="DW63" i="149" a="1"/>
  <c r="DW63" i="149" s="1"/>
  <c r="DW60" i="149"/>
  <c r="DW61" i="149" a="1"/>
  <c r="DW61" i="149" s="1"/>
  <c r="DW62" i="149" a="1"/>
  <c r="DW62" i="149" s="1"/>
  <c r="DW64" i="149" a="1"/>
  <c r="DW64" i="149" s="1"/>
  <c r="AX61" i="149" a="1"/>
  <c r="AX61" i="149" s="1"/>
  <c r="AX60" i="149"/>
  <c r="AX64" i="149" a="1"/>
  <c r="AX64" i="149" s="1"/>
  <c r="AM61" i="149" a="1"/>
  <c r="AM61" i="149" s="1"/>
  <c r="DU61" i="149" a="1"/>
  <c r="DU61" i="149" s="1"/>
  <c r="DU60" i="149"/>
  <c r="DU63" i="149" a="1"/>
  <c r="DU63" i="149" s="1"/>
  <c r="DT62" i="149" a="1"/>
  <c r="DT62" i="149" s="1"/>
  <c r="DX64" i="149" a="1"/>
  <c r="DX64" i="149" s="1"/>
  <c r="DX61" i="149" a="1"/>
  <c r="DX61" i="149" s="1"/>
  <c r="DX62" i="149" a="1"/>
  <c r="DX62" i="149" s="1"/>
  <c r="DX60" i="149"/>
  <c r="DX63" i="149" a="1"/>
  <c r="DX63" i="149" s="1"/>
  <c r="AG62" i="149" a="1"/>
  <c r="AG62" i="149" s="1"/>
  <c r="AG64" i="149" a="1"/>
  <c r="AG64" i="149" s="1"/>
  <c r="AG60" i="149"/>
  <c r="AG61" i="149" a="1"/>
  <c r="AG61" i="149" s="1"/>
  <c r="DQ61" i="149" a="1"/>
  <c r="DQ61" i="149" s="1"/>
  <c r="DQ63" i="149" a="1"/>
  <c r="DQ63" i="149" s="1"/>
  <c r="DR63" i="149" a="1"/>
  <c r="DR63" i="149" s="1"/>
  <c r="DU64" i="149" a="1"/>
  <c r="DU64" i="149" s="1"/>
  <c r="DU62" i="149" a="1"/>
  <c r="DU62" i="149" s="1"/>
  <c r="BY62" i="149" a="1"/>
  <c r="BY62" i="149" s="1"/>
  <c r="BY60" i="149"/>
  <c r="BY61" i="149" a="1"/>
  <c r="BY61" i="149" s="1"/>
  <c r="BY64" i="149" a="1"/>
  <c r="BY64" i="149" s="1"/>
  <c r="BY63" i="149" a="1"/>
  <c r="BY63" i="149" s="1"/>
  <c r="DC63" i="149" a="1"/>
  <c r="DC63" i="149" s="1"/>
  <c r="DC62" i="149" a="1"/>
  <c r="DC62" i="149" s="1"/>
  <c r="DC61" i="149" a="1"/>
  <c r="DC61" i="149" s="1"/>
  <c r="DC60" i="149"/>
  <c r="DC64" i="149" a="1"/>
  <c r="DC64" i="149" s="1"/>
  <c r="DN60" i="149"/>
  <c r="DN61" i="149" a="1"/>
  <c r="DN61" i="149" s="1"/>
  <c r="DN64" i="149" a="1"/>
  <c r="DN64" i="149" s="1"/>
  <c r="DN62" i="149" a="1"/>
  <c r="DN62" i="149" s="1"/>
  <c r="DN63" i="149" a="1"/>
  <c r="DN63" i="149" s="1"/>
  <c r="DO64" i="149" a="1"/>
  <c r="DO64" i="149" s="1"/>
  <c r="DO62" i="149" a="1"/>
  <c r="DO62" i="149" s="1"/>
  <c r="DO60" i="149"/>
  <c r="DO63" i="149" a="1"/>
  <c r="DO63" i="149" s="1"/>
  <c r="DO61" i="149" a="1"/>
  <c r="DO61" i="149" s="1"/>
  <c r="AG61" i="148" a="1"/>
  <c r="AG61" i="148" s="1"/>
  <c r="AG63" i="148" a="1"/>
  <c r="AG63" i="148" s="1"/>
  <c r="CZ61" i="148" a="1"/>
  <c r="CZ61" i="148" s="1"/>
  <c r="CZ63" i="148" a="1"/>
  <c r="CZ63" i="148" s="1"/>
  <c r="DA61" i="148" a="1"/>
  <c r="DA61" i="148" s="1"/>
  <c r="DA63" i="148" a="1"/>
  <c r="DA63" i="148" s="1"/>
  <c r="DB61" i="148" a="1"/>
  <c r="DB61" i="148" s="1"/>
  <c r="DB63" i="148" a="1"/>
  <c r="DB63" i="148" s="1"/>
  <c r="BQ63" i="148" a="1"/>
  <c r="BQ63" i="148" s="1"/>
  <c r="BQ61" i="148" a="1"/>
  <c r="BQ61" i="148" s="1"/>
  <c r="BP61" i="148" a="1"/>
  <c r="BP61" i="148" s="1"/>
  <c r="BP63" i="148" a="1"/>
  <c r="BP63" i="148" s="1"/>
  <c r="BO63" i="148" a="1"/>
  <c r="BO63" i="148" s="1"/>
  <c r="BO61" i="148" a="1"/>
  <c r="BO61" i="148" s="1"/>
  <c r="DB60" i="148"/>
  <c r="DB62" i="148" a="1"/>
  <c r="DB62" i="148" s="1"/>
  <c r="DB64" i="148" a="1"/>
  <c r="DB64" i="148" s="1"/>
  <c r="BP62" i="148" a="1"/>
  <c r="BP62" i="148" s="1"/>
  <c r="BP60" i="148"/>
  <c r="BP64" i="148" a="1"/>
  <c r="BP64" i="148" s="1"/>
  <c r="AG60" i="148"/>
  <c r="AG64" i="148" a="1"/>
  <c r="AG64" i="148" s="1"/>
  <c r="AG62" i="148" a="1"/>
  <c r="AG62" i="148" s="1"/>
  <c r="DA60" i="148"/>
  <c r="DA64" i="148" a="1"/>
  <c r="DA64" i="148" s="1"/>
  <c r="DA62" i="148" a="1"/>
  <c r="DA62" i="148" s="1"/>
  <c r="BO64" i="148" a="1"/>
  <c r="BO64" i="148" s="1"/>
  <c r="BO60" i="148"/>
  <c r="BO62" i="148" a="1"/>
  <c r="BO62" i="148" s="1"/>
  <c r="CZ64" i="148" a="1"/>
  <c r="CZ64" i="148" s="1"/>
  <c r="CZ62" i="148" a="1"/>
  <c r="CZ62" i="148" s="1"/>
  <c r="CZ60" i="148"/>
  <c r="BQ62" i="148" a="1"/>
  <c r="BQ62" i="148" s="1"/>
  <c r="BQ60" i="148"/>
  <c r="BQ64" i="148" a="1"/>
  <c r="BQ64" i="148" s="1"/>
  <c r="CI64" i="70" a="1"/>
  <c r="CI64" i="70" s="1"/>
  <c r="CI63" i="70"/>
  <c r="CU64" i="70" a="1"/>
  <c r="CU64" i="70" s="1"/>
  <c r="CU63" i="70"/>
  <c r="CK63" i="70"/>
  <c r="CK64" i="70" a="1"/>
  <c r="CK64" i="70" s="1"/>
  <c r="DV64" i="70" a="1"/>
  <c r="DV64" i="70" s="1"/>
  <c r="DV63" i="70"/>
  <c r="CC63" i="70"/>
  <c r="CC64" i="70" a="1"/>
  <c r="CC64" i="70" s="1"/>
  <c r="CL63" i="70"/>
  <c r="CL64" i="70" a="1"/>
  <c r="CL64" i="70" s="1"/>
  <c r="DW63" i="70"/>
  <c r="DW64" i="70" a="1"/>
  <c r="DW64" i="70" s="1"/>
  <c r="DX63" i="70"/>
  <c r="DX64" i="70" a="1"/>
  <c r="DX64" i="70" s="1"/>
  <c r="DT63" i="70"/>
  <c r="BX63" i="70"/>
  <c r="BX64" i="70" a="1"/>
  <c r="BX64" i="70" s="1"/>
  <c r="DU64" i="70" a="1"/>
  <c r="DU64" i="70" s="1"/>
  <c r="DQ63" i="70"/>
  <c r="DQ64" i="70" a="1"/>
  <c r="DQ64" i="70" s="1"/>
  <c r="DT64" i="70" a="1"/>
  <c r="DT64" i="70" s="1"/>
  <c r="DS64" i="70" a="1"/>
  <c r="DS64" i="70" s="1"/>
  <c r="DS63" i="70"/>
  <c r="CF64" i="70" a="1"/>
  <c r="CF64" i="70" s="1"/>
  <c r="CF63" i="70"/>
  <c r="BY63" i="70"/>
  <c r="BY64" i="70" a="1"/>
  <c r="BY64" i="70" s="1"/>
  <c r="DR64" i="70" a="1"/>
  <c r="DR64" i="70" s="1"/>
  <c r="DU63" i="70"/>
  <c r="CJ64" i="70" a="1"/>
  <c r="CJ64" i="70" s="1"/>
  <c r="CJ63" i="70"/>
  <c r="CB63" i="70"/>
  <c r="CB64" i="70" a="1"/>
  <c r="CB64" i="70" s="1"/>
  <c r="DR63" i="70"/>
  <c r="BO63" i="47"/>
  <c r="BO64" i="47" a="1"/>
  <c r="BO64" i="47" s="1"/>
  <c r="AG63" i="47"/>
  <c r="AG64" i="47" a="1"/>
  <c r="AG64" i="47" s="1"/>
  <c r="BQ64" i="47" a="1"/>
  <c r="BQ64" i="47" s="1"/>
  <c r="BQ63" i="47"/>
  <c r="DA64" i="47" a="1"/>
  <c r="DA64" i="47" s="1"/>
  <c r="DA63" i="47"/>
  <c r="DB63" i="47"/>
  <c r="DB64" i="47" a="1"/>
  <c r="DB64" i="47" s="1"/>
  <c r="CZ64" i="47" a="1"/>
  <c r="CZ64" i="47" s="1"/>
  <c r="CZ63" i="47"/>
  <c r="BP62" i="47" a="1"/>
  <c r="BP62" i="47" s="1"/>
  <c r="BP63" i="47"/>
  <c r="BP64" i="47" a="1"/>
  <c r="BP64" i="47" s="1"/>
  <c r="BN58" i="1"/>
  <c r="BN61" i="1"/>
  <c r="BN60" i="1" a="1"/>
  <c r="BN60" i="1" s="1"/>
  <c r="BN59" i="1"/>
  <c r="BN62" i="1" a="1"/>
  <c r="BN62" i="1" s="1"/>
  <c r="BS62" i="1" a="1"/>
  <c r="BS62" i="1" s="1"/>
  <c r="BS59" i="1"/>
  <c r="BS60" i="1" a="1"/>
  <c r="BS60" i="1" s="1"/>
  <c r="BS58" i="1"/>
  <c r="BS61" i="1"/>
  <c r="CI62" i="1" a="1"/>
  <c r="CI62" i="1" s="1"/>
  <c r="CI59" i="1"/>
  <c r="CI60" i="1" a="1"/>
  <c r="CI60" i="1" s="1"/>
  <c r="CI58" i="1"/>
  <c r="CI61" i="1"/>
  <c r="CQ62" i="1" a="1"/>
  <c r="CQ62" i="1" s="1"/>
  <c r="CQ59" i="1"/>
  <c r="CQ60" i="1" a="1"/>
  <c r="CQ60" i="1" s="1"/>
  <c r="CQ58" i="1"/>
  <c r="CQ61" i="1"/>
  <c r="CY59" i="1"/>
  <c r="CY60" i="1" a="1"/>
  <c r="CY60" i="1" s="1"/>
  <c r="CY58" i="1"/>
  <c r="CY61" i="1"/>
  <c r="CY62" i="1" a="1"/>
  <c r="CY62" i="1" s="1"/>
  <c r="DG59" i="1"/>
  <c r="DG60" i="1" a="1"/>
  <c r="DG60" i="1" s="1"/>
  <c r="DG58" i="1"/>
  <c r="DG61" i="1"/>
  <c r="DG62" i="1" a="1"/>
  <c r="DG62" i="1" s="1"/>
  <c r="DT59" i="1"/>
  <c r="DT58" i="1"/>
  <c r="DT61" i="1"/>
  <c r="DT60" i="1" a="1"/>
  <c r="DT60" i="1" s="1"/>
  <c r="DT62" i="1" a="1"/>
  <c r="DT62" i="1" s="1"/>
  <c r="DQ60" i="1" a="1"/>
  <c r="DQ60" i="1" s="1"/>
  <c r="DQ59" i="1"/>
  <c r="DQ58" i="1"/>
  <c r="DQ61" i="1"/>
  <c r="DQ62" i="1" a="1"/>
  <c r="DQ62" i="1" s="1"/>
  <c r="BM60" i="1" a="1"/>
  <c r="BM60" i="1" s="1"/>
  <c r="BM62" i="1" a="1"/>
  <c r="BM62" i="1" s="1"/>
  <c r="BM59" i="1"/>
  <c r="BM58" i="1"/>
  <c r="BM61" i="1"/>
  <c r="BU60" i="1" a="1"/>
  <c r="BU60" i="1" s="1"/>
  <c r="BU62" i="1" a="1"/>
  <c r="BU62" i="1" s="1"/>
  <c r="BU59" i="1"/>
  <c r="BU58" i="1"/>
  <c r="BU61" i="1"/>
  <c r="CC60" i="1" a="1"/>
  <c r="CC60" i="1" s="1"/>
  <c r="CC62" i="1" a="1"/>
  <c r="CC62" i="1" s="1"/>
  <c r="CC59" i="1"/>
  <c r="CC58" i="1"/>
  <c r="CC61" i="1"/>
  <c r="CK60" i="1" a="1"/>
  <c r="CK60" i="1" s="1"/>
  <c r="CK62" i="1" a="1"/>
  <c r="CK62" i="1" s="1"/>
  <c r="CK59" i="1"/>
  <c r="CK58" i="1"/>
  <c r="CK61" i="1"/>
  <c r="CS60" i="1" a="1"/>
  <c r="CS60" i="1" s="1"/>
  <c r="CS62" i="1" a="1"/>
  <c r="CS62" i="1" s="1"/>
  <c r="CS59" i="1"/>
  <c r="CS58" i="1"/>
  <c r="CS61" i="1"/>
  <c r="DA60" i="1" a="1"/>
  <c r="DA60" i="1" s="1"/>
  <c r="DA59" i="1"/>
  <c r="DA58" i="1"/>
  <c r="DA61" i="1"/>
  <c r="DA62" i="1" a="1"/>
  <c r="DA62" i="1" s="1"/>
  <c r="DI60" i="1" a="1"/>
  <c r="DI60" i="1" s="1"/>
  <c r="DI59" i="1"/>
  <c r="DI58" i="1"/>
  <c r="DI61" i="1"/>
  <c r="DI62" i="1" a="1"/>
  <c r="DI62" i="1" s="1"/>
  <c r="DR58" i="1"/>
  <c r="DR61" i="1"/>
  <c r="DR60" i="1" a="1"/>
  <c r="DR60" i="1" s="1"/>
  <c r="DR59" i="1"/>
  <c r="DR62" i="1" a="1"/>
  <c r="DR62" i="1" s="1"/>
  <c r="BV58" i="1"/>
  <c r="BV61" i="1"/>
  <c r="BV60" i="1" a="1"/>
  <c r="BV60" i="1" s="1"/>
  <c r="BV59" i="1"/>
  <c r="BV62" i="1" a="1"/>
  <c r="BV62" i="1" s="1"/>
  <c r="CD58" i="1"/>
  <c r="CD61" i="1"/>
  <c r="CD60" i="1" a="1"/>
  <c r="CD60" i="1" s="1"/>
  <c r="CD59" i="1"/>
  <c r="CD62" i="1" a="1"/>
  <c r="CD62" i="1" s="1"/>
  <c r="CL58" i="1"/>
  <c r="CL61" i="1"/>
  <c r="CL60" i="1" a="1"/>
  <c r="CL60" i="1" s="1"/>
  <c r="CL59" i="1"/>
  <c r="CL62" i="1" a="1"/>
  <c r="CL62" i="1" s="1"/>
  <c r="CT58" i="1"/>
  <c r="CT61" i="1"/>
  <c r="CT60" i="1" a="1"/>
  <c r="CT60" i="1" s="1"/>
  <c r="CT59" i="1"/>
  <c r="CT62" i="1" a="1"/>
  <c r="CT62" i="1" s="1"/>
  <c r="DJ58" i="1"/>
  <c r="DJ61" i="1"/>
  <c r="DJ60" i="1" a="1"/>
  <c r="DJ60" i="1" s="1"/>
  <c r="DJ59" i="1"/>
  <c r="DJ62" i="1" a="1"/>
  <c r="DJ62" i="1" s="1"/>
  <c r="DS59" i="1"/>
  <c r="DS58" i="1"/>
  <c r="DS61" i="1"/>
  <c r="DS60" i="1" a="1"/>
  <c r="DS60" i="1" s="1"/>
  <c r="DS62" i="1" a="1"/>
  <c r="DS62" i="1" s="1"/>
  <c r="BO59" i="1"/>
  <c r="BO58" i="1"/>
  <c r="BO61" i="1"/>
  <c r="BO62" i="1" a="1"/>
  <c r="BO62" i="1" s="1"/>
  <c r="BO60" i="1" a="1"/>
  <c r="BO60" i="1" s="1"/>
  <c r="BW59" i="1"/>
  <c r="BW58" i="1"/>
  <c r="BW61" i="1"/>
  <c r="BW62" i="1" a="1"/>
  <c r="BW62" i="1" s="1"/>
  <c r="BW60" i="1" a="1"/>
  <c r="BW60" i="1" s="1"/>
  <c r="CE59" i="1"/>
  <c r="CE58" i="1"/>
  <c r="CE61" i="1"/>
  <c r="CE62" i="1" a="1"/>
  <c r="CE62" i="1" s="1"/>
  <c r="CE60" i="1" a="1"/>
  <c r="CE60" i="1" s="1"/>
  <c r="CM59" i="1"/>
  <c r="CM58" i="1"/>
  <c r="CM61" i="1"/>
  <c r="CM62" i="1" a="1"/>
  <c r="CM62" i="1" s="1"/>
  <c r="CM60" i="1" a="1"/>
  <c r="CM60" i="1" s="1"/>
  <c r="CU59" i="1"/>
  <c r="CU58" i="1"/>
  <c r="CU61" i="1"/>
  <c r="CU62" i="1" a="1"/>
  <c r="CU62" i="1" s="1"/>
  <c r="CU60" i="1" a="1"/>
  <c r="CU60" i="1" s="1"/>
  <c r="DC59" i="1"/>
  <c r="DC58" i="1"/>
  <c r="DC61" i="1"/>
  <c r="DC60" i="1" a="1"/>
  <c r="DC60" i="1" s="1"/>
  <c r="DC62" i="1" a="1"/>
  <c r="DC62" i="1" s="1"/>
  <c r="DK59" i="1"/>
  <c r="DK58" i="1"/>
  <c r="DK61" i="1"/>
  <c r="DK60" i="1" a="1"/>
  <c r="DK60" i="1" s="1"/>
  <c r="DK62" i="1" a="1"/>
  <c r="DK62" i="1" s="1"/>
  <c r="DX59" i="1"/>
  <c r="DX58" i="1"/>
  <c r="DX60" i="1" a="1"/>
  <c r="DX60" i="1" s="1"/>
  <c r="DX61" i="1"/>
  <c r="DX62" i="1" a="1"/>
  <c r="DX62" i="1" s="1"/>
  <c r="BP59" i="1"/>
  <c r="BP58" i="1"/>
  <c r="BP61" i="1"/>
  <c r="BP62" i="1" a="1"/>
  <c r="BP62" i="1" s="1"/>
  <c r="BP60" i="1" a="1"/>
  <c r="BP60" i="1" s="1"/>
  <c r="BX59" i="1"/>
  <c r="BX58" i="1"/>
  <c r="BX61" i="1"/>
  <c r="BX62" i="1" a="1"/>
  <c r="BX62" i="1" s="1"/>
  <c r="BX60" i="1" a="1"/>
  <c r="BX60" i="1" s="1"/>
  <c r="CF59" i="1"/>
  <c r="CF58" i="1"/>
  <c r="CF61" i="1"/>
  <c r="CF62" i="1" a="1"/>
  <c r="CF62" i="1" s="1"/>
  <c r="CF60" i="1" a="1"/>
  <c r="CF60" i="1" s="1"/>
  <c r="CN59" i="1"/>
  <c r="CN58" i="1"/>
  <c r="CN61" i="1"/>
  <c r="CN62" i="1" a="1"/>
  <c r="CN62" i="1" s="1"/>
  <c r="CN60" i="1" a="1"/>
  <c r="CN60" i="1" s="1"/>
  <c r="CV59" i="1"/>
  <c r="CV58" i="1"/>
  <c r="CV61" i="1"/>
  <c r="CV62" i="1" a="1"/>
  <c r="CV62" i="1" s="1"/>
  <c r="CV60" i="1" a="1"/>
  <c r="CV60" i="1" s="1"/>
  <c r="DD59" i="1"/>
  <c r="DD58" i="1"/>
  <c r="DD61" i="1"/>
  <c r="DD60" i="1" a="1"/>
  <c r="DD60" i="1" s="1"/>
  <c r="DD62" i="1" a="1"/>
  <c r="DD62" i="1" s="1"/>
  <c r="DL59" i="1"/>
  <c r="DL58" i="1"/>
  <c r="DL61" i="1"/>
  <c r="DL60" i="1" a="1"/>
  <c r="DL60" i="1" s="1"/>
  <c r="DW59" i="1"/>
  <c r="DW58" i="1"/>
  <c r="DW61" i="1"/>
  <c r="DW60" i="1" a="1"/>
  <c r="DW60" i="1" s="1"/>
  <c r="DW62" i="1" a="1"/>
  <c r="DW62" i="1" s="1"/>
  <c r="BQ60" i="1" a="1"/>
  <c r="BQ60" i="1" s="1"/>
  <c r="BQ59" i="1"/>
  <c r="BQ58" i="1"/>
  <c r="BQ61" i="1"/>
  <c r="BQ62" i="1" a="1"/>
  <c r="BQ62" i="1" s="1"/>
  <c r="BY60" i="1" a="1"/>
  <c r="BY60" i="1" s="1"/>
  <c r="BY59" i="1"/>
  <c r="BY58" i="1"/>
  <c r="BY61" i="1"/>
  <c r="BY62" i="1" a="1"/>
  <c r="BY62" i="1" s="1"/>
  <c r="CG60" i="1" a="1"/>
  <c r="CG60" i="1" s="1"/>
  <c r="CG59" i="1"/>
  <c r="CG58" i="1"/>
  <c r="CG61" i="1"/>
  <c r="CG62" i="1" a="1"/>
  <c r="CG62" i="1" s="1"/>
  <c r="CO60" i="1" a="1"/>
  <c r="CO60" i="1" s="1"/>
  <c r="CO59" i="1"/>
  <c r="CO58" i="1"/>
  <c r="CO61" i="1"/>
  <c r="CO62" i="1" a="1"/>
  <c r="CO62" i="1" s="1"/>
  <c r="CW60" i="1" a="1"/>
  <c r="CW60" i="1" s="1"/>
  <c r="CW59" i="1"/>
  <c r="CW58" i="1"/>
  <c r="CW61" i="1"/>
  <c r="CW62" i="1" a="1"/>
  <c r="CW62" i="1" s="1"/>
  <c r="DE60" i="1" a="1"/>
  <c r="DE60" i="1" s="1"/>
  <c r="DE59" i="1"/>
  <c r="DE58" i="1"/>
  <c r="DE61" i="1"/>
  <c r="DE62" i="1" a="1"/>
  <c r="DE62" i="1" s="1"/>
  <c r="DN60" i="1" a="1"/>
  <c r="DN60" i="1" s="1"/>
  <c r="DN59" i="1"/>
  <c r="DN58" i="1"/>
  <c r="DN62" i="1" a="1"/>
  <c r="DN62" i="1" s="1"/>
  <c r="DN61" i="1"/>
  <c r="DV60" i="1" a="1"/>
  <c r="DV60" i="1" s="1"/>
  <c r="DV59" i="1"/>
  <c r="DV58" i="1"/>
  <c r="DV62" i="1" a="1"/>
  <c r="DV62" i="1" s="1"/>
  <c r="DV61" i="1"/>
  <c r="BR60" i="1" a="1"/>
  <c r="BR60" i="1" s="1"/>
  <c r="BR59" i="1"/>
  <c r="BR58" i="1"/>
  <c r="BR62" i="1" a="1"/>
  <c r="BR62" i="1" s="1"/>
  <c r="BR61" i="1"/>
  <c r="BZ60" i="1" a="1"/>
  <c r="BZ60" i="1" s="1"/>
  <c r="BZ59" i="1"/>
  <c r="BZ58" i="1"/>
  <c r="BZ62" i="1" a="1"/>
  <c r="BZ62" i="1" s="1"/>
  <c r="BZ61" i="1"/>
  <c r="CH60" i="1" a="1"/>
  <c r="CH60" i="1" s="1"/>
  <c r="CH59" i="1"/>
  <c r="CH58" i="1"/>
  <c r="CH62" i="1" a="1"/>
  <c r="CH62" i="1" s="1"/>
  <c r="CH61" i="1"/>
  <c r="CP60" i="1" a="1"/>
  <c r="CP60" i="1" s="1"/>
  <c r="CP59" i="1"/>
  <c r="CP58" i="1"/>
  <c r="CP62" i="1" a="1"/>
  <c r="CP62" i="1" s="1"/>
  <c r="CP61" i="1"/>
  <c r="CX60" i="1" a="1"/>
  <c r="CX60" i="1" s="1"/>
  <c r="CX59" i="1"/>
  <c r="CX58" i="1"/>
  <c r="CX62" i="1" a="1"/>
  <c r="CX62" i="1" s="1"/>
  <c r="CX61" i="1"/>
  <c r="DF60" i="1" a="1"/>
  <c r="DF60" i="1" s="1"/>
  <c r="DF59" i="1"/>
  <c r="DF58" i="1"/>
  <c r="DF62" i="1" a="1"/>
  <c r="DF62" i="1" s="1"/>
  <c r="DF61" i="1"/>
  <c r="DO59" i="1"/>
  <c r="DO60" i="1" a="1"/>
  <c r="DO60" i="1" s="1"/>
  <c r="DO58" i="1"/>
  <c r="DO61" i="1"/>
  <c r="DO62" i="1" a="1"/>
  <c r="DO62" i="1" s="1"/>
  <c r="DU60" i="1" a="1"/>
  <c r="DU60" i="1" s="1"/>
  <c r="DU59" i="1"/>
  <c r="DU58" i="1"/>
  <c r="DU61" i="1"/>
  <c r="DU62" i="1" a="1"/>
  <c r="DU62" i="1" s="1"/>
  <c r="DB58" i="1"/>
  <c r="DB61" i="1"/>
  <c r="DB60" i="1" a="1"/>
  <c r="DB60" i="1" s="1"/>
  <c r="DB59" i="1"/>
  <c r="DB62" i="1" a="1"/>
  <c r="DB62" i="1" s="1"/>
  <c r="CA62" i="1" a="1"/>
  <c r="CA62" i="1" s="1"/>
  <c r="CA59" i="1"/>
  <c r="CA60" i="1" a="1"/>
  <c r="CA60" i="1" s="1"/>
  <c r="CA58" i="1"/>
  <c r="CA61" i="1"/>
  <c r="DP59" i="1"/>
  <c r="DP58" i="1"/>
  <c r="DP60" i="1" a="1"/>
  <c r="DP60" i="1" s="1"/>
  <c r="DP61" i="1"/>
  <c r="DP62" i="1" a="1"/>
  <c r="DP62" i="1" s="1"/>
  <c r="BL62" i="1" a="1"/>
  <c r="BL62" i="1" s="1"/>
  <c r="BL59" i="1"/>
  <c r="BL58" i="1"/>
  <c r="BL60" i="1" a="1"/>
  <c r="BL60" i="1" s="1"/>
  <c r="BL61" i="1"/>
  <c r="BT62" i="1" a="1"/>
  <c r="BT62" i="1" s="1"/>
  <c r="BT59" i="1"/>
  <c r="BT58" i="1"/>
  <c r="BT60" i="1" a="1"/>
  <c r="BT60" i="1" s="1"/>
  <c r="BT61" i="1"/>
  <c r="CB62" i="1" a="1"/>
  <c r="CB62" i="1" s="1"/>
  <c r="CB59" i="1"/>
  <c r="CB58" i="1"/>
  <c r="CB60" i="1" a="1"/>
  <c r="CB60" i="1" s="1"/>
  <c r="CB61" i="1"/>
  <c r="CJ62" i="1" a="1"/>
  <c r="CJ62" i="1" s="1"/>
  <c r="CJ59" i="1"/>
  <c r="CJ58" i="1"/>
  <c r="CJ60" i="1" a="1"/>
  <c r="CJ60" i="1" s="1"/>
  <c r="CJ61" i="1"/>
  <c r="CR62" i="1" a="1"/>
  <c r="CR62" i="1" s="1"/>
  <c r="CR59" i="1"/>
  <c r="CR58" i="1"/>
  <c r="CR60" i="1" a="1"/>
  <c r="CR60" i="1" s="1"/>
  <c r="CR61" i="1"/>
  <c r="CZ59" i="1"/>
  <c r="CZ58" i="1"/>
  <c r="CZ60" i="1" a="1"/>
  <c r="CZ60" i="1" s="1"/>
  <c r="CZ61" i="1"/>
  <c r="CZ62" i="1" a="1"/>
  <c r="CZ62" i="1" s="1"/>
  <c r="DH59" i="1"/>
  <c r="DH58" i="1"/>
  <c r="DH60" i="1" a="1"/>
  <c r="DH60" i="1" s="1"/>
  <c r="DH61" i="1"/>
  <c r="DH62" i="1" a="1"/>
  <c r="DH62" i="1" s="1"/>
  <c r="AG62" i="47" a="1"/>
  <c r="AG62" i="47" s="1"/>
  <c r="CC60" i="70"/>
  <c r="DX61" i="70"/>
  <c r="DX60" i="70"/>
  <c r="DX62" i="70" a="1"/>
  <c r="DX62" i="70" s="1"/>
  <c r="BO62" i="47" a="1"/>
  <c r="BO62" i="47" s="1"/>
  <c r="CM50" i="70"/>
  <c r="CB62" i="70" a="1"/>
  <c r="CB62" i="70" s="1"/>
  <c r="BX62" i="70" a="1"/>
  <c r="BX62" i="70" s="1"/>
  <c r="CF62" i="70" a="1"/>
  <c r="CF62" i="70" s="1"/>
  <c r="BY60" i="70"/>
  <c r="BY62" i="70" a="1"/>
  <c r="BY62" i="70" s="1"/>
  <c r="CC62" i="70" a="1"/>
  <c r="CC62" i="70" s="1"/>
  <c r="BX60" i="70"/>
  <c r="CF60" i="70"/>
  <c r="AH60" i="47"/>
  <c r="CB60" i="70"/>
  <c r="CB61" i="70"/>
  <c r="BP60" i="47"/>
  <c r="BO60" i="47"/>
  <c r="AH61" i="47"/>
  <c r="AI60" i="47"/>
  <c r="AJ60" i="47"/>
  <c r="CC61" i="70"/>
  <c r="CF61" i="70"/>
  <c r="BY61" i="70"/>
  <c r="BX61" i="70"/>
  <c r="AI61" i="47"/>
  <c r="BO61" i="47"/>
  <c r="BP61" i="47"/>
  <c r="AJ61" i="47"/>
  <c r="CO47" i="47"/>
  <c r="CY47" i="47"/>
  <c r="CU47" i="47"/>
  <c r="CF47" i="47"/>
  <c r="CE47" i="47"/>
  <c r="CA10" i="70"/>
  <c r="BZ10" i="70"/>
  <c r="CQ10" i="70"/>
  <c r="CS10" i="70"/>
  <c r="CT10" i="70"/>
  <c r="CV10" i="70"/>
  <c r="CW10" i="70"/>
  <c r="CX10" i="70"/>
  <c r="CY10" i="70"/>
  <c r="CZ10" i="70"/>
  <c r="CM8" i="70"/>
  <c r="BU9" i="70"/>
  <c r="BW9" i="70"/>
  <c r="CI29" i="47"/>
  <c r="CF29" i="47"/>
  <c r="CE29" i="47"/>
  <c r="CD29" i="47"/>
  <c r="CC29" i="47"/>
  <c r="CB29" i="47"/>
  <c r="CA29" i="47"/>
  <c r="BY29" i="47"/>
  <c r="BX29" i="47"/>
  <c r="BV29" i="47"/>
  <c r="BT29" i="47"/>
  <c r="CT47" i="47"/>
  <c r="AU17" i="47"/>
  <c r="AU34" i="47"/>
  <c r="AV34" i="47"/>
  <c r="AW34" i="47"/>
  <c r="AT34" i="47"/>
  <c r="AS34" i="47"/>
  <c r="AR34" i="47"/>
  <c r="AK34" i="47"/>
  <c r="AX34" i="47"/>
  <c r="AQ34" i="47"/>
  <c r="AP34" i="47"/>
  <c r="AO34" i="47"/>
  <c r="AN34" i="47"/>
  <c r="AM34" i="47"/>
  <c r="AL34" i="47"/>
  <c r="CB39" i="47"/>
  <c r="BF39" i="47"/>
  <c r="BE39" i="47"/>
  <c r="AR39" i="47"/>
  <c r="AQ39" i="47"/>
  <c r="AP39" i="47"/>
  <c r="AO39" i="47"/>
  <c r="CX36" i="47"/>
  <c r="CU36" i="47"/>
  <c r="CV36" i="47"/>
  <c r="CW36" i="47"/>
  <c r="CT36" i="47"/>
  <c r="CM36" i="47"/>
  <c r="CL36" i="47"/>
  <c r="CK36" i="47"/>
  <c r="CJ36" i="47"/>
  <c r="CI36" i="47"/>
  <c r="CH36" i="47"/>
  <c r="CG36" i="47"/>
  <c r="CF36" i="47"/>
  <c r="CE36" i="47"/>
  <c r="BW36" i="47"/>
  <c r="BW23" i="70"/>
  <c r="CD23" i="70"/>
  <c r="CE21" i="70"/>
  <c r="CO21" i="70"/>
  <c r="CP21" i="70"/>
  <c r="BD3" i="70"/>
  <c r="BD7" i="47"/>
  <c r="BC7" i="47"/>
  <c r="BE2" i="70"/>
  <c r="BE2" i="47"/>
  <c r="AT22" i="70"/>
  <c r="AS22" i="70"/>
  <c r="AR22" i="70"/>
  <c r="AY25" i="47"/>
  <c r="AT17" i="47"/>
  <c r="AS17" i="47"/>
  <c r="AR17" i="47"/>
  <c r="AT22" i="47"/>
  <c r="AS22" i="47"/>
  <c r="AR22" i="47"/>
  <c r="AK34" i="70"/>
  <c r="AK61" i="149" s="1" a="1"/>
  <c r="AK61" i="149" s="1"/>
  <c r="AL34" i="70"/>
  <c r="AL61" i="149" s="1" a="1"/>
  <c r="AL61" i="149" s="1"/>
  <c r="AM34" i="70"/>
  <c r="AM62" i="149" s="1" a="1"/>
  <c r="AM62" i="149" s="1"/>
  <c r="AN34" i="70"/>
  <c r="AN60" i="149" s="1"/>
  <c r="AO34" i="70"/>
  <c r="AO60" i="149" s="1"/>
  <c r="AP34" i="70"/>
  <c r="AQ34" i="70"/>
  <c r="AR34" i="70"/>
  <c r="CT41" i="47"/>
  <c r="CS36" i="47"/>
  <c r="CR41" i="47"/>
  <c r="V13" i="47"/>
  <c r="U13" i="47"/>
  <c r="T13" i="47"/>
  <c r="S13" i="47"/>
  <c r="R13" i="47"/>
  <c r="Q13" i="47"/>
  <c r="P13" i="47"/>
  <c r="O13" i="47"/>
  <c r="N13" i="47"/>
  <c r="M13" i="47"/>
  <c r="L13" i="47"/>
  <c r="K13" i="47"/>
  <c r="V13" i="70"/>
  <c r="U13" i="70"/>
  <c r="T13" i="70"/>
  <c r="S13" i="70"/>
  <c r="R13" i="70"/>
  <c r="Q13" i="70"/>
  <c r="P13" i="70"/>
  <c r="O13" i="70"/>
  <c r="N13" i="70"/>
  <c r="M13" i="70"/>
  <c r="L13" i="70"/>
  <c r="K13" i="70"/>
  <c r="AY51" i="47"/>
  <c r="BA51" i="70"/>
  <c r="AZ51" i="70"/>
  <c r="AY51" i="70"/>
  <c r="AX51" i="70"/>
  <c r="AX62" i="149" s="1" a="1"/>
  <c r="AX62" i="149" s="1"/>
  <c r="AW51" i="70"/>
  <c r="AW61" i="149" s="1" a="1"/>
  <c r="AW61" i="149" s="1"/>
  <c r="AV51" i="70"/>
  <c r="AV62" i="149" s="1" a="1"/>
  <c r="AV62" i="149" s="1"/>
  <c r="AU51" i="70"/>
  <c r="AU62" i="149" s="1" a="1"/>
  <c r="AU62" i="149" s="1"/>
  <c r="AT51" i="70"/>
  <c r="AS51" i="70"/>
  <c r="AR51" i="70"/>
  <c r="AQ51" i="70"/>
  <c r="AP51" i="70"/>
  <c r="AO51" i="70"/>
  <c r="AN51" i="70"/>
  <c r="AM51" i="70"/>
  <c r="AL51" i="70"/>
  <c r="AK51" i="70"/>
  <c r="AJ51" i="70"/>
  <c r="AI51" i="70"/>
  <c r="AH51" i="70"/>
  <c r="AG51" i="70"/>
  <c r="AG63" i="149" s="1" a="1"/>
  <c r="AG63" i="149" s="1"/>
  <c r="AF51" i="70"/>
  <c r="AF64" i="149" s="1" a="1"/>
  <c r="AF64" i="149" s="1"/>
  <c r="AE51" i="70"/>
  <c r="AE60" i="149" s="1"/>
  <c r="AD51" i="70"/>
  <c r="AC51" i="70"/>
  <c r="AB51" i="70"/>
  <c r="AA51" i="70"/>
  <c r="AA62" i="149" s="1" a="1"/>
  <c r="AA62" i="149" s="1"/>
  <c r="Z51" i="70"/>
  <c r="X51" i="70"/>
  <c r="X61" i="149" s="1" a="1"/>
  <c r="X61" i="149" s="1"/>
  <c r="W51" i="70"/>
  <c r="W62" i="149" s="1" a="1"/>
  <c r="W62" i="149" s="1"/>
  <c r="V51" i="70"/>
  <c r="U51" i="70"/>
  <c r="T51" i="70"/>
  <c r="BA51" i="47"/>
  <c r="AZ51" i="47"/>
  <c r="AX51" i="47"/>
  <c r="AW51" i="47"/>
  <c r="AV51" i="47"/>
  <c r="AU51" i="47"/>
  <c r="AT51" i="47"/>
  <c r="AS51" i="47"/>
  <c r="AF51" i="47"/>
  <c r="AE51" i="47"/>
  <c r="AD51" i="47"/>
  <c r="AC51" i="47"/>
  <c r="AB51" i="47"/>
  <c r="AA51" i="47"/>
  <c r="X51" i="47"/>
  <c r="Z51" i="47"/>
  <c r="W51" i="47"/>
  <c r="V51" i="47"/>
  <c r="U51" i="47"/>
  <c r="T51" i="47"/>
  <c r="Y42" i="70"/>
  <c r="Y64" i="149" s="1" a="1"/>
  <c r="Y64" i="149" s="1"/>
  <c r="Z42" i="70"/>
  <c r="AA42" i="70"/>
  <c r="X42" i="70"/>
  <c r="X60" i="149" s="1"/>
  <c r="Z42" i="47"/>
  <c r="AA42" i="47"/>
  <c r="X42" i="47"/>
  <c r="AA34" i="47"/>
  <c r="Z34" i="47"/>
  <c r="Y34" i="47"/>
  <c r="BR3" i="70"/>
  <c r="BS3" i="70"/>
  <c r="BT3" i="70"/>
  <c r="BU3" i="70"/>
  <c r="BV3" i="70"/>
  <c r="BP3" i="70"/>
  <c r="BQ3" i="70"/>
  <c r="BO3" i="70"/>
  <c r="BN3" i="70"/>
  <c r="BL3" i="70"/>
  <c r="BM3" i="70"/>
  <c r="BN3" i="47"/>
  <c r="BM3" i="47"/>
  <c r="BK3" i="70"/>
  <c r="BL3" i="47"/>
  <c r="BI3" i="70"/>
  <c r="BJ3" i="70"/>
  <c r="BH3" i="70"/>
  <c r="BG3" i="70"/>
  <c r="BF3" i="70"/>
  <c r="BE3" i="70"/>
  <c r="BC3" i="70"/>
  <c r="BB3" i="70"/>
  <c r="BA3" i="70"/>
  <c r="AZ3" i="70"/>
  <c r="AY3" i="70"/>
  <c r="BH3" i="47"/>
  <c r="BI3" i="47"/>
  <c r="BJ3" i="47"/>
  <c r="BG3" i="47"/>
  <c r="BF3" i="47"/>
  <c r="BE3" i="47"/>
  <c r="BD3" i="47"/>
  <c r="BC3" i="47"/>
  <c r="BB3" i="47"/>
  <c r="AZ3" i="47"/>
  <c r="BA3" i="47"/>
  <c r="BK3" i="47"/>
  <c r="AY3" i="47"/>
  <c r="BX61" i="148" l="1" a="1"/>
  <c r="BX61" i="148" s="1"/>
  <c r="Y62" i="148" a="1"/>
  <c r="Y62" i="148" s="1"/>
  <c r="BY60" i="148"/>
  <c r="CC60" i="148"/>
  <c r="AC64" i="148" a="1"/>
  <c r="AC64" i="148" s="1"/>
  <c r="CW61" i="148" a="1"/>
  <c r="CW61" i="148" s="1"/>
  <c r="AE63" i="148" a="1"/>
  <c r="AE63" i="148" s="1"/>
  <c r="BT64" i="148" a="1"/>
  <c r="BT64" i="148" s="1"/>
  <c r="AD63" i="148" a="1"/>
  <c r="AD63" i="148" s="1"/>
  <c r="BV62" i="148" a="1"/>
  <c r="BV62" i="148" s="1"/>
  <c r="CF64" i="148" a="1"/>
  <c r="CF64" i="148" s="1"/>
  <c r="AU63" i="149" a="1"/>
  <c r="AU63" i="149" s="1"/>
  <c r="AL62" i="149" a="1"/>
  <c r="AL62" i="149" s="1"/>
  <c r="AU60" i="149"/>
  <c r="AV61" i="149" a="1"/>
  <c r="AV61" i="149" s="1"/>
  <c r="AK62" i="149" a="1"/>
  <c r="AK62" i="149" s="1"/>
  <c r="AV63" i="149" a="1"/>
  <c r="AV63" i="149" s="1"/>
  <c r="AW62" i="149" a="1"/>
  <c r="AW62" i="149" s="1"/>
  <c r="X63" i="149" a="1"/>
  <c r="X63" i="149" s="1"/>
  <c r="AA63" i="149" a="1"/>
  <c r="AA63" i="149" s="1"/>
  <c r="W61" i="149" a="1"/>
  <c r="W61" i="149" s="1"/>
  <c r="AW64" i="149" a="1"/>
  <c r="AW64" i="149" s="1"/>
  <c r="AV60" i="149"/>
  <c r="AU61" i="149" a="1"/>
  <c r="AU61" i="149" s="1"/>
  <c r="Z60" i="149"/>
  <c r="W60" i="149"/>
  <c r="W63" i="149" a="1"/>
  <c r="W63" i="149" s="1"/>
  <c r="W64" i="149" a="1"/>
  <c r="W64" i="149" s="1"/>
  <c r="AW63" i="148" a="1"/>
  <c r="AW63" i="148" s="1"/>
  <c r="CE61" i="148" a="1"/>
  <c r="CE61" i="148" s="1"/>
  <c r="Y61" i="148" a="1"/>
  <c r="Y61" i="148" s="1"/>
  <c r="AV61" i="148" a="1"/>
  <c r="AV61" i="148" s="1"/>
  <c r="Z63" i="148" a="1"/>
  <c r="Z63" i="148" s="1"/>
  <c r="AA63" i="148" a="1"/>
  <c r="AA63" i="148" s="1"/>
  <c r="AW61" i="148" a="1"/>
  <c r="AW61" i="148" s="1"/>
  <c r="AQ61" i="148" a="1"/>
  <c r="AQ61" i="148" s="1"/>
  <c r="CB61" i="148" a="1"/>
  <c r="CB61" i="148" s="1"/>
  <c r="CW63" i="148" a="1"/>
  <c r="CW63" i="148" s="1"/>
  <c r="AX61" i="148" a="1"/>
  <c r="AX61" i="148" s="1"/>
  <c r="BH60" i="149"/>
  <c r="BH62" i="149" a="1"/>
  <c r="BH62" i="149" s="1"/>
  <c r="BH63" i="149" a="1"/>
  <c r="BH63" i="149" s="1"/>
  <c r="BH64" i="149" a="1"/>
  <c r="BH64" i="149" s="1"/>
  <c r="BH61" i="149" a="1"/>
  <c r="BH61" i="149" s="1"/>
  <c r="BS63" i="149" a="1"/>
  <c r="BS63" i="149" s="1"/>
  <c r="BS60" i="149"/>
  <c r="BS62" i="149" a="1"/>
  <c r="BS62" i="149" s="1"/>
  <c r="BS64" i="149" a="1"/>
  <c r="BS64" i="149" s="1"/>
  <c r="BS61" i="149" a="1"/>
  <c r="BS61" i="149" s="1"/>
  <c r="BJ64" i="149" a="1"/>
  <c r="BJ64" i="149" s="1"/>
  <c r="BJ62" i="149" a="1"/>
  <c r="BJ62" i="149" s="1"/>
  <c r="BJ60" i="149"/>
  <c r="BJ63" i="149" a="1"/>
  <c r="BJ63" i="149" s="1"/>
  <c r="BJ61" i="149" a="1"/>
  <c r="BJ61" i="149" s="1"/>
  <c r="BV62" i="149" a="1"/>
  <c r="BV62" i="149" s="1"/>
  <c r="BV64" i="149" a="1"/>
  <c r="BV64" i="149" s="1"/>
  <c r="BV61" i="149" a="1"/>
  <c r="BV61" i="149" s="1"/>
  <c r="BV63" i="149" a="1"/>
  <c r="BV63" i="149" s="1"/>
  <c r="BV60" i="149"/>
  <c r="AH62" i="149" a="1"/>
  <c r="AH62" i="149" s="1"/>
  <c r="AH64" i="149" a="1"/>
  <c r="AH64" i="149" s="1"/>
  <c r="AH60" i="149"/>
  <c r="AH61" i="149" a="1"/>
  <c r="AH61" i="149" s="1"/>
  <c r="AH63" i="149" a="1"/>
  <c r="AH63" i="149" s="1"/>
  <c r="N61" i="70"/>
  <c r="V64" i="149" a="1"/>
  <c r="V64" i="149" s="1"/>
  <c r="V62" i="149" a="1"/>
  <c r="V62" i="149" s="1"/>
  <c r="V60" i="149"/>
  <c r="V61" i="149" a="1"/>
  <c r="V61" i="149" s="1"/>
  <c r="V63" i="149" a="1"/>
  <c r="V63" i="149" s="1"/>
  <c r="AS62" i="149" a="1"/>
  <c r="AS62" i="149" s="1"/>
  <c r="AS63" i="149" a="1"/>
  <c r="AS63" i="149" s="1"/>
  <c r="AS61" i="149" a="1"/>
  <c r="AS61" i="149" s="1"/>
  <c r="AS64" i="149" a="1"/>
  <c r="AS64" i="149" s="1"/>
  <c r="AS60" i="149"/>
  <c r="CZ64" i="149" a="1"/>
  <c r="CZ64" i="149" s="1"/>
  <c r="CZ62" i="149" a="1"/>
  <c r="CZ62" i="149" s="1"/>
  <c r="CZ60" i="149"/>
  <c r="CZ61" i="149" a="1"/>
  <c r="CZ61" i="149" s="1"/>
  <c r="CZ63" i="149" a="1"/>
  <c r="CZ63" i="149" s="1"/>
  <c r="AK63" i="149" a="1"/>
  <c r="AK63" i="149" s="1"/>
  <c r="AA61" i="149" a="1"/>
  <c r="AA61" i="149" s="1"/>
  <c r="AL64" i="149" a="1"/>
  <c r="AL64" i="149" s="1"/>
  <c r="AM64" i="149" a="1"/>
  <c r="AM64" i="149" s="1"/>
  <c r="AW60" i="149"/>
  <c r="AN61" i="149" a="1"/>
  <c r="AN61" i="149" s="1"/>
  <c r="Z63" i="149" a="1"/>
  <c r="Z63" i="149" s="1"/>
  <c r="AO61" i="149" a="1"/>
  <c r="AO61" i="149" s="1"/>
  <c r="BU64" i="149" a="1"/>
  <c r="BU64" i="149" s="1"/>
  <c r="BU60" i="149"/>
  <c r="BU63" i="149" a="1"/>
  <c r="BU63" i="149" s="1"/>
  <c r="BU61" i="149" a="1"/>
  <c r="BU61" i="149" s="1"/>
  <c r="BU62" i="149" a="1"/>
  <c r="BU62" i="149" s="1"/>
  <c r="AN63" i="149" a="1"/>
  <c r="AN63" i="149" s="1"/>
  <c r="Z61" i="149" a="1"/>
  <c r="Z61" i="149" s="1"/>
  <c r="Y60" i="149"/>
  <c r="AO63" i="149" a="1"/>
  <c r="AO63" i="149" s="1"/>
  <c r="AN64" i="149" a="1"/>
  <c r="AN64" i="149" s="1"/>
  <c r="Z62" i="149" a="1"/>
  <c r="Z62" i="149" s="1"/>
  <c r="Y63" i="149" a="1"/>
  <c r="Y63" i="149" s="1"/>
  <c r="AO64" i="149" a="1"/>
  <c r="AO64" i="149" s="1"/>
  <c r="CE64" i="70" a="1"/>
  <c r="CE64" i="70" s="1"/>
  <c r="CA64" i="149" a="1"/>
  <c r="CA64" i="149" s="1"/>
  <c r="CA62" i="149" a="1"/>
  <c r="CA62" i="149" s="1"/>
  <c r="CA63" i="149" a="1"/>
  <c r="CA63" i="149" s="1"/>
  <c r="CA60" i="149"/>
  <c r="CA61" i="149" a="1"/>
  <c r="CA61" i="149" s="1"/>
  <c r="AA64" i="149" a="1"/>
  <c r="AA64" i="149" s="1"/>
  <c r="BG62" i="149" a="1"/>
  <c r="BG62" i="149" s="1"/>
  <c r="BG61" i="149" a="1"/>
  <c r="BG61" i="149" s="1"/>
  <c r="BG63" i="149" a="1"/>
  <c r="BG63" i="149" s="1"/>
  <c r="BG60" i="149"/>
  <c r="BG64" i="149" a="1"/>
  <c r="BG64" i="149" s="1"/>
  <c r="AN62" i="149" a="1"/>
  <c r="AN62" i="149" s="1"/>
  <c r="AE62" i="149" a="1"/>
  <c r="AE62" i="149" s="1"/>
  <c r="Y61" i="149" a="1"/>
  <c r="Y61" i="149" s="1"/>
  <c r="AO62" i="149" a="1"/>
  <c r="AO62" i="149" s="1"/>
  <c r="Y62" i="149" a="1"/>
  <c r="Y62" i="149" s="1"/>
  <c r="AE64" i="149" a="1"/>
  <c r="AE64" i="149" s="1"/>
  <c r="AI62" i="149" a="1"/>
  <c r="AI62" i="149" s="1"/>
  <c r="AI64" i="149" a="1"/>
  <c r="AI64" i="149" s="1"/>
  <c r="AI61" i="149" a="1"/>
  <c r="AI61" i="149" s="1"/>
  <c r="AI63" i="149" a="1"/>
  <c r="AI63" i="149" s="1"/>
  <c r="AI60" i="149"/>
  <c r="AT64" i="149" a="1"/>
  <c r="AT64" i="149" s="1"/>
  <c r="AT62" i="149" a="1"/>
  <c r="AT62" i="149" s="1"/>
  <c r="AT61" i="149" a="1"/>
  <c r="AT61" i="149" s="1"/>
  <c r="AT60" i="149"/>
  <c r="AT63" i="149" a="1"/>
  <c r="AT63" i="149" s="1"/>
  <c r="BT63" i="149" a="1"/>
  <c r="BT63" i="149" s="1"/>
  <c r="BT60" i="149"/>
  <c r="BT62" i="149" a="1"/>
  <c r="BT62" i="149" s="1"/>
  <c r="BT64" i="149" a="1"/>
  <c r="BT64" i="149" s="1"/>
  <c r="BT61" i="149" a="1"/>
  <c r="BT61" i="149" s="1"/>
  <c r="AB63" i="70"/>
  <c r="P61" i="70"/>
  <c r="AY62" i="149" a="1"/>
  <c r="AY62" i="149" s="1"/>
  <c r="AY64" i="149" a="1"/>
  <c r="AY64" i="149" s="1"/>
  <c r="AY61" i="149" a="1"/>
  <c r="AY61" i="149" s="1"/>
  <c r="AY63" i="149" a="1"/>
  <c r="AY63" i="149" s="1"/>
  <c r="AY60" i="149"/>
  <c r="BL60" i="149"/>
  <c r="BL63" i="149" a="1"/>
  <c r="BL63" i="149" s="1"/>
  <c r="BL62" i="149" a="1"/>
  <c r="BL62" i="149" s="1"/>
  <c r="BL64" i="149" a="1"/>
  <c r="BL64" i="149" s="1"/>
  <c r="BL61" i="149" a="1"/>
  <c r="BL61" i="149" s="1"/>
  <c r="BE61" i="149" a="1"/>
  <c r="BE61" i="149" s="1"/>
  <c r="BE60" i="149"/>
  <c r="BE64" i="149" a="1"/>
  <c r="BE64" i="149" s="1"/>
  <c r="BE63" i="149" a="1"/>
  <c r="BE63" i="149" s="1"/>
  <c r="BE62" i="149" a="1"/>
  <c r="BE62" i="149" s="1"/>
  <c r="BN62" i="149" a="1"/>
  <c r="BN62" i="149" s="1"/>
  <c r="BN64" i="149" a="1"/>
  <c r="BN64" i="149" s="1"/>
  <c r="BN61" i="149" a="1"/>
  <c r="BN61" i="149" s="1"/>
  <c r="BN60" i="149"/>
  <c r="BN63" i="149" a="1"/>
  <c r="BN63" i="149" s="1"/>
  <c r="AD64" i="70" a="1"/>
  <c r="AD64" i="70" s="1"/>
  <c r="R61" i="70"/>
  <c r="CV62" i="149" a="1"/>
  <c r="CV62" i="149" s="1"/>
  <c r="CV63" i="149" a="1"/>
  <c r="CV63" i="149" s="1"/>
  <c r="CV60" i="149"/>
  <c r="CV61" i="149" a="1"/>
  <c r="CV61" i="149" s="1"/>
  <c r="CV64" i="149" a="1"/>
  <c r="CV64" i="149" s="1"/>
  <c r="X62" i="149" a="1"/>
  <c r="X62" i="149" s="1"/>
  <c r="AX63" i="149" a="1"/>
  <c r="AX63" i="149" s="1"/>
  <c r="BI62" i="149" a="1"/>
  <c r="BI62" i="149" s="1"/>
  <c r="BI64" i="149" a="1"/>
  <c r="BI64" i="149" s="1"/>
  <c r="BI60" i="149"/>
  <c r="BI63" i="149" a="1"/>
  <c r="BI63" i="149" s="1"/>
  <c r="BI61" i="149" a="1"/>
  <c r="BI61" i="149" s="1"/>
  <c r="K61" i="70"/>
  <c r="S61" i="70"/>
  <c r="CT62" i="149" a="1"/>
  <c r="CT62" i="149" s="1"/>
  <c r="CT63" i="149" a="1"/>
  <c r="CT63" i="149" s="1"/>
  <c r="CT64" i="149" a="1"/>
  <c r="CT64" i="149" s="1"/>
  <c r="CT60" i="149"/>
  <c r="CT61" i="149" a="1"/>
  <c r="CT61" i="149" s="1"/>
  <c r="AK60" i="149"/>
  <c r="AU64" i="149" a="1"/>
  <c r="AU64" i="149" s="1"/>
  <c r="X64" i="149" a="1"/>
  <c r="X64" i="149" s="1"/>
  <c r="AL63" i="149" a="1"/>
  <c r="AL63" i="149" s="1"/>
  <c r="AV64" i="149" a="1"/>
  <c r="AV64" i="149" s="1"/>
  <c r="AM60" i="149"/>
  <c r="AF60" i="149"/>
  <c r="AE63" i="149" a="1"/>
  <c r="AE63" i="149" s="1"/>
  <c r="AF61" i="149" a="1"/>
  <c r="AF61" i="149" s="1"/>
  <c r="O61" i="70"/>
  <c r="AQ64" i="70" a="1"/>
  <c r="AQ64" i="70" s="1"/>
  <c r="CY64" i="149" a="1"/>
  <c r="CY64" i="149" s="1"/>
  <c r="CY62" i="149" a="1"/>
  <c r="CY62" i="149" s="1"/>
  <c r="CY61" i="149" a="1"/>
  <c r="CY61" i="149" s="1"/>
  <c r="CY63" i="149" a="1"/>
  <c r="CY63" i="149" s="1"/>
  <c r="CY60" i="149"/>
  <c r="BM64" i="149" a="1"/>
  <c r="BM64" i="149" s="1"/>
  <c r="BM63" i="149" a="1"/>
  <c r="BM63" i="149" s="1"/>
  <c r="BM61" i="149" a="1"/>
  <c r="BM61" i="149" s="1"/>
  <c r="BM62" i="149" a="1"/>
  <c r="BM62" i="149" s="1"/>
  <c r="BM60" i="149"/>
  <c r="AJ62" i="149" a="1"/>
  <c r="AJ62" i="149" s="1"/>
  <c r="AJ61" i="149" a="1"/>
  <c r="AJ61" i="149" s="1"/>
  <c r="AJ60" i="149"/>
  <c r="AJ64" i="149" a="1"/>
  <c r="AJ64" i="149" s="1"/>
  <c r="AJ63" i="149" a="1"/>
  <c r="AJ63" i="149" s="1"/>
  <c r="AP63" i="70"/>
  <c r="CX62" i="149" a="1"/>
  <c r="CX62" i="149" s="1"/>
  <c r="CX60" i="149"/>
  <c r="CX64" i="149" a="1"/>
  <c r="CX64" i="149" s="1"/>
  <c r="CX61" i="149" a="1"/>
  <c r="CX61" i="149" s="1"/>
  <c r="CX63" i="149" a="1"/>
  <c r="CX63" i="149" s="1"/>
  <c r="BO62" i="149" a="1"/>
  <c r="BO62" i="149" s="1"/>
  <c r="BO60" i="149"/>
  <c r="BO64" i="149" a="1"/>
  <c r="BO64" i="149" s="1"/>
  <c r="BO61" i="149" a="1"/>
  <c r="BO61" i="149" s="1"/>
  <c r="BO63" i="149" a="1"/>
  <c r="BO63" i="149" s="1"/>
  <c r="L61" i="70"/>
  <c r="T61" i="70"/>
  <c r="BD60" i="149"/>
  <c r="BD63" i="149" a="1"/>
  <c r="BD63" i="149" s="1"/>
  <c r="BD62" i="149" a="1"/>
  <c r="BD62" i="149" s="1"/>
  <c r="BD64" i="149" a="1"/>
  <c r="BD64" i="149" s="1"/>
  <c r="BD61" i="149" a="1"/>
  <c r="BD61" i="149" s="1"/>
  <c r="CS63" i="149" a="1"/>
  <c r="CS63" i="149" s="1"/>
  <c r="CS64" i="149" a="1"/>
  <c r="CS64" i="149" s="1"/>
  <c r="CS60" i="149"/>
  <c r="CS62" i="149" a="1"/>
  <c r="CS62" i="149" s="1"/>
  <c r="CS61" i="149" a="1"/>
  <c r="CS61" i="149" s="1"/>
  <c r="AK64" i="149" a="1"/>
  <c r="AK64" i="149" s="1"/>
  <c r="AA60" i="149"/>
  <c r="AE61" i="149" a="1"/>
  <c r="AE61" i="149" s="1"/>
  <c r="AL60" i="149"/>
  <c r="AM63" i="149" a="1"/>
  <c r="AM63" i="149" s="1"/>
  <c r="AW63" i="149" a="1"/>
  <c r="AW63" i="149" s="1"/>
  <c r="Z64" i="149" a="1"/>
  <c r="Z64" i="149" s="1"/>
  <c r="AF63" i="149" a="1"/>
  <c r="AF63" i="149" s="1"/>
  <c r="BF62" i="149" a="1"/>
  <c r="BF62" i="149" s="1"/>
  <c r="BF64" i="149" a="1"/>
  <c r="BF64" i="149" s="1"/>
  <c r="BF60" i="149"/>
  <c r="BF61" i="149" a="1"/>
  <c r="BF61" i="149" s="1"/>
  <c r="BF63" i="149" a="1"/>
  <c r="BF63" i="149" s="1"/>
  <c r="AC64" i="70" a="1"/>
  <c r="AC64" i="70" s="1"/>
  <c r="Q61" i="70"/>
  <c r="CW62" i="149" a="1"/>
  <c r="CW62" i="149" s="1"/>
  <c r="CW63" i="149" a="1"/>
  <c r="CW63" i="149" s="1"/>
  <c r="CW61" i="149" a="1"/>
  <c r="CW61" i="149" s="1"/>
  <c r="CW60" i="149"/>
  <c r="CW64" i="149" a="1"/>
  <c r="CW64" i="149" s="1"/>
  <c r="AZ60" i="149"/>
  <c r="AZ62" i="149" a="1"/>
  <c r="AZ62" i="149" s="1"/>
  <c r="AZ63" i="149" a="1"/>
  <c r="AZ63" i="149" s="1"/>
  <c r="AZ64" i="149" a="1"/>
  <c r="AZ64" i="149" s="1"/>
  <c r="AZ61" i="149" a="1"/>
  <c r="AZ61" i="149" s="1"/>
  <c r="BR62" i="149" a="1"/>
  <c r="BR62" i="149" s="1"/>
  <c r="BR64" i="149" a="1"/>
  <c r="BR64" i="149" s="1"/>
  <c r="BR60" i="149"/>
  <c r="BR63" i="149" a="1"/>
  <c r="BR63" i="149" s="1"/>
  <c r="BR61" i="149" a="1"/>
  <c r="BR61" i="149" s="1"/>
  <c r="BA62" i="149" a="1"/>
  <c r="BA62" i="149" s="1"/>
  <c r="BA63" i="149" a="1"/>
  <c r="BA63" i="149" s="1"/>
  <c r="BA61" i="149" a="1"/>
  <c r="BA61" i="149" s="1"/>
  <c r="BA64" i="149" a="1"/>
  <c r="BA64" i="149" s="1"/>
  <c r="BA60" i="149"/>
  <c r="BB62" i="149" a="1"/>
  <c r="BB62" i="149" s="1"/>
  <c r="BB64" i="149" a="1"/>
  <c r="BB64" i="149" s="1"/>
  <c r="BB60" i="149"/>
  <c r="BB63" i="149" a="1"/>
  <c r="BB63" i="149" s="1"/>
  <c r="BB61" i="149" a="1"/>
  <c r="BB61" i="149" s="1"/>
  <c r="BQ62" i="149" a="1"/>
  <c r="BQ62" i="149" s="1"/>
  <c r="BQ64" i="149" a="1"/>
  <c r="BQ64" i="149" s="1"/>
  <c r="BQ60" i="149"/>
  <c r="BQ63" i="149" a="1"/>
  <c r="BQ63" i="149" s="1"/>
  <c r="BQ61" i="149" a="1"/>
  <c r="BQ61" i="149" s="1"/>
  <c r="BC63" i="149" a="1"/>
  <c r="BC63" i="149" s="1"/>
  <c r="BC60" i="149"/>
  <c r="BC62" i="149" a="1"/>
  <c r="BC62" i="149" s="1"/>
  <c r="BC64" i="149" a="1"/>
  <c r="BC64" i="149" s="1"/>
  <c r="BC61" i="149" a="1"/>
  <c r="BC61" i="149" s="1"/>
  <c r="BK63" i="149" a="1"/>
  <c r="BK63" i="149" s="1"/>
  <c r="BK60" i="149"/>
  <c r="BK64" i="149" a="1"/>
  <c r="BK64" i="149" s="1"/>
  <c r="BK62" i="149" a="1"/>
  <c r="BK62" i="149" s="1"/>
  <c r="BK61" i="149" a="1"/>
  <c r="BK61" i="149" s="1"/>
  <c r="BP60" i="149"/>
  <c r="BP62" i="149" a="1"/>
  <c r="BP62" i="149" s="1"/>
  <c r="BP63" i="149" a="1"/>
  <c r="BP63" i="149" s="1"/>
  <c r="BP61" i="149" a="1"/>
  <c r="BP61" i="149" s="1"/>
  <c r="BP64" i="149" a="1"/>
  <c r="BP64" i="149" s="1"/>
  <c r="M61" i="70"/>
  <c r="U62" i="149" a="1"/>
  <c r="U62" i="149" s="1"/>
  <c r="U63" i="149" a="1"/>
  <c r="U63" i="149" s="1"/>
  <c r="U64" i="149" a="1"/>
  <c r="U64" i="149" s="1"/>
  <c r="U60" i="149"/>
  <c r="U61" i="149" a="1"/>
  <c r="U61" i="149" s="1"/>
  <c r="AR62" i="149" a="1"/>
  <c r="AR62" i="149" s="1"/>
  <c r="AR60" i="149"/>
  <c r="AR63" i="149" a="1"/>
  <c r="AR63" i="149" s="1"/>
  <c r="AR64" i="149" a="1"/>
  <c r="AR64" i="149" s="1"/>
  <c r="AR61" i="149" a="1"/>
  <c r="AR61" i="149" s="1"/>
  <c r="CM64" i="149" a="1"/>
  <c r="CM64" i="149" s="1"/>
  <c r="CM61" i="149" a="1"/>
  <c r="CM61" i="149" s="1"/>
  <c r="CM63" i="149" a="1"/>
  <c r="CM63" i="149" s="1"/>
  <c r="CM60" i="149"/>
  <c r="CM62" i="149" a="1"/>
  <c r="CM62" i="149" s="1"/>
  <c r="AF62" i="149" a="1"/>
  <c r="AF62" i="149" s="1"/>
  <c r="M63" i="148" a="1"/>
  <c r="M63" i="148" s="1"/>
  <c r="M61" i="148" a="1"/>
  <c r="M61" i="148" s="1"/>
  <c r="AR63" i="148" a="1"/>
  <c r="AR63" i="148" s="1"/>
  <c r="AR61" i="148" a="1"/>
  <c r="AR61" i="148" s="1"/>
  <c r="N63" i="148" a="1"/>
  <c r="N63" i="148" s="1"/>
  <c r="N61" i="148" a="1"/>
  <c r="N61" i="148" s="1"/>
  <c r="V61" i="148" a="1"/>
  <c r="V61" i="148" s="1"/>
  <c r="V63" i="148" a="1"/>
  <c r="V63" i="148" s="1"/>
  <c r="AS61" i="148" a="1"/>
  <c r="AS61" i="148" s="1"/>
  <c r="AS63" i="148" a="1"/>
  <c r="AS63" i="148" s="1"/>
  <c r="AN61" i="148" a="1"/>
  <c r="AN61" i="148" s="1"/>
  <c r="AN63" i="148" a="1"/>
  <c r="AN63" i="148" s="1"/>
  <c r="AD61" i="148" a="1"/>
  <c r="AD61" i="148" s="1"/>
  <c r="BT63" i="148" a="1"/>
  <c r="BT63" i="148" s="1"/>
  <c r="AY61" i="148" a="1"/>
  <c r="AY61" i="148" s="1"/>
  <c r="AY63" i="148" a="1"/>
  <c r="AY63" i="148" s="1"/>
  <c r="BF61" i="148" a="1"/>
  <c r="BF61" i="148" s="1"/>
  <c r="BF63" i="148" a="1"/>
  <c r="BF63" i="148" s="1"/>
  <c r="BL61" i="148" a="1"/>
  <c r="BL61" i="148" s="1"/>
  <c r="BL63" i="148" a="1"/>
  <c r="BL63" i="148" s="1"/>
  <c r="O61" i="148" a="1"/>
  <c r="O61" i="148" s="1"/>
  <c r="O63" i="148" a="1"/>
  <c r="O63" i="148" s="1"/>
  <c r="AT61" i="148" a="1"/>
  <c r="AT61" i="148" s="1"/>
  <c r="AT63" i="148" a="1"/>
  <c r="AT63" i="148" s="1"/>
  <c r="AO63" i="148" a="1"/>
  <c r="AO63" i="148" s="1"/>
  <c r="AO61" i="148" a="1"/>
  <c r="AO61" i="148" s="1"/>
  <c r="BT61" i="148" a="1"/>
  <c r="BT61" i="148" s="1"/>
  <c r="Y63" i="148" a="1"/>
  <c r="Y63" i="148" s="1"/>
  <c r="BX63" i="148" a="1"/>
  <c r="BX63" i="148" s="1"/>
  <c r="AA61" i="148" a="1"/>
  <c r="AA61" i="148" s="1"/>
  <c r="AC61" i="148" a="1"/>
  <c r="AC61" i="148" s="1"/>
  <c r="CE63" i="148" a="1"/>
  <c r="CE63" i="148" s="1"/>
  <c r="AE61" i="148" a="1"/>
  <c r="AE61" i="148" s="1"/>
  <c r="BK61" i="148" a="1"/>
  <c r="BK61" i="148" s="1"/>
  <c r="BK63" i="148" a="1"/>
  <c r="BK63" i="148" s="1"/>
  <c r="BG63" i="148" a="1"/>
  <c r="BG63" i="148" s="1"/>
  <c r="BG61" i="148" a="1"/>
  <c r="BG61" i="148" s="1"/>
  <c r="P61" i="148" a="1"/>
  <c r="P61" i="148" s="1"/>
  <c r="P63" i="148" a="1"/>
  <c r="P63" i="148" s="1"/>
  <c r="CS63" i="148" a="1"/>
  <c r="CS63" i="148" s="1"/>
  <c r="CS61" i="148" a="1"/>
  <c r="CS61" i="148" s="1"/>
  <c r="CT63" i="148" a="1"/>
  <c r="CT63" i="148" s="1"/>
  <c r="CT61" i="148" a="1"/>
  <c r="CT61" i="148" s="1"/>
  <c r="AP61" i="148" a="1"/>
  <c r="AP61" i="148" s="1"/>
  <c r="AP63" i="148" a="1"/>
  <c r="AP63" i="148" s="1"/>
  <c r="BA63" i="148" a="1"/>
  <c r="BA63" i="148" s="1"/>
  <c r="BA61" i="148" a="1"/>
  <c r="BA61" i="148" s="1"/>
  <c r="BJ61" i="148" a="1"/>
  <c r="BJ61" i="148" s="1"/>
  <c r="BJ63" i="148" a="1"/>
  <c r="BJ63" i="148" s="1"/>
  <c r="BM63" i="148" a="1"/>
  <c r="BM63" i="148" s="1"/>
  <c r="BM61" i="148" a="1"/>
  <c r="BM61" i="148" s="1"/>
  <c r="Q61" i="148" a="1"/>
  <c r="Q61" i="148" s="1"/>
  <c r="Q63" i="148" a="1"/>
  <c r="Q63" i="148" s="1"/>
  <c r="AC63" i="148" a="1"/>
  <c r="AC63" i="148" s="1"/>
  <c r="BD61" i="148" a="1"/>
  <c r="BD61" i="148" s="1"/>
  <c r="BD63" i="148" a="1"/>
  <c r="BD63" i="148" s="1"/>
  <c r="AM61" i="148" a="1"/>
  <c r="AM61" i="148" s="1"/>
  <c r="AM63" i="148" a="1"/>
  <c r="AM63" i="148" s="1"/>
  <c r="AZ61" i="148" a="1"/>
  <c r="AZ61" i="148" s="1"/>
  <c r="AZ63" i="148" a="1"/>
  <c r="AZ63" i="148" s="1"/>
  <c r="BI63" i="148" a="1"/>
  <c r="BI63" i="148" s="1"/>
  <c r="BI61" i="148" a="1"/>
  <c r="BI61" i="148" s="1"/>
  <c r="BN61" i="148" a="1"/>
  <c r="BN61" i="148" s="1"/>
  <c r="BN63" i="148" a="1"/>
  <c r="BN63" i="148" s="1"/>
  <c r="X61" i="148" a="1"/>
  <c r="X61" i="148" s="1"/>
  <c r="X63" i="148" a="1"/>
  <c r="X63" i="148" s="1"/>
  <c r="R63" i="148" a="1"/>
  <c r="R63" i="148" s="1"/>
  <c r="R61" i="148" a="1"/>
  <c r="R61" i="148" s="1"/>
  <c r="CV63" i="148" a="1"/>
  <c r="CV63" i="148" s="1"/>
  <c r="CV61" i="148" a="1"/>
  <c r="CV61" i="148" s="1"/>
  <c r="AU63" i="148" a="1"/>
  <c r="AU63" i="148" s="1"/>
  <c r="AU61" i="148" a="1"/>
  <c r="AU61" i="148" s="1"/>
  <c r="AQ63" i="148" a="1"/>
  <c r="AQ63" i="148" s="1"/>
  <c r="BY61" i="148" a="1"/>
  <c r="BY61" i="148" s="1"/>
  <c r="CF61" i="148" a="1"/>
  <c r="CF61" i="148" s="1"/>
  <c r="Z61" i="148" a="1"/>
  <c r="Z61" i="148" s="1"/>
  <c r="BB63" i="148" a="1"/>
  <c r="BB63" i="148" s="1"/>
  <c r="BB61" i="148" a="1"/>
  <c r="BB61" i="148" s="1"/>
  <c r="BH63" i="148" a="1"/>
  <c r="BH63" i="148" s="1"/>
  <c r="BH61" i="148" a="1"/>
  <c r="BH61" i="148" s="1"/>
  <c r="K63" i="148" a="1"/>
  <c r="K63" i="148" s="1"/>
  <c r="K61" i="148" a="1"/>
  <c r="K61" i="148" s="1"/>
  <c r="S63" i="148" a="1"/>
  <c r="S63" i="148" s="1"/>
  <c r="S61" i="148" a="1"/>
  <c r="S61" i="148" s="1"/>
  <c r="CU63" i="148" a="1"/>
  <c r="CU63" i="148" s="1"/>
  <c r="CU61" i="148" a="1"/>
  <c r="CU61" i="148" s="1"/>
  <c r="AK63" i="148" a="1"/>
  <c r="AK63" i="148" s="1"/>
  <c r="AK61" i="148" a="1"/>
  <c r="AK61" i="148" s="1"/>
  <c r="BY63" i="148" a="1"/>
  <c r="BY63" i="148" s="1"/>
  <c r="BV61" i="148" a="1"/>
  <c r="BV61" i="148" s="1"/>
  <c r="W61" i="148" a="1"/>
  <c r="W61" i="148" s="1"/>
  <c r="W63" i="148" a="1"/>
  <c r="W63" i="148" s="1"/>
  <c r="L61" i="148" a="1"/>
  <c r="L61" i="148" s="1"/>
  <c r="L63" i="148" a="1"/>
  <c r="L63" i="148" s="1"/>
  <c r="T61" i="148" a="1"/>
  <c r="T61" i="148" s="1"/>
  <c r="T63" i="148" a="1"/>
  <c r="T63" i="148" s="1"/>
  <c r="BE61" i="148" a="1"/>
  <c r="BE61" i="148" s="1"/>
  <c r="BE63" i="148" a="1"/>
  <c r="BE63" i="148" s="1"/>
  <c r="CX61" i="148" a="1"/>
  <c r="CX61" i="148" s="1"/>
  <c r="CX63" i="148" a="1"/>
  <c r="CX63" i="148" s="1"/>
  <c r="AL63" i="148" a="1"/>
  <c r="AL63" i="148" s="1"/>
  <c r="AL61" i="148" a="1"/>
  <c r="AL61" i="148" s="1"/>
  <c r="AX63" i="148" a="1"/>
  <c r="AX63" i="148" s="1"/>
  <c r="AV63" i="148" a="1"/>
  <c r="AV63" i="148" s="1"/>
  <c r="AF63" i="148" a="1"/>
  <c r="AF63" i="148" s="1"/>
  <c r="CB63" i="148" a="1"/>
  <c r="CB63" i="148" s="1"/>
  <c r="U63" i="148" a="1"/>
  <c r="U63" i="148" s="1"/>
  <c r="U61" i="148" a="1"/>
  <c r="U61" i="148" s="1"/>
  <c r="CE60" i="148"/>
  <c r="AA60" i="148"/>
  <c r="CB62" i="148" a="1"/>
  <c r="CB62" i="148" s="1"/>
  <c r="AQ60" i="148"/>
  <c r="AX64" i="148" a="1"/>
  <c r="AX64" i="148" s="1"/>
  <c r="AW64" i="148" a="1"/>
  <c r="AW64" i="148" s="1"/>
  <c r="Z60" i="148"/>
  <c r="BH64" i="148" a="1"/>
  <c r="BH64" i="148" s="1"/>
  <c r="BH62" i="148" a="1"/>
  <c r="BH62" i="148" s="1"/>
  <c r="BH60" i="148"/>
  <c r="W62" i="148" a="1"/>
  <c r="W62" i="148" s="1"/>
  <c r="W60" i="148"/>
  <c r="W64" i="148" a="1"/>
  <c r="W64" i="148" s="1"/>
  <c r="AL60" i="148"/>
  <c r="AL64" i="148" a="1"/>
  <c r="AL64" i="148" s="1"/>
  <c r="AL62" i="148" a="1"/>
  <c r="AL62" i="148" s="1"/>
  <c r="AC60" i="148"/>
  <c r="BX62" i="148" a="1"/>
  <c r="BX62" i="148" s="1"/>
  <c r="T60" i="148"/>
  <c r="T62" i="148" a="1"/>
  <c r="T62" i="148" s="1"/>
  <c r="T64" i="148" a="1"/>
  <c r="T64" i="148" s="1"/>
  <c r="BE64" i="148" a="1"/>
  <c r="BE64" i="148" s="1"/>
  <c r="BE60" i="148"/>
  <c r="BE62" i="148" a="1"/>
  <c r="BE62" i="148" s="1"/>
  <c r="CX64" i="148" a="1"/>
  <c r="CX64" i="148" s="1"/>
  <c r="CX60" i="148"/>
  <c r="CX62" i="148" a="1"/>
  <c r="CX62" i="148" s="1"/>
  <c r="BD62" i="148" a="1"/>
  <c r="BD62" i="148" s="1"/>
  <c r="BD60" i="148"/>
  <c r="BD64" i="148" a="1"/>
  <c r="BD64" i="148" s="1"/>
  <c r="M60" i="148"/>
  <c r="M62" i="148" a="1"/>
  <c r="M62" i="148" s="1"/>
  <c r="M64" i="148" a="1"/>
  <c r="M64" i="148" s="1"/>
  <c r="U62" i="148" a="1"/>
  <c r="U62" i="148" s="1"/>
  <c r="U60" i="148"/>
  <c r="U64" i="148" a="1"/>
  <c r="U64" i="148" s="1"/>
  <c r="AR62" i="148" a="1"/>
  <c r="AR62" i="148" s="1"/>
  <c r="AR60" i="148"/>
  <c r="AR64" i="148" a="1"/>
  <c r="AR64" i="148" s="1"/>
  <c r="AM64" i="148" a="1"/>
  <c r="AM64" i="148" s="1"/>
  <c r="AM60" i="148"/>
  <c r="AM62" i="148" a="1"/>
  <c r="AM62" i="148" s="1"/>
  <c r="AA62" i="148" a="1"/>
  <c r="AA62" i="148" s="1"/>
  <c r="AD60" i="148"/>
  <c r="BV64" i="148" a="1"/>
  <c r="BV64" i="148" s="1"/>
  <c r="Z62" i="148" a="1"/>
  <c r="Z62" i="148" s="1"/>
  <c r="Y60" i="148"/>
  <c r="AX60" i="148"/>
  <c r="N60" i="148"/>
  <c r="N64" i="148" a="1"/>
  <c r="N64" i="148" s="1"/>
  <c r="N62" i="148" a="1"/>
  <c r="N62" i="148" s="1"/>
  <c r="V64" i="148" a="1"/>
  <c r="V64" i="148" s="1"/>
  <c r="V62" i="148" a="1"/>
  <c r="V62" i="148" s="1"/>
  <c r="V60" i="148"/>
  <c r="AS64" i="148" a="1"/>
  <c r="AS64" i="148" s="1"/>
  <c r="AS62" i="148" a="1"/>
  <c r="AS62" i="148" s="1"/>
  <c r="AS60" i="148"/>
  <c r="AN62" i="148" a="1"/>
  <c r="AN62" i="148" s="1"/>
  <c r="AN64" i="148" a="1"/>
  <c r="AN64" i="148" s="1"/>
  <c r="AN60" i="148"/>
  <c r="AV62" i="148" a="1"/>
  <c r="AV62" i="148" s="1"/>
  <c r="CE64" i="148" a="1"/>
  <c r="CE64" i="148" s="1"/>
  <c r="AD64" i="148" a="1"/>
  <c r="AD64" i="148" s="1"/>
  <c r="AE64" i="148" a="1"/>
  <c r="AE64" i="148" s="1"/>
  <c r="AX62" i="148" a="1"/>
  <c r="AX62" i="148" s="1"/>
  <c r="BB60" i="148"/>
  <c r="BB62" i="148" a="1"/>
  <c r="BB62" i="148" s="1"/>
  <c r="BB64" i="148" a="1"/>
  <c r="BB64" i="148" s="1"/>
  <c r="CU60" i="148"/>
  <c r="CU62" i="148" a="1"/>
  <c r="CU62" i="148" s="1"/>
  <c r="CU64" i="148" a="1"/>
  <c r="CU64" i="148" s="1"/>
  <c r="L64" i="148" a="1"/>
  <c r="L64" i="148" s="1"/>
  <c r="L60" i="148"/>
  <c r="L62" i="148" a="1"/>
  <c r="L62" i="148" s="1"/>
  <c r="AY60" i="148"/>
  <c r="AY62" i="148" a="1"/>
  <c r="AY62" i="148" s="1"/>
  <c r="AY64" i="148" a="1"/>
  <c r="AY64" i="148" s="1"/>
  <c r="BF62" i="148" a="1"/>
  <c r="BF62" i="148" s="1"/>
  <c r="BF60" i="148"/>
  <c r="BF64" i="148" a="1"/>
  <c r="BF64" i="148" s="1"/>
  <c r="BL64" i="148" a="1"/>
  <c r="BL64" i="148" s="1"/>
  <c r="BL60" i="148"/>
  <c r="BL62" i="148" a="1"/>
  <c r="BL62" i="148" s="1"/>
  <c r="O64" i="148" a="1"/>
  <c r="O64" i="148" s="1"/>
  <c r="O60" i="148"/>
  <c r="O62" i="148" a="1"/>
  <c r="O62" i="148" s="1"/>
  <c r="AT60" i="148"/>
  <c r="AT62" i="148" a="1"/>
  <c r="AT62" i="148" s="1"/>
  <c r="AT64" i="148" a="1"/>
  <c r="AT64" i="148" s="1"/>
  <c r="AO60" i="148"/>
  <c r="AO64" i="148" a="1"/>
  <c r="AO64" i="148" s="1"/>
  <c r="AO62" i="148" a="1"/>
  <c r="AO62" i="148" s="1"/>
  <c r="AV60" i="148"/>
  <c r="BT62" i="148" a="1"/>
  <c r="BT62" i="148" s="1"/>
  <c r="Z64" i="148" a="1"/>
  <c r="Z64" i="148" s="1"/>
  <c r="BY62" i="148" a="1"/>
  <c r="BY62" i="148" s="1"/>
  <c r="AE62" i="148" a="1"/>
  <c r="AE62" i="148" s="1"/>
  <c r="AB63" i="47"/>
  <c r="P60" i="148"/>
  <c r="P62" i="148" a="1"/>
  <c r="P62" i="148" s="1"/>
  <c r="P64" i="148" a="1"/>
  <c r="P64" i="148" s="1"/>
  <c r="CS60" i="148"/>
  <c r="CS64" i="148" a="1"/>
  <c r="CS64" i="148" s="1"/>
  <c r="CS62" i="148" a="1"/>
  <c r="CS62" i="148" s="1"/>
  <c r="CT60" i="148"/>
  <c r="CT64" i="148" a="1"/>
  <c r="CT64" i="148" s="1"/>
  <c r="CT62" i="148" a="1"/>
  <c r="CT62" i="148" s="1"/>
  <c r="AP60" i="148"/>
  <c r="AP64" i="148" a="1"/>
  <c r="AP64" i="148" s="1"/>
  <c r="AP62" i="148" a="1"/>
  <c r="AP62" i="148" s="1"/>
  <c r="AQ62" i="148" a="1"/>
  <c r="AQ62" i="148" s="1"/>
  <c r="AV64" i="148" a="1"/>
  <c r="AV64" i="148" s="1"/>
  <c r="AC62" i="148" a="1"/>
  <c r="AC62" i="148" s="1"/>
  <c r="BT60" i="148"/>
  <c r="AD62" i="148" a="1"/>
  <c r="AD62" i="148" s="1"/>
  <c r="AW60" i="148"/>
  <c r="BG64" i="148" a="1"/>
  <c r="BG64" i="148" s="1"/>
  <c r="BG62" i="148" a="1"/>
  <c r="BG62" i="148" s="1"/>
  <c r="BG60" i="148"/>
  <c r="BA62" i="148" a="1"/>
  <c r="BA62" i="148" s="1"/>
  <c r="BA64" i="148" a="1"/>
  <c r="BA64" i="148" s="1"/>
  <c r="BA60" i="148"/>
  <c r="Q62" i="148" a="1"/>
  <c r="Q62" i="148" s="1"/>
  <c r="Q60" i="148"/>
  <c r="Q64" i="148" a="1"/>
  <c r="Q64" i="148" s="1"/>
  <c r="CB64" i="148" a="1"/>
  <c r="CB64" i="148" s="1"/>
  <c r="AF60" i="148"/>
  <c r="AW62" i="148" a="1"/>
  <c r="AW62" i="148" s="1"/>
  <c r="Y64" i="148" a="1"/>
  <c r="Y64" i="148" s="1"/>
  <c r="BX60" i="148"/>
  <c r="BK60" i="148"/>
  <c r="BK64" i="148" a="1"/>
  <c r="BK64" i="148" s="1"/>
  <c r="BK62" i="148" a="1"/>
  <c r="BK62" i="148" s="1"/>
  <c r="BJ62" i="148" a="1"/>
  <c r="BJ62" i="148" s="1"/>
  <c r="BJ60" i="148"/>
  <c r="BJ64" i="148" a="1"/>
  <c r="BJ64" i="148" s="1"/>
  <c r="BM64" i="148" a="1"/>
  <c r="BM64" i="148" s="1"/>
  <c r="BM60" i="148"/>
  <c r="BM62" i="148" a="1"/>
  <c r="BM62" i="148" s="1"/>
  <c r="CW62" i="148" a="1"/>
  <c r="CW62" i="148" s="1"/>
  <c r="CW64" i="148" a="1"/>
  <c r="CW64" i="148" s="1"/>
  <c r="CW60" i="148"/>
  <c r="AZ60" i="148"/>
  <c r="AZ62" i="148" a="1"/>
  <c r="AZ62" i="148" s="1"/>
  <c r="AZ64" i="148" a="1"/>
  <c r="AZ64" i="148" s="1"/>
  <c r="BI64" i="148" a="1"/>
  <c r="BI64" i="148" s="1"/>
  <c r="BI62" i="148" a="1"/>
  <c r="BI62" i="148" s="1"/>
  <c r="BI60" i="148"/>
  <c r="BN62" i="148" a="1"/>
  <c r="BN62" i="148" s="1"/>
  <c r="BN64" i="148" a="1"/>
  <c r="BN64" i="148" s="1"/>
  <c r="BN60" i="148"/>
  <c r="X60" i="148"/>
  <c r="X64" i="148" a="1"/>
  <c r="X64" i="148" s="1"/>
  <c r="X62" i="148" a="1"/>
  <c r="X62" i="148" s="1"/>
  <c r="R60" i="148"/>
  <c r="R64" i="148" a="1"/>
  <c r="R64" i="148" s="1"/>
  <c r="R62" i="148" a="1"/>
  <c r="R62" i="148" s="1"/>
  <c r="CV64" i="148" a="1"/>
  <c r="CV64" i="148" s="1"/>
  <c r="CV60" i="148"/>
  <c r="CV62" i="148" a="1"/>
  <c r="CV62" i="148" s="1"/>
  <c r="AU64" i="148" a="1"/>
  <c r="AU64" i="148" s="1"/>
  <c r="AU60" i="148"/>
  <c r="AU62" i="148" a="1"/>
  <c r="AU62" i="148" s="1"/>
  <c r="AQ64" i="148" a="1"/>
  <c r="AQ64" i="148" s="1"/>
  <c r="CE62" i="148" a="1"/>
  <c r="CE62" i="148" s="1"/>
  <c r="CC62" i="148" a="1"/>
  <c r="CC62" i="148" s="1"/>
  <c r="AA64" i="148" a="1"/>
  <c r="AA64" i="148" s="1"/>
  <c r="CB60" i="148"/>
  <c r="BX64" i="148" a="1"/>
  <c r="BX64" i="148" s="1"/>
  <c r="K64" i="148" a="1"/>
  <c r="K64" i="148" s="1"/>
  <c r="K60" i="148"/>
  <c r="K62" i="148" a="1"/>
  <c r="K62" i="148" s="1"/>
  <c r="S60" i="148"/>
  <c r="S64" i="148" a="1"/>
  <c r="S64" i="148" s="1"/>
  <c r="S62" i="148" a="1"/>
  <c r="S62" i="148" s="1"/>
  <c r="AK64" i="148" a="1"/>
  <c r="AK64" i="148" s="1"/>
  <c r="AK62" i="148" a="1"/>
  <c r="AK62" i="148" s="1"/>
  <c r="AK60" i="148"/>
  <c r="AN63" i="70"/>
  <c r="X63" i="70"/>
  <c r="AA64" i="70" a="1"/>
  <c r="AA64" i="70" s="1"/>
  <c r="AK63" i="70"/>
  <c r="BF63" i="70"/>
  <c r="BF64" i="70" a="1"/>
  <c r="BF64" i="70" s="1"/>
  <c r="BU63" i="70"/>
  <c r="BU64" i="70" a="1"/>
  <c r="BU64" i="70" s="1"/>
  <c r="BC64" i="70" a="1"/>
  <c r="BC64" i="70" s="1"/>
  <c r="BC63" i="70"/>
  <c r="BK64" i="70" a="1"/>
  <c r="BK64" i="70" s="1"/>
  <c r="BK63" i="70"/>
  <c r="BP64" i="70" a="1"/>
  <c r="BP64" i="70" s="1"/>
  <c r="BP63" i="70"/>
  <c r="K64" i="70" a="1"/>
  <c r="K64" i="70" s="1"/>
  <c r="K63" i="70"/>
  <c r="S64" i="70" a="1"/>
  <c r="S64" i="70" s="1"/>
  <c r="S63" i="70"/>
  <c r="CT63" i="70"/>
  <c r="CT64" i="70" a="1"/>
  <c r="CT64" i="70" s="1"/>
  <c r="AO64" i="70" a="1"/>
  <c r="AO64" i="70" s="1"/>
  <c r="AK64" i="70" a="1"/>
  <c r="AK64" i="70" s="1"/>
  <c r="AB64" i="70" a="1"/>
  <c r="AB64" i="70" s="1"/>
  <c r="AM63" i="70"/>
  <c r="BV63" i="70"/>
  <c r="BV64" i="70" a="1"/>
  <c r="BV64" i="70" s="1"/>
  <c r="L63" i="70"/>
  <c r="L64" i="70" a="1"/>
  <c r="L64" i="70" s="1"/>
  <c r="T64" i="70" a="1"/>
  <c r="T64" i="70" s="1"/>
  <c r="T63" i="70"/>
  <c r="BD63" i="70"/>
  <c r="BD64" i="70" a="1"/>
  <c r="BD64" i="70" s="1"/>
  <c r="CS63" i="70"/>
  <c r="CS64" i="70" a="1"/>
  <c r="CS64" i="70" s="1"/>
  <c r="AO63" i="70"/>
  <c r="AV64" i="70" a="1"/>
  <c r="AV64" i="70" s="1"/>
  <c r="AM64" i="70" a="1"/>
  <c r="AM64" i="70" s="1"/>
  <c r="AN64" i="70" a="1"/>
  <c r="AN64" i="70" s="1"/>
  <c r="AG64" i="70" a="1"/>
  <c r="AG64" i="70" s="1"/>
  <c r="AV63" i="70"/>
  <c r="AP64" i="70" a="1"/>
  <c r="AP64" i="70" s="1"/>
  <c r="AE64" i="70" a="1"/>
  <c r="AE64" i="70" s="1"/>
  <c r="Y64" i="70" a="1"/>
  <c r="Y64" i="70" s="1"/>
  <c r="U63" i="70"/>
  <c r="U64" i="70" a="1"/>
  <c r="U64" i="70" s="1"/>
  <c r="AR63" i="70"/>
  <c r="AR64" i="70" a="1"/>
  <c r="AR64" i="70" s="1"/>
  <c r="CM64" i="70" a="1"/>
  <c r="CM64" i="70" s="1"/>
  <c r="CM63" i="70"/>
  <c r="BG64" i="70" a="1"/>
  <c r="BG64" i="70" s="1"/>
  <c r="BG63" i="70"/>
  <c r="AD63" i="70"/>
  <c r="AG63" i="70"/>
  <c r="Y63" i="70"/>
  <c r="BM63" i="70"/>
  <c r="BM64" i="70" a="1"/>
  <c r="BM64" i="70" s="1"/>
  <c r="BT63" i="70"/>
  <c r="BT64" i="70" a="1"/>
  <c r="BT64" i="70" s="1"/>
  <c r="AH63" i="70"/>
  <c r="AH64" i="70" a="1"/>
  <c r="AH64" i="70" s="1"/>
  <c r="N64" i="70" a="1"/>
  <c r="N64" i="70" s="1"/>
  <c r="N63" i="70"/>
  <c r="V64" i="70" a="1"/>
  <c r="V64" i="70" s="1"/>
  <c r="V63" i="70"/>
  <c r="AS63" i="70"/>
  <c r="AS64" i="70" a="1"/>
  <c r="AS64" i="70" s="1"/>
  <c r="CZ63" i="70"/>
  <c r="CZ64" i="70" a="1"/>
  <c r="CZ64" i="70" s="1"/>
  <c r="AY64" i="70" a="1"/>
  <c r="AY64" i="70" s="1"/>
  <c r="AY63" i="70"/>
  <c r="BH63" i="70"/>
  <c r="BH64" i="70" a="1"/>
  <c r="BH64" i="70" s="1"/>
  <c r="BL63" i="70"/>
  <c r="BL64" i="70" a="1"/>
  <c r="BL64" i="70" s="1"/>
  <c r="BS64" i="70" a="1"/>
  <c r="BS64" i="70" s="1"/>
  <c r="BS63" i="70"/>
  <c r="O63" i="70"/>
  <c r="O64" i="70" a="1"/>
  <c r="O64" i="70" s="1"/>
  <c r="AT64" i="70" a="1"/>
  <c r="AT64" i="70" s="1"/>
  <c r="AT63" i="70"/>
  <c r="CY64" i="70" a="1"/>
  <c r="CY64" i="70" s="1"/>
  <c r="CY63" i="70"/>
  <c r="CA63" i="70"/>
  <c r="CA64" i="70" a="1"/>
  <c r="CA64" i="70" s="1"/>
  <c r="Z64" i="70" a="1"/>
  <c r="Z64" i="70" s="1"/>
  <c r="X64" i="70" a="1"/>
  <c r="X64" i="70" s="1"/>
  <c r="AL63" i="70"/>
  <c r="CX64" i="70" a="1"/>
  <c r="CX64" i="70" s="1"/>
  <c r="CX63" i="70"/>
  <c r="Z63" i="70"/>
  <c r="AU64" i="70" a="1"/>
  <c r="AU64" i="70" s="1"/>
  <c r="AL64" i="70" a="1"/>
  <c r="AL64" i="70" s="1"/>
  <c r="W63" i="70"/>
  <c r="AX64" i="70" a="1"/>
  <c r="AX64" i="70" s="1"/>
  <c r="AW64" i="70" a="1"/>
  <c r="AW64" i="70" s="1"/>
  <c r="AI64" i="70" a="1"/>
  <c r="AI64" i="70" s="1"/>
  <c r="AI63" i="70"/>
  <c r="AZ63" i="70"/>
  <c r="AZ64" i="70" a="1"/>
  <c r="AZ64" i="70" s="1"/>
  <c r="BJ64" i="70" a="1"/>
  <c r="BJ64" i="70" s="1"/>
  <c r="BJ63" i="70"/>
  <c r="BN63" i="70"/>
  <c r="BN64" i="70" a="1"/>
  <c r="BN64" i="70" s="1"/>
  <c r="BR64" i="70" a="1"/>
  <c r="BR64" i="70" s="1"/>
  <c r="BR63" i="70"/>
  <c r="AJ64" i="70" a="1"/>
  <c r="AJ64" i="70" s="1"/>
  <c r="AJ63" i="70"/>
  <c r="P63" i="70"/>
  <c r="P64" i="70" a="1"/>
  <c r="P64" i="70" s="1"/>
  <c r="BA63" i="70"/>
  <c r="BA64" i="70" a="1"/>
  <c r="BA64" i="70" s="1"/>
  <c r="BI63" i="70"/>
  <c r="BI64" i="70" a="1"/>
  <c r="BI64" i="70" s="1"/>
  <c r="BO64" i="70" a="1"/>
  <c r="BO64" i="70" s="1"/>
  <c r="BO63" i="70"/>
  <c r="Q63" i="70"/>
  <c r="Q64" i="70" a="1"/>
  <c r="Q64" i="70" s="1"/>
  <c r="BE63" i="70"/>
  <c r="BE64" i="70" a="1"/>
  <c r="BE64" i="70" s="1"/>
  <c r="CW63" i="70"/>
  <c r="CW64" i="70" a="1"/>
  <c r="CW64" i="70" s="1"/>
  <c r="AC63" i="70"/>
  <c r="AU63" i="70"/>
  <c r="W64" i="70" a="1"/>
  <c r="W64" i="70" s="1"/>
  <c r="AX63" i="70"/>
  <c r="AW63" i="70"/>
  <c r="AF64" i="70" a="1"/>
  <c r="AF64" i="70" s="1"/>
  <c r="AF63" i="70"/>
  <c r="M63" i="70"/>
  <c r="M64" i="70" a="1"/>
  <c r="M64" i="70" s="1"/>
  <c r="BB64" i="70" a="1"/>
  <c r="BB64" i="70" s="1"/>
  <c r="BB63" i="70"/>
  <c r="BQ63" i="70"/>
  <c r="BQ64" i="70" a="1"/>
  <c r="BQ64" i="70" s="1"/>
  <c r="R63" i="70"/>
  <c r="R64" i="70" a="1"/>
  <c r="R64" i="70" s="1"/>
  <c r="CV64" i="70" a="1"/>
  <c r="CV64" i="70" s="1"/>
  <c r="CV63" i="70"/>
  <c r="AQ63" i="70"/>
  <c r="CE63" i="70"/>
  <c r="AA63" i="70"/>
  <c r="AE63" i="70"/>
  <c r="Y63" i="47"/>
  <c r="AW63" i="47"/>
  <c r="AE63" i="47"/>
  <c r="CE63" i="47"/>
  <c r="BV63" i="47"/>
  <c r="AW64" i="47" a="1"/>
  <c r="AW64" i="47" s="1"/>
  <c r="BX63" i="47"/>
  <c r="Z63" i="47"/>
  <c r="AV63" i="47"/>
  <c r="AD64" i="47" a="1"/>
  <c r="AD64" i="47" s="1"/>
  <c r="AX63" i="47"/>
  <c r="CF63" i="47"/>
  <c r="AZ63" i="47"/>
  <c r="AZ64" i="47" a="1"/>
  <c r="AZ64" i="47" s="1"/>
  <c r="BI64" i="47" a="1"/>
  <c r="BI64" i="47" s="1"/>
  <c r="BI63" i="47"/>
  <c r="BN63" i="47"/>
  <c r="BN64" i="47" a="1"/>
  <c r="BN64" i="47" s="1"/>
  <c r="Q63" i="47"/>
  <c r="Q64" i="47" a="1"/>
  <c r="Q64" i="47" s="1"/>
  <c r="CW63" i="47"/>
  <c r="CW64" i="47" a="1"/>
  <c r="CW64" i="47" s="1"/>
  <c r="AQ63" i="47"/>
  <c r="AC63" i="47"/>
  <c r="CF64" i="47" a="1"/>
  <c r="CF64" i="47" s="1"/>
  <c r="CE64" i="47" a="1"/>
  <c r="CE64" i="47" s="1"/>
  <c r="BH63" i="47"/>
  <c r="BH64" i="47" a="1"/>
  <c r="BH64" i="47" s="1"/>
  <c r="X63" i="47"/>
  <c r="X64" i="47" a="1"/>
  <c r="X64" i="47" s="1"/>
  <c r="R63" i="47"/>
  <c r="R64" i="47" a="1"/>
  <c r="R64" i="47" s="1"/>
  <c r="CV63" i="47"/>
  <c r="CV64" i="47" a="1"/>
  <c r="CV64" i="47" s="1"/>
  <c r="AU64" i="47" a="1"/>
  <c r="AU64" i="47" s="1"/>
  <c r="AU63" i="47"/>
  <c r="AV64" i="47" a="1"/>
  <c r="AV64" i="47" s="1"/>
  <c r="AC64" i="47" a="1"/>
  <c r="AC64" i="47" s="1"/>
  <c r="BY64" i="47" a="1"/>
  <c r="BY64" i="47" s="1"/>
  <c r="BC64" i="47" a="1"/>
  <c r="BC64" i="47" s="1"/>
  <c r="BC63" i="47"/>
  <c r="K63" i="47"/>
  <c r="K64" i="47" a="1"/>
  <c r="K64" i="47" s="1"/>
  <c r="CU63" i="47"/>
  <c r="CU64" i="47" a="1"/>
  <c r="CU64" i="47" s="1"/>
  <c r="AK64" i="47" a="1"/>
  <c r="AK64" i="47" s="1"/>
  <c r="AK63" i="47"/>
  <c r="BV64" i="47" a="1"/>
  <c r="BV64" i="47" s="1"/>
  <c r="AE64" i="47" a="1"/>
  <c r="AE64" i="47" s="1"/>
  <c r="S63" i="47"/>
  <c r="S64" i="47" a="1"/>
  <c r="S64" i="47" s="1"/>
  <c r="BD63" i="47"/>
  <c r="BD64" i="47" a="1"/>
  <c r="BD64" i="47" s="1"/>
  <c r="W64" i="47" a="1"/>
  <c r="W64" i="47" s="1"/>
  <c r="W63" i="47"/>
  <c r="L63" i="47"/>
  <c r="L64" i="47" a="1"/>
  <c r="L64" i="47" s="1"/>
  <c r="T63" i="47"/>
  <c r="T64" i="47" a="1"/>
  <c r="T64" i="47" s="1"/>
  <c r="BE63" i="47"/>
  <c r="BE64" i="47" a="1"/>
  <c r="BE64" i="47" s="1"/>
  <c r="CX63" i="47"/>
  <c r="CX64" i="47" a="1"/>
  <c r="CX64" i="47" s="1"/>
  <c r="AL64" i="47" a="1"/>
  <c r="AL64" i="47" s="1"/>
  <c r="AL63" i="47"/>
  <c r="CC64" i="47" a="1"/>
  <c r="CC64" i="47" s="1"/>
  <c r="M64" i="47" a="1"/>
  <c r="M64" i="47" s="1"/>
  <c r="M63" i="47"/>
  <c r="U64" i="47" a="1"/>
  <c r="U64" i="47" s="1"/>
  <c r="U63" i="47"/>
  <c r="AR63" i="47"/>
  <c r="AR64" i="47" a="1"/>
  <c r="AR64" i="47" s="1"/>
  <c r="AM64" i="47" a="1"/>
  <c r="AM64" i="47" s="1"/>
  <c r="AM63" i="47"/>
  <c r="BX64" i="47" a="1"/>
  <c r="BX64" i="47" s="1"/>
  <c r="AA64" i="47" a="1"/>
  <c r="AA64" i="47" s="1"/>
  <c r="BT64" i="47" a="1"/>
  <c r="BT64" i="47" s="1"/>
  <c r="CC63" i="47"/>
  <c r="AF64" i="47" a="1"/>
  <c r="AF64" i="47" s="1"/>
  <c r="Y64" i="47" a="1"/>
  <c r="Y64" i="47" s="1"/>
  <c r="BB64" i="47" a="1"/>
  <c r="BB64" i="47" s="1"/>
  <c r="BB63" i="47"/>
  <c r="BF63" i="47"/>
  <c r="BF64" i="47" a="1"/>
  <c r="BF64" i="47" s="1"/>
  <c r="AA63" i="47"/>
  <c r="BT63" i="47"/>
  <c r="AF63" i="47"/>
  <c r="CB64" i="47" a="1"/>
  <c r="CB64" i="47" s="1"/>
  <c r="BK64" i="47" a="1"/>
  <c r="BK64" i="47" s="1"/>
  <c r="BK63" i="47"/>
  <c r="O64" i="47" a="1"/>
  <c r="O64" i="47" s="1"/>
  <c r="O63" i="47"/>
  <c r="AT64" i="47" a="1"/>
  <c r="AT64" i="47" s="1"/>
  <c r="AT63" i="47"/>
  <c r="AO63" i="47"/>
  <c r="AO64" i="47" a="1"/>
  <c r="AO64" i="47" s="1"/>
  <c r="CB63" i="47"/>
  <c r="AY63" i="47"/>
  <c r="AY64" i="47" a="1"/>
  <c r="AY64" i="47" s="1"/>
  <c r="BL63" i="47"/>
  <c r="BL64" i="47" a="1"/>
  <c r="BL64" i="47" s="1"/>
  <c r="N64" i="47" a="1"/>
  <c r="N64" i="47" s="1"/>
  <c r="N63" i="47"/>
  <c r="V64" i="47" a="1"/>
  <c r="V64" i="47" s="1"/>
  <c r="V63" i="47"/>
  <c r="AS64" i="47" a="1"/>
  <c r="AS64" i="47" s="1"/>
  <c r="AS63" i="47"/>
  <c r="AN63" i="47"/>
  <c r="AN64" i="47" a="1"/>
  <c r="AN64" i="47" s="1"/>
  <c r="BG63" i="47"/>
  <c r="BG64" i="47" a="1"/>
  <c r="BG64" i="47" s="1"/>
  <c r="BA64" i="47" a="1"/>
  <c r="BA64" i="47" s="1"/>
  <c r="BA63" i="47"/>
  <c r="BJ64" i="47" a="1"/>
  <c r="BJ64" i="47" s="1"/>
  <c r="BJ63" i="47"/>
  <c r="BM63" i="47"/>
  <c r="BM64" i="47" a="1"/>
  <c r="BM64" i="47" s="1"/>
  <c r="P64" i="47" a="1"/>
  <c r="P64" i="47" s="1"/>
  <c r="P63" i="47"/>
  <c r="CS64" i="47" a="1"/>
  <c r="CS64" i="47" s="1"/>
  <c r="CS63" i="47"/>
  <c r="CT64" i="47" a="1"/>
  <c r="CT64" i="47" s="1"/>
  <c r="CT63" i="47"/>
  <c r="AP63" i="47"/>
  <c r="AP64" i="47" a="1"/>
  <c r="AP64" i="47" s="1"/>
  <c r="AQ64" i="47" a="1"/>
  <c r="AQ64" i="47" s="1"/>
  <c r="AB64" i="47" a="1"/>
  <c r="AB64" i="47" s="1"/>
  <c r="AD63" i="47"/>
  <c r="Z64" i="47" a="1"/>
  <c r="Z64" i="47" s="1"/>
  <c r="BY63" i="47"/>
  <c r="AX64" i="47" a="1"/>
  <c r="AX64" i="47" s="1"/>
  <c r="K60" i="47"/>
  <c r="BY62" i="47" a="1"/>
  <c r="BY62" i="47" s="1"/>
  <c r="BK62" i="47" a="1"/>
  <c r="BK62" i="47" s="1"/>
  <c r="N62" i="47" a="1"/>
  <c r="N62" i="47" s="1"/>
  <c r="BN62" i="47" a="1"/>
  <c r="BN62" i="47" s="1"/>
  <c r="P62" i="47" a="1"/>
  <c r="P62" i="47" s="1"/>
  <c r="BB62" i="47" a="1"/>
  <c r="BB62" i="47" s="1"/>
  <c r="BH62" i="47" a="1"/>
  <c r="BH62" i="47" s="1"/>
  <c r="AC62" i="47" a="1"/>
  <c r="AC62" i="47" s="1"/>
  <c r="BG62" i="47" a="1"/>
  <c r="BG62" i="47" s="1"/>
  <c r="BV61" i="47"/>
  <c r="AZ62" i="47" a="1"/>
  <c r="AZ62" i="47" s="1"/>
  <c r="BI62" i="47" a="1"/>
  <c r="BI62" i="47" s="1"/>
  <c r="AE62" i="47" a="1"/>
  <c r="AE62" i="47" s="1"/>
  <c r="AD62" i="47" a="1"/>
  <c r="AD62" i="47" s="1"/>
  <c r="CU62" i="47" a="1"/>
  <c r="CU62" i="47" s="1"/>
  <c r="CC60" i="47"/>
  <c r="L62" i="47" a="1"/>
  <c r="L62" i="47" s="1"/>
  <c r="T62" i="47" a="1"/>
  <c r="T62" i="47" s="1"/>
  <c r="Y62" i="47" a="1"/>
  <c r="Y62" i="47" s="1"/>
  <c r="M62" i="47" a="1"/>
  <c r="M62" i="47" s="1"/>
  <c r="BT60" i="47"/>
  <c r="CE62" i="47" a="1"/>
  <c r="CE62" i="47" s="1"/>
  <c r="BA62" i="47" a="1"/>
  <c r="BA62" i="47" s="1"/>
  <c r="BJ62" i="47" a="1"/>
  <c r="BJ62" i="47" s="1"/>
  <c r="BM62" i="47" a="1"/>
  <c r="BM62" i="47" s="1"/>
  <c r="O62" i="47" a="1"/>
  <c r="O62" i="47" s="1"/>
  <c r="BX60" i="47"/>
  <c r="CI62" i="70" a="1"/>
  <c r="CI62" i="70" s="1"/>
  <c r="BV62" i="70" a="1"/>
  <c r="BV62" i="70" s="1"/>
  <c r="K62" i="70" a="1"/>
  <c r="K62" i="70" s="1"/>
  <c r="S62" i="70" a="1"/>
  <c r="S62" i="70" s="1"/>
  <c r="AQ62" i="70" a="1"/>
  <c r="AQ62" i="70" s="1"/>
  <c r="CJ62" i="70" a="1"/>
  <c r="CJ62" i="70" s="1"/>
  <c r="CU62" i="70" a="1"/>
  <c r="CU62" i="70" s="1"/>
  <c r="BC62" i="70" a="1"/>
  <c r="BC62" i="70" s="1"/>
  <c r="BK62" i="70" a="1"/>
  <c r="BK62" i="70" s="1"/>
  <c r="BP62" i="70" a="1"/>
  <c r="BP62" i="70" s="1"/>
  <c r="R62" i="70" a="1"/>
  <c r="R62" i="70" s="1"/>
  <c r="AV62" i="70" a="1"/>
  <c r="AV62" i="70" s="1"/>
  <c r="L62" i="70" a="1"/>
  <c r="L62" i="70" s="1"/>
  <c r="BD62" i="70" a="1"/>
  <c r="BD62" i="70" s="1"/>
  <c r="DW62" i="70" a="1"/>
  <c r="DW62" i="70" s="1"/>
  <c r="CK62" i="70" a="1"/>
  <c r="CK62" i="70" s="1"/>
  <c r="BG62" i="70" a="1"/>
  <c r="BG62" i="70" s="1"/>
  <c r="BM62" i="70" a="1"/>
  <c r="BM62" i="70" s="1"/>
  <c r="BT62" i="70" a="1"/>
  <c r="BT62" i="70" s="1"/>
  <c r="AW62" i="70" a="1"/>
  <c r="AW62" i="70" s="1"/>
  <c r="M62" i="70" a="1"/>
  <c r="M62" i="70" s="1"/>
  <c r="CA62" i="70" a="1"/>
  <c r="CA62" i="70" s="1"/>
  <c r="AY62" i="70" a="1"/>
  <c r="AY62" i="70" s="1"/>
  <c r="BH62" i="70" a="1"/>
  <c r="BH62" i="70" s="1"/>
  <c r="BL62" i="70" a="1"/>
  <c r="BL62" i="70" s="1"/>
  <c r="BS62" i="70" a="1"/>
  <c r="BS62" i="70" s="1"/>
  <c r="AH62" i="70" a="1"/>
  <c r="AH62" i="70" s="1"/>
  <c r="AX62" i="70" a="1"/>
  <c r="AX62" i="70" s="1"/>
  <c r="N62" i="70" a="1"/>
  <c r="N62" i="70" s="1"/>
  <c r="BJ62" i="70" a="1"/>
  <c r="BJ62" i="70" s="1"/>
  <c r="BR62" i="70" a="1"/>
  <c r="BR62" i="70" s="1"/>
  <c r="AI62" i="70" a="1"/>
  <c r="AI62" i="70" s="1"/>
  <c r="O62" i="70" a="1"/>
  <c r="O62" i="70" s="1"/>
  <c r="BA62" i="70" a="1"/>
  <c r="BA62" i="70" s="1"/>
  <c r="BI62" i="70" a="1"/>
  <c r="BI62" i="70" s="1"/>
  <c r="BO62" i="70" a="1"/>
  <c r="BO62" i="70" s="1"/>
  <c r="AJ62" i="70" a="1"/>
  <c r="AJ62" i="70" s="1"/>
  <c r="P62" i="70" a="1"/>
  <c r="P62" i="70" s="1"/>
  <c r="BN62" i="70" a="1"/>
  <c r="BN62" i="70" s="1"/>
  <c r="BB62" i="70" a="1"/>
  <c r="BB62" i="70" s="1"/>
  <c r="BQ62" i="70" a="1"/>
  <c r="BQ62" i="70" s="1"/>
  <c r="Q62" i="70" a="1"/>
  <c r="Q62" i="70" s="1"/>
  <c r="CE62" i="70" a="1"/>
  <c r="CE62" i="70" s="1"/>
  <c r="CN50" i="70"/>
  <c r="BE62" i="47" a="1"/>
  <c r="BE62" i="47" s="1"/>
  <c r="Z62" i="70" a="1"/>
  <c r="Z62" i="70" s="1"/>
  <c r="CT62" i="70" a="1"/>
  <c r="CT62" i="70" s="1"/>
  <c r="W62" i="70" a="1"/>
  <c r="W62" i="70" s="1"/>
  <c r="AA62" i="70" a="1"/>
  <c r="AA62" i="70" s="1"/>
  <c r="CV62" i="70" a="1"/>
  <c r="CV62" i="70" s="1"/>
  <c r="CF62" i="47" a="1"/>
  <c r="CF62" i="47" s="1"/>
  <c r="Y62" i="70" a="1"/>
  <c r="Y62" i="70" s="1"/>
  <c r="BC62" i="47" a="1"/>
  <c r="BC62" i="47" s="1"/>
  <c r="AN62" i="47" a="1"/>
  <c r="AN62" i="47" s="1"/>
  <c r="X62" i="47" a="1"/>
  <c r="X62" i="47" s="1"/>
  <c r="Q62" i="47" a="1"/>
  <c r="Q62" i="47" s="1"/>
  <c r="AR62" i="47" a="1"/>
  <c r="AR62" i="47" s="1"/>
  <c r="BD62" i="47" a="1"/>
  <c r="BD62" i="47" s="1"/>
  <c r="R62" i="47" a="1"/>
  <c r="R62" i="47" s="1"/>
  <c r="AX62" i="47" a="1"/>
  <c r="AX62" i="47" s="1"/>
  <c r="AY62" i="47" a="1"/>
  <c r="AY62" i="47" s="1"/>
  <c r="AA62" i="47" a="1"/>
  <c r="AA62" i="47" s="1"/>
  <c r="AL60" i="47"/>
  <c r="AL62" i="47" a="1"/>
  <c r="AL62" i="47" s="1"/>
  <c r="AB60" i="47"/>
  <c r="AB62" i="47" a="1"/>
  <c r="AB62" i="47" s="1"/>
  <c r="AM60" i="47"/>
  <c r="AM62" i="47" a="1"/>
  <c r="AM62" i="47" s="1"/>
  <c r="AV62" i="47" a="1"/>
  <c r="AV62" i="47" s="1"/>
  <c r="CS62" i="47" a="1"/>
  <c r="CS62" i="47" s="1"/>
  <c r="AS62" i="47" a="1"/>
  <c r="AS62" i="47" s="1"/>
  <c r="AO62" i="47" a="1"/>
  <c r="AO62" i="47" s="1"/>
  <c r="AU62" i="47" a="1"/>
  <c r="AU62" i="47" s="1"/>
  <c r="S62" i="47" a="1"/>
  <c r="S62" i="47" s="1"/>
  <c r="AP62" i="47" a="1"/>
  <c r="AP62" i="47" s="1"/>
  <c r="BL62" i="47" a="1"/>
  <c r="BL62" i="47" s="1"/>
  <c r="W60" i="47"/>
  <c r="W62" i="47" a="1"/>
  <c r="W62" i="47" s="1"/>
  <c r="AF60" i="47"/>
  <c r="AF62" i="47" a="1"/>
  <c r="AF62" i="47" s="1"/>
  <c r="AQ62" i="47" a="1"/>
  <c r="AQ62" i="47" s="1"/>
  <c r="CT62" i="47" a="1"/>
  <c r="CT62" i="47" s="1"/>
  <c r="BT62" i="47" a="1"/>
  <c r="BT62" i="47" s="1"/>
  <c r="BV62" i="47" a="1"/>
  <c r="BV62" i="47" s="1"/>
  <c r="AT62" i="47" a="1"/>
  <c r="AT62" i="47" s="1"/>
  <c r="CB62" i="47" a="1"/>
  <c r="CB62" i="47" s="1"/>
  <c r="BF60" i="47"/>
  <c r="BF62" i="47" a="1"/>
  <c r="BF62" i="47" s="1"/>
  <c r="U62" i="47" a="1"/>
  <c r="U62" i="47" s="1"/>
  <c r="AW62" i="47" a="1"/>
  <c r="AW62" i="47" s="1"/>
  <c r="CW62" i="47" a="1"/>
  <c r="CW62" i="47" s="1"/>
  <c r="BX62" i="47" a="1"/>
  <c r="BX62" i="47" s="1"/>
  <c r="K62" i="47" a="1"/>
  <c r="K62" i="47" s="1"/>
  <c r="Z62" i="47" a="1"/>
  <c r="Z62" i="47" s="1"/>
  <c r="V62" i="47" a="1"/>
  <c r="V62" i="47" s="1"/>
  <c r="AK60" i="47"/>
  <c r="AK62" i="47" a="1"/>
  <c r="AK62" i="47" s="1"/>
  <c r="CV62" i="47" a="1"/>
  <c r="CV62" i="47" s="1"/>
  <c r="CC62" i="47" a="1"/>
  <c r="CC62" i="47" s="1"/>
  <c r="AL62" i="70" a="1"/>
  <c r="AL62" i="70" s="1"/>
  <c r="X62" i="70" a="1"/>
  <c r="X62" i="70" s="1"/>
  <c r="AN62" i="70" a="1"/>
  <c r="AN62" i="70" s="1"/>
  <c r="DV60" i="70"/>
  <c r="DV62" i="70" a="1"/>
  <c r="DV62" i="70" s="1"/>
  <c r="AK62" i="70" a="1"/>
  <c r="AK62" i="70" s="1"/>
  <c r="AR62" i="70" a="1"/>
  <c r="AR62" i="70" s="1"/>
  <c r="BF60" i="70"/>
  <c r="BF62" i="70" a="1"/>
  <c r="BF62" i="70" s="1"/>
  <c r="AS62" i="70" a="1"/>
  <c r="AS62" i="70" s="1"/>
  <c r="CW62" i="70" a="1"/>
  <c r="CW62" i="70" s="1"/>
  <c r="AU60" i="70"/>
  <c r="AU62" i="70" a="1"/>
  <c r="AU62" i="70" s="1"/>
  <c r="AT62" i="70" a="1"/>
  <c r="AT62" i="70" s="1"/>
  <c r="T62" i="70" a="1"/>
  <c r="T62" i="70" s="1"/>
  <c r="AE62" i="70" a="1"/>
  <c r="AE62" i="70" s="1"/>
  <c r="AP62" i="70" a="1"/>
  <c r="AP62" i="70" s="1"/>
  <c r="AZ62" i="70" a="1"/>
  <c r="AZ62" i="70" s="1"/>
  <c r="AD62" i="70" a="1"/>
  <c r="AD62" i="70" s="1"/>
  <c r="AG60" i="70"/>
  <c r="AG62" i="70" a="1"/>
  <c r="AG62" i="70" s="1"/>
  <c r="U62" i="70" a="1"/>
  <c r="U62" i="70" s="1"/>
  <c r="AF62" i="70" a="1"/>
  <c r="AF62" i="70" s="1"/>
  <c r="AO62" i="70" a="1"/>
  <c r="AO62" i="70" s="1"/>
  <c r="BE62" i="70" a="1"/>
  <c r="BE62" i="70" s="1"/>
  <c r="CS62" i="70" a="1"/>
  <c r="CS62" i="70" s="1"/>
  <c r="V62" i="70" a="1"/>
  <c r="V62" i="70" s="1"/>
  <c r="AC62" i="70" a="1"/>
  <c r="AC62" i="70" s="1"/>
  <c r="AB62" i="70" a="1"/>
  <c r="AB62" i="70" s="1"/>
  <c r="AM62" i="70" a="1"/>
  <c r="AM62" i="70" s="1"/>
  <c r="BL60" i="70"/>
  <c r="BN60" i="70"/>
  <c r="AV60" i="70"/>
  <c r="L60" i="70"/>
  <c r="BD60" i="70"/>
  <c r="AY60" i="70"/>
  <c r="S60" i="70"/>
  <c r="AQ60" i="70"/>
  <c r="BJ60" i="70"/>
  <c r="BR60" i="70"/>
  <c r="BI60" i="70"/>
  <c r="BO60" i="70"/>
  <c r="AW60" i="70"/>
  <c r="M60" i="70"/>
  <c r="CT60" i="70"/>
  <c r="BG60" i="70"/>
  <c r="R60" i="70"/>
  <c r="BH60" i="70"/>
  <c r="BB60" i="70"/>
  <c r="BQ60" i="70"/>
  <c r="AH60" i="70"/>
  <c r="AX60" i="70"/>
  <c r="N60" i="70"/>
  <c r="AN60" i="70"/>
  <c r="CI60" i="70"/>
  <c r="BM60" i="70"/>
  <c r="BS60" i="70"/>
  <c r="BC60" i="70"/>
  <c r="BK60" i="70"/>
  <c r="BP60" i="70"/>
  <c r="AI60" i="70"/>
  <c r="O60" i="70"/>
  <c r="DW60" i="70"/>
  <c r="CJ60" i="70"/>
  <c r="BT60" i="70"/>
  <c r="BV60" i="70"/>
  <c r="AJ60" i="70"/>
  <c r="P60" i="70"/>
  <c r="CK60" i="70"/>
  <c r="K60" i="70"/>
  <c r="Q60" i="70"/>
  <c r="AR60" i="70"/>
  <c r="CA60" i="70"/>
  <c r="CF60" i="47"/>
  <c r="AB60" i="70"/>
  <c r="AV60" i="47"/>
  <c r="Y60" i="70"/>
  <c r="AE60" i="70"/>
  <c r="X60" i="70"/>
  <c r="W60" i="70"/>
  <c r="CE61" i="70"/>
  <c r="AM60" i="70"/>
  <c r="CS60" i="70"/>
  <c r="AL60" i="70"/>
  <c r="CU61" i="70"/>
  <c r="CU60" i="70"/>
  <c r="AS60" i="70"/>
  <c r="AZ60" i="70"/>
  <c r="CW60" i="70"/>
  <c r="AK60" i="70"/>
  <c r="AT60" i="70"/>
  <c r="T60" i="70"/>
  <c r="AP60" i="70"/>
  <c r="BA60" i="70"/>
  <c r="AC60" i="70"/>
  <c r="U60" i="70"/>
  <c r="AF60" i="70"/>
  <c r="AO60" i="70"/>
  <c r="BE60" i="70"/>
  <c r="CV60" i="70"/>
  <c r="CE60" i="70"/>
  <c r="AG60" i="47"/>
  <c r="AC60" i="47"/>
  <c r="Q60" i="47"/>
  <c r="AR60" i="47"/>
  <c r="AN60" i="47"/>
  <c r="CV60" i="47"/>
  <c r="BK60" i="47"/>
  <c r="BG60" i="47"/>
  <c r="BL60" i="47"/>
  <c r="AD60" i="47"/>
  <c r="R60" i="47"/>
  <c r="CS60" i="47"/>
  <c r="AS60" i="47"/>
  <c r="AO60" i="47"/>
  <c r="CU60" i="47"/>
  <c r="BV60" i="47"/>
  <c r="BA60" i="47"/>
  <c r="BJ60" i="47"/>
  <c r="AA60" i="70"/>
  <c r="S60" i="47"/>
  <c r="AT60" i="47"/>
  <c r="AP60" i="47"/>
  <c r="BY60" i="47"/>
  <c r="AZ60" i="47"/>
  <c r="BI60" i="47"/>
  <c r="BM60" i="47"/>
  <c r="Y60" i="47"/>
  <c r="L60" i="47"/>
  <c r="T60" i="47"/>
  <c r="AQ60" i="47"/>
  <c r="BB60" i="47"/>
  <c r="BH60" i="47"/>
  <c r="BN60" i="47"/>
  <c r="Z60" i="47"/>
  <c r="M60" i="47"/>
  <c r="U60" i="47"/>
  <c r="AW60" i="47"/>
  <c r="AX60" i="47"/>
  <c r="AU60" i="47"/>
  <c r="BC60" i="47"/>
  <c r="Z60" i="70"/>
  <c r="AA60" i="47"/>
  <c r="N60" i="47"/>
  <c r="V60" i="47"/>
  <c r="BD60" i="47"/>
  <c r="AE60" i="47"/>
  <c r="O60" i="47"/>
  <c r="CT60" i="47"/>
  <c r="CB60" i="47"/>
  <c r="AY60" i="47"/>
  <c r="AD60" i="70"/>
  <c r="X60" i="47"/>
  <c r="V60" i="70"/>
  <c r="P60" i="47"/>
  <c r="BE60" i="47"/>
  <c r="CW60" i="47"/>
  <c r="CE60" i="47"/>
  <c r="BB61" i="70"/>
  <c r="BQ61" i="70"/>
  <c r="AH61" i="70"/>
  <c r="AX61" i="70"/>
  <c r="AN61" i="70"/>
  <c r="CT61" i="70"/>
  <c r="BC61" i="70"/>
  <c r="BK61" i="70"/>
  <c r="BP61" i="70"/>
  <c r="AI61" i="70"/>
  <c r="AM61" i="70"/>
  <c r="CI61" i="70"/>
  <c r="CS61" i="70"/>
  <c r="AJ61" i="70"/>
  <c r="AL61" i="70"/>
  <c r="BF61" i="70"/>
  <c r="AK61" i="70"/>
  <c r="AR61" i="70"/>
  <c r="CK61" i="70"/>
  <c r="BG61" i="70"/>
  <c r="BM61" i="70"/>
  <c r="BT61" i="70"/>
  <c r="AS61" i="70"/>
  <c r="CA61" i="70"/>
  <c r="AY61" i="70"/>
  <c r="BH61" i="70"/>
  <c r="BL61" i="70"/>
  <c r="BS61" i="70"/>
  <c r="AU61" i="70"/>
  <c r="AQ61" i="70"/>
  <c r="AT61" i="70"/>
  <c r="CJ61" i="70"/>
  <c r="CW61" i="70"/>
  <c r="BV61" i="70"/>
  <c r="DW61" i="70"/>
  <c r="AZ61" i="70"/>
  <c r="BJ61" i="70"/>
  <c r="BN61" i="70"/>
  <c r="BR61" i="70"/>
  <c r="AV61" i="70"/>
  <c r="AP61" i="70"/>
  <c r="BD61" i="70"/>
  <c r="BA61" i="70"/>
  <c r="BI61" i="70"/>
  <c r="BO61" i="70"/>
  <c r="AG61" i="70"/>
  <c r="AW61" i="70"/>
  <c r="U61" i="70"/>
  <c r="AF61" i="70"/>
  <c r="AO61" i="70"/>
  <c r="BE61" i="70"/>
  <c r="CV61" i="70"/>
  <c r="CF61" i="47"/>
  <c r="AL61" i="47"/>
  <c r="BD61" i="47"/>
  <c r="AE61" i="70"/>
  <c r="AE61" i="47"/>
  <c r="X61" i="70"/>
  <c r="O61" i="47"/>
  <c r="CT61" i="47"/>
  <c r="CE61" i="47"/>
  <c r="AY61" i="47"/>
  <c r="AD61" i="70"/>
  <c r="X61" i="47"/>
  <c r="V61" i="70"/>
  <c r="W61" i="70"/>
  <c r="AB61" i="47"/>
  <c r="P61" i="47"/>
  <c r="BE61" i="47"/>
  <c r="AM61" i="47"/>
  <c r="CW61" i="47"/>
  <c r="CB61" i="47"/>
  <c r="AG61" i="47"/>
  <c r="BF61" i="47"/>
  <c r="AC61" i="70"/>
  <c r="AC61" i="47"/>
  <c r="Q61" i="47"/>
  <c r="AR61" i="47"/>
  <c r="AN61" i="47"/>
  <c r="CV61" i="47"/>
  <c r="BT61" i="47"/>
  <c r="AD61" i="47"/>
  <c r="R61" i="47"/>
  <c r="CS61" i="47"/>
  <c r="AS61" i="47"/>
  <c r="AO61" i="47"/>
  <c r="AV61" i="47"/>
  <c r="CU61" i="47"/>
  <c r="AK61" i="47"/>
  <c r="K61" i="47"/>
  <c r="S61" i="47"/>
  <c r="AT61" i="47"/>
  <c r="AP61" i="47"/>
  <c r="BX61" i="47"/>
  <c r="BK61" i="47"/>
  <c r="BG61" i="47"/>
  <c r="BL61" i="47"/>
  <c r="AB61" i="70"/>
  <c r="BJ61" i="47"/>
  <c r="AA61" i="70"/>
  <c r="AZ61" i="47"/>
  <c r="BI61" i="47"/>
  <c r="BM61" i="47"/>
  <c r="Y61" i="47"/>
  <c r="W61" i="47"/>
  <c r="AF61" i="47"/>
  <c r="L61" i="47"/>
  <c r="T61" i="47"/>
  <c r="AQ61" i="47"/>
  <c r="BY61" i="47"/>
  <c r="CC61" i="47"/>
  <c r="BA61" i="47"/>
  <c r="BB61" i="47"/>
  <c r="BH61" i="47"/>
  <c r="BN61" i="47"/>
  <c r="Z61" i="47"/>
  <c r="M61" i="47"/>
  <c r="U61" i="47"/>
  <c r="AW61" i="47"/>
  <c r="AX61" i="47"/>
  <c r="AU61" i="47"/>
  <c r="BC61" i="47"/>
  <c r="Z61" i="70"/>
  <c r="AA61" i="47"/>
  <c r="Y61" i="70"/>
  <c r="N61" i="47"/>
  <c r="V61" i="47"/>
  <c r="DD37" i="70"/>
  <c r="DE37" i="70"/>
  <c r="DF37" i="70"/>
  <c r="DG37" i="70"/>
  <c r="CF63" i="148" l="1" a="1"/>
  <c r="CF63" i="148" s="1"/>
  <c r="AF62" i="148" a="1"/>
  <c r="AF62" i="148" s="1"/>
  <c r="CC63" i="148" a="1"/>
  <c r="CC63" i="148" s="1"/>
  <c r="CF60" i="148"/>
  <c r="BV60" i="148"/>
  <c r="CF62" i="148" a="1"/>
  <c r="CF62" i="148" s="1"/>
  <c r="CC64" i="148" a="1"/>
  <c r="CC64" i="148" s="1"/>
  <c r="CC61" i="148" a="1"/>
  <c r="CC61" i="148" s="1"/>
  <c r="BY64" i="148" a="1"/>
  <c r="BY64" i="148" s="1"/>
  <c r="AF64" i="148" a="1"/>
  <c r="AF64" i="148" s="1"/>
  <c r="AE60" i="148"/>
  <c r="BV63" i="148" a="1"/>
  <c r="BV63" i="148" s="1"/>
  <c r="DG60" i="149"/>
  <c r="DG63" i="149" a="1"/>
  <c r="DG63" i="149" s="1"/>
  <c r="DG62" i="149" a="1"/>
  <c r="DG62" i="149" s="1"/>
  <c r="DG61" i="149" a="1"/>
  <c r="DG61" i="149" s="1"/>
  <c r="DG64" i="149" a="1"/>
  <c r="DG64" i="149" s="1"/>
  <c r="M62" i="149" a="1"/>
  <c r="M62" i="149" s="1"/>
  <c r="M64" i="149" a="1"/>
  <c r="M64" i="149" s="1"/>
  <c r="M60" i="149"/>
  <c r="M61" i="149" a="1"/>
  <c r="M61" i="149" s="1"/>
  <c r="M63" i="149" a="1"/>
  <c r="M63" i="149" s="1"/>
  <c r="AC61" i="149" a="1"/>
  <c r="AC61" i="149" s="1"/>
  <c r="AC64" i="149" a="1"/>
  <c r="AC64" i="149" s="1"/>
  <c r="AC62" i="149" a="1"/>
  <c r="AC62" i="149" s="1"/>
  <c r="AC60" i="149"/>
  <c r="AC63" i="149" a="1"/>
  <c r="AC63" i="149" s="1"/>
  <c r="K62" i="149" a="1"/>
  <c r="K62" i="149" s="1"/>
  <c r="K64" i="149" a="1"/>
  <c r="K64" i="149" s="1"/>
  <c r="K61" i="149" a="1"/>
  <c r="K61" i="149" s="1"/>
  <c r="K63" i="149" a="1"/>
  <c r="K63" i="149" s="1"/>
  <c r="K60" i="149"/>
  <c r="AD62" i="149" a="1"/>
  <c r="AD62" i="149" s="1"/>
  <c r="AD64" i="149" a="1"/>
  <c r="AD64" i="149" s="1"/>
  <c r="AD61" i="149" a="1"/>
  <c r="AD61" i="149" s="1"/>
  <c r="AD60" i="149"/>
  <c r="AD63" i="149" a="1"/>
  <c r="AD63" i="149" s="1"/>
  <c r="AB64" i="149" a="1"/>
  <c r="AB64" i="149" s="1"/>
  <c r="AB63" i="149" a="1"/>
  <c r="AB63" i="149" s="1"/>
  <c r="AB61" i="149" a="1"/>
  <c r="AB61" i="149" s="1"/>
  <c r="AB62" i="149" a="1"/>
  <c r="AB62" i="149" s="1"/>
  <c r="AB60" i="149"/>
  <c r="AP64" i="149" a="1"/>
  <c r="AP64" i="149" s="1"/>
  <c r="AP63" i="149" a="1"/>
  <c r="AP63" i="149" s="1"/>
  <c r="AP62" i="149" a="1"/>
  <c r="AP62" i="149" s="1"/>
  <c r="AP61" i="149" a="1"/>
  <c r="AP61" i="149" s="1"/>
  <c r="AP60" i="149"/>
  <c r="N62" i="149" a="1"/>
  <c r="N62" i="149" s="1"/>
  <c r="N64" i="149" a="1"/>
  <c r="N64" i="149" s="1"/>
  <c r="N60" i="149"/>
  <c r="N61" i="149" a="1"/>
  <c r="N61" i="149" s="1"/>
  <c r="N63" i="149" a="1"/>
  <c r="N63" i="149" s="1"/>
  <c r="AQ62" i="149" a="1"/>
  <c r="AQ62" i="149" s="1"/>
  <c r="AQ63" i="149" a="1"/>
  <c r="AQ63" i="149" s="1"/>
  <c r="AQ64" i="149" a="1"/>
  <c r="AQ64" i="149" s="1"/>
  <c r="AQ60" i="149"/>
  <c r="AQ61" i="149" a="1"/>
  <c r="AQ61" i="149" s="1"/>
  <c r="T62" i="149" a="1"/>
  <c r="T62" i="149" s="1"/>
  <c r="T63" i="149" a="1"/>
  <c r="T63" i="149" s="1"/>
  <c r="T61" i="149" a="1"/>
  <c r="T61" i="149" s="1"/>
  <c r="T60" i="149"/>
  <c r="T64" i="149" a="1"/>
  <c r="T64" i="149" s="1"/>
  <c r="CE63" i="149" a="1"/>
  <c r="CE63" i="149" s="1"/>
  <c r="CE64" i="149" a="1"/>
  <c r="CE64" i="149" s="1"/>
  <c r="CE60" i="149"/>
  <c r="CE62" i="149" a="1"/>
  <c r="CE62" i="149" s="1"/>
  <c r="CE61" i="149" a="1"/>
  <c r="CE61" i="149" s="1"/>
  <c r="DE62" i="149" a="1"/>
  <c r="DE62" i="149" s="1"/>
  <c r="DE63" i="149" a="1"/>
  <c r="DE63" i="149" s="1"/>
  <c r="DE61" i="149" a="1"/>
  <c r="DE61" i="149" s="1"/>
  <c r="DE64" i="149" a="1"/>
  <c r="DE64" i="149" s="1"/>
  <c r="DE60" i="149"/>
  <c r="DD60" i="149"/>
  <c r="DD63" i="149" a="1"/>
  <c r="DD63" i="149" s="1"/>
  <c r="DD62" i="149" a="1"/>
  <c r="DD62" i="149" s="1"/>
  <c r="DD61" i="149" a="1"/>
  <c r="DD61" i="149" s="1"/>
  <c r="DD64" i="149" a="1"/>
  <c r="DD64" i="149" s="1"/>
  <c r="O62" i="149" a="1"/>
  <c r="O62" i="149" s="1"/>
  <c r="O64" i="149" a="1"/>
  <c r="O64" i="149" s="1"/>
  <c r="O63" i="149" a="1"/>
  <c r="O63" i="149" s="1"/>
  <c r="O60" i="149"/>
  <c r="O61" i="149" a="1"/>
  <c r="O61" i="149" s="1"/>
  <c r="L62" i="149" a="1"/>
  <c r="L62" i="149" s="1"/>
  <c r="L61" i="149" a="1"/>
  <c r="L61" i="149" s="1"/>
  <c r="L64" i="149" a="1"/>
  <c r="L64" i="149" s="1"/>
  <c r="L63" i="149" a="1"/>
  <c r="L63" i="149" s="1"/>
  <c r="L60" i="149"/>
  <c r="Q64" i="149" a="1"/>
  <c r="Q64" i="149" s="1"/>
  <c r="Q60" i="149"/>
  <c r="Q62" i="149" a="1"/>
  <c r="Q62" i="149" s="1"/>
  <c r="Q61" i="149" a="1"/>
  <c r="Q61" i="149" s="1"/>
  <c r="Q63" i="149" a="1"/>
  <c r="Q63" i="149" s="1"/>
  <c r="S64" i="149" a="1"/>
  <c r="S64" i="149" s="1"/>
  <c r="S62" i="149" a="1"/>
  <c r="S62" i="149" s="1"/>
  <c r="S61" i="149" a="1"/>
  <c r="S61" i="149" s="1"/>
  <c r="S63" i="149" a="1"/>
  <c r="S63" i="149" s="1"/>
  <c r="S60" i="149"/>
  <c r="R62" i="149" a="1"/>
  <c r="R62" i="149" s="1"/>
  <c r="R60" i="149"/>
  <c r="R64" i="149" a="1"/>
  <c r="R64" i="149" s="1"/>
  <c r="R61" i="149" a="1"/>
  <c r="R61" i="149" s="1"/>
  <c r="R63" i="149" a="1"/>
  <c r="R63" i="149" s="1"/>
  <c r="P64" i="149" a="1"/>
  <c r="P64" i="149" s="1"/>
  <c r="P62" i="149" a="1"/>
  <c r="P62" i="149" s="1"/>
  <c r="P63" i="149" a="1"/>
  <c r="P63" i="149" s="1"/>
  <c r="P61" i="149" a="1"/>
  <c r="P61" i="149" s="1"/>
  <c r="P60" i="149"/>
  <c r="AB63" i="148" a="1"/>
  <c r="AB63" i="148" s="1"/>
  <c r="AB61" i="148" a="1"/>
  <c r="AB61" i="148" s="1"/>
  <c r="BC61" i="148" a="1"/>
  <c r="BC61" i="148" s="1"/>
  <c r="BC63" i="148" a="1"/>
  <c r="BC63" i="148" s="1"/>
  <c r="AB60" i="148"/>
  <c r="AB62" i="148" a="1"/>
  <c r="AB62" i="148" s="1"/>
  <c r="AB64" i="148" a="1"/>
  <c r="AB64" i="148" s="1"/>
  <c r="BC60" i="148"/>
  <c r="BC64" i="148" a="1"/>
  <c r="BC64" i="148" s="1"/>
  <c r="BC62" i="148" a="1"/>
  <c r="BC62" i="148" s="1"/>
  <c r="DD63" i="70"/>
  <c r="DD64" i="70" a="1"/>
  <c r="DD64" i="70" s="1"/>
  <c r="DG63" i="70"/>
  <c r="DG64" i="70" a="1"/>
  <c r="DG64" i="70" s="1"/>
  <c r="DE63" i="70"/>
  <c r="DE64" i="70" a="1"/>
  <c r="DE64" i="70" s="1"/>
  <c r="CO50" i="70"/>
  <c r="DG61" i="70"/>
  <c r="DG62" i="70" a="1"/>
  <c r="DG62" i="70" s="1"/>
  <c r="CY62" i="70" a="1"/>
  <c r="CY62" i="70" s="1"/>
  <c r="CX62" i="70" a="1"/>
  <c r="CX62" i="70" s="1"/>
  <c r="DG60" i="70"/>
  <c r="CX60" i="70"/>
  <c r="CY60" i="70"/>
  <c r="CX61" i="70"/>
  <c r="CY61" i="70"/>
  <c r="DI24" i="70"/>
  <c r="DH24" i="70"/>
  <c r="DF24" i="70"/>
  <c r="CR35" i="70"/>
  <c r="CQ41" i="70"/>
  <c r="CQ35" i="70"/>
  <c r="CQ34" i="70"/>
  <c r="CQ33" i="70"/>
  <c r="CP41" i="70"/>
  <c r="CP35" i="70"/>
  <c r="CP34" i="70"/>
  <c r="CP28" i="70"/>
  <c r="CO34" i="70"/>
  <c r="CN34" i="70"/>
  <c r="CH50" i="70"/>
  <c r="CG50" i="70"/>
  <c r="CG51" i="70"/>
  <c r="CH31" i="70"/>
  <c r="CG31" i="70"/>
  <c r="CD18" i="70"/>
  <c r="BZ18" i="70"/>
  <c r="BW18" i="70"/>
  <c r="CY36" i="47"/>
  <c r="BZ47" i="47"/>
  <c r="BZ23" i="47"/>
  <c r="CQ47" i="47"/>
  <c r="CQ36" i="47"/>
  <c r="CP47" i="47"/>
  <c r="CN36" i="47"/>
  <c r="CO36" i="47"/>
  <c r="CP36" i="47"/>
  <c r="CO41" i="47"/>
  <c r="CN47" i="47"/>
  <c r="CN41" i="47"/>
  <c r="CM47" i="47"/>
  <c r="CM41" i="47"/>
  <c r="CL47" i="47"/>
  <c r="CJ47" i="47"/>
  <c r="CJ41" i="47"/>
  <c r="CJ29" i="47"/>
  <c r="CI47" i="47"/>
  <c r="CI23" i="47"/>
  <c r="CH47" i="47"/>
  <c r="CH29" i="47"/>
  <c r="CH23" i="47"/>
  <c r="CG47" i="47"/>
  <c r="CG37" i="47"/>
  <c r="CG29" i="47"/>
  <c r="CG23" i="47"/>
  <c r="CD47" i="47"/>
  <c r="CD23" i="47"/>
  <c r="CA47" i="47"/>
  <c r="CA23" i="47"/>
  <c r="CK47" i="47"/>
  <c r="CK41" i="47"/>
  <c r="BW47" i="47"/>
  <c r="BW29" i="47"/>
  <c r="BS47" i="47"/>
  <c r="BS29" i="47"/>
  <c r="CD63" i="149" l="1" a="1"/>
  <c r="CD63" i="149" s="1"/>
  <c r="CD60" i="149"/>
  <c r="CD64" i="149" a="1"/>
  <c r="CD64" i="149" s="1"/>
  <c r="CD62" i="149" a="1"/>
  <c r="CD62" i="149" s="1"/>
  <c r="CD61" i="149" a="1"/>
  <c r="CD61" i="149" s="1"/>
  <c r="CP60" i="149"/>
  <c r="CP64" i="149" a="1"/>
  <c r="CP64" i="149" s="1"/>
  <c r="CP62" i="149" a="1"/>
  <c r="CP62" i="149" s="1"/>
  <c r="CP63" i="149" a="1"/>
  <c r="CP63" i="149" s="1"/>
  <c r="CP61" i="149" a="1"/>
  <c r="CP61" i="149" s="1"/>
  <c r="CR62" i="149" a="1"/>
  <c r="CR62" i="149" s="1"/>
  <c r="CR60" i="149"/>
  <c r="CR61" i="149" a="1"/>
  <c r="CR61" i="149" s="1"/>
  <c r="CR63" i="149" a="1"/>
  <c r="CR63" i="149" s="1"/>
  <c r="CR64" i="149" a="1"/>
  <c r="CR64" i="149" s="1"/>
  <c r="DF60" i="149"/>
  <c r="DF64" i="149" a="1"/>
  <c r="DF64" i="149" s="1"/>
  <c r="DF62" i="149" a="1"/>
  <c r="DF62" i="149" s="1"/>
  <c r="DF61" i="149" a="1"/>
  <c r="DF61" i="149" s="1"/>
  <c r="DF63" i="149" a="1"/>
  <c r="DF63" i="149" s="1"/>
  <c r="CH61" i="149" a="1"/>
  <c r="CH61" i="149" s="1"/>
  <c r="CH60" i="149"/>
  <c r="CH62" i="149" a="1"/>
  <c r="CH62" i="149" s="1"/>
  <c r="CH64" i="149" a="1"/>
  <c r="CH64" i="149" s="1"/>
  <c r="CH63" i="149" a="1"/>
  <c r="CH63" i="149" s="1"/>
  <c r="DI63" i="149" a="1"/>
  <c r="DI63" i="149" s="1"/>
  <c r="DI61" i="149" a="1"/>
  <c r="DI61" i="149" s="1"/>
  <c r="DI62" i="149" a="1"/>
  <c r="DI62" i="149" s="1"/>
  <c r="DI60" i="149"/>
  <c r="DI64" i="149" a="1"/>
  <c r="DI64" i="149" s="1"/>
  <c r="CO60" i="149"/>
  <c r="CG62" i="149" a="1"/>
  <c r="CG62" i="149" s="1"/>
  <c r="CG60" i="149"/>
  <c r="CG61" i="149" a="1"/>
  <c r="CG61" i="149" s="1"/>
  <c r="CG63" i="149" a="1"/>
  <c r="CG63" i="149" s="1"/>
  <c r="CG64" i="149" a="1"/>
  <c r="CG64" i="149" s="1"/>
  <c r="DH60" i="149"/>
  <c r="DH61" i="149" a="1"/>
  <c r="DH61" i="149" s="1"/>
  <c r="DH64" i="149" a="1"/>
  <c r="DH64" i="149" s="1"/>
  <c r="DH62" i="149" a="1"/>
  <c r="DH62" i="149" s="1"/>
  <c r="DH63" i="149" a="1"/>
  <c r="DH63" i="149" s="1"/>
  <c r="CQ64" i="149" a="1"/>
  <c r="CQ64" i="149" s="1"/>
  <c r="CQ60" i="149"/>
  <c r="CQ61" i="149" a="1"/>
  <c r="CQ61" i="149" s="1"/>
  <c r="CQ63" i="149" a="1"/>
  <c r="CQ63" i="149" s="1"/>
  <c r="CQ62" i="149" a="1"/>
  <c r="CQ62" i="149" s="1"/>
  <c r="BW62" i="149" a="1"/>
  <c r="BW62" i="149" s="1"/>
  <c r="BW64" i="149" a="1"/>
  <c r="BW64" i="149" s="1"/>
  <c r="BW63" i="149" a="1"/>
  <c r="BW63" i="149" s="1"/>
  <c r="BW60" i="149"/>
  <c r="BW61" i="149" a="1"/>
  <c r="BW61" i="149" s="1"/>
  <c r="CN60" i="149"/>
  <c r="CN61" i="149" a="1"/>
  <c r="CN61" i="149" s="1"/>
  <c r="CN63" i="149" a="1"/>
  <c r="CN63" i="149" s="1"/>
  <c r="CN64" i="149" a="1"/>
  <c r="CN64" i="149" s="1"/>
  <c r="CN62" i="149" a="1"/>
  <c r="CN62" i="149" s="1"/>
  <c r="BZ61" i="149" a="1"/>
  <c r="BZ61" i="149" s="1"/>
  <c r="BZ60" i="149"/>
  <c r="BZ62" i="149" a="1"/>
  <c r="BZ62" i="149" s="1"/>
  <c r="BZ64" i="149" a="1"/>
  <c r="BZ64" i="149" s="1"/>
  <c r="BZ63" i="149" a="1"/>
  <c r="BZ63" i="149" s="1"/>
  <c r="CO62" i="149" a="1"/>
  <c r="CO62" i="149" s="1"/>
  <c r="CO64" i="149" a="1"/>
  <c r="CO64" i="149" s="1"/>
  <c r="CO61" i="149" a="1"/>
  <c r="CO61" i="149" s="1"/>
  <c r="CO63" i="149" a="1"/>
  <c r="CO63" i="149" s="1"/>
  <c r="CK63" i="148" a="1"/>
  <c r="CK63" i="148" s="1"/>
  <c r="CK61" i="148" a="1"/>
  <c r="CK61" i="148" s="1"/>
  <c r="CA61" i="148" a="1"/>
  <c r="CA61" i="148" s="1"/>
  <c r="CA63" i="148" a="1"/>
  <c r="CA63" i="148" s="1"/>
  <c r="CP63" i="148" a="1"/>
  <c r="CP63" i="148" s="1"/>
  <c r="CP61" i="148" a="1"/>
  <c r="CP61" i="148" s="1"/>
  <c r="CY63" i="148" a="1"/>
  <c r="CY63" i="148" s="1"/>
  <c r="CY61" i="148" a="1"/>
  <c r="CY61" i="148" s="1"/>
  <c r="CG63" i="148" a="1"/>
  <c r="CG63" i="148" s="1"/>
  <c r="CG61" i="148" a="1"/>
  <c r="CG61" i="148" s="1"/>
  <c r="CO63" i="148" a="1"/>
  <c r="CO63" i="148" s="1"/>
  <c r="CO61" i="148" a="1"/>
  <c r="CO61" i="148" s="1"/>
  <c r="BS61" i="148" a="1"/>
  <c r="BS61" i="148" s="1"/>
  <c r="BS63" i="148" a="1"/>
  <c r="BS63" i="148" s="1"/>
  <c r="CH61" i="148" a="1"/>
  <c r="CH61" i="148" s="1"/>
  <c r="CH63" i="148" a="1"/>
  <c r="CH63" i="148" s="1"/>
  <c r="CL63" i="148" a="1"/>
  <c r="CL63" i="148" s="1"/>
  <c r="CL61" i="148" a="1"/>
  <c r="CL61" i="148" s="1"/>
  <c r="CN63" i="148" a="1"/>
  <c r="CN63" i="148" s="1"/>
  <c r="CN61" i="148" a="1"/>
  <c r="CN61" i="148" s="1"/>
  <c r="CM63" i="148" a="1"/>
  <c r="CM63" i="148" s="1"/>
  <c r="CM61" i="148" a="1"/>
  <c r="CM61" i="148" s="1"/>
  <c r="BW63" i="148" a="1"/>
  <c r="BW63" i="148" s="1"/>
  <c r="BW61" i="148" a="1"/>
  <c r="BW61" i="148" s="1"/>
  <c r="CD63" i="148" a="1"/>
  <c r="CD63" i="148" s="1"/>
  <c r="CD61" i="148" a="1"/>
  <c r="CD61" i="148" s="1"/>
  <c r="CQ63" i="148" a="1"/>
  <c r="CQ63" i="148" s="1"/>
  <c r="CQ61" i="148" a="1"/>
  <c r="CQ61" i="148" s="1"/>
  <c r="CI63" i="148" a="1"/>
  <c r="CI63" i="148" s="1"/>
  <c r="CI61" i="148" a="1"/>
  <c r="CI61" i="148" s="1"/>
  <c r="BZ61" i="148" a="1"/>
  <c r="BZ61" i="148" s="1"/>
  <c r="BZ63" i="148" a="1"/>
  <c r="BZ63" i="148" s="1"/>
  <c r="CJ61" i="148" a="1"/>
  <c r="CJ61" i="148" s="1"/>
  <c r="CJ63" i="148" a="1"/>
  <c r="CJ63" i="148" s="1"/>
  <c r="CA62" i="148" a="1"/>
  <c r="CA62" i="148" s="1"/>
  <c r="CA60" i="148"/>
  <c r="CA64" i="148" a="1"/>
  <c r="CA64" i="148" s="1"/>
  <c r="CY62" i="148" a="1"/>
  <c r="CY62" i="148" s="1"/>
  <c r="CY60" i="148"/>
  <c r="CY64" i="148" a="1"/>
  <c r="CY64" i="148" s="1"/>
  <c r="BS64" i="148" a="1"/>
  <c r="BS64" i="148" s="1"/>
  <c r="BS62" i="148" a="1"/>
  <c r="BS62" i="148" s="1"/>
  <c r="BS60" i="148"/>
  <c r="CL62" i="148" a="1"/>
  <c r="CL62" i="148" s="1"/>
  <c r="CL60" i="148"/>
  <c r="CL64" i="148" a="1"/>
  <c r="CL64" i="148" s="1"/>
  <c r="CH62" i="148" a="1"/>
  <c r="CH62" i="148" s="1"/>
  <c r="CH64" i="148" a="1"/>
  <c r="CH64" i="148" s="1"/>
  <c r="CH60" i="148"/>
  <c r="CN60" i="148"/>
  <c r="CN64" i="148" a="1"/>
  <c r="CN64" i="148" s="1"/>
  <c r="CN62" i="148" a="1"/>
  <c r="CN62" i="148" s="1"/>
  <c r="CM60" i="148"/>
  <c r="CM62" i="148" a="1"/>
  <c r="CM62" i="148" s="1"/>
  <c r="CM64" i="148" a="1"/>
  <c r="CM64" i="148" s="1"/>
  <c r="BW60" i="148"/>
  <c r="BW62" i="148" a="1"/>
  <c r="BW62" i="148" s="1"/>
  <c r="BW64" i="148" a="1"/>
  <c r="BW64" i="148" s="1"/>
  <c r="CD60" i="148"/>
  <c r="CD64" i="148" a="1"/>
  <c r="CD64" i="148" s="1"/>
  <c r="CD62" i="148" a="1"/>
  <c r="CD62" i="148" s="1"/>
  <c r="CQ64" i="148" a="1"/>
  <c r="CQ64" i="148" s="1"/>
  <c r="CQ62" i="148" a="1"/>
  <c r="CQ62" i="148" s="1"/>
  <c r="CQ60" i="148"/>
  <c r="CI62" i="148" a="1"/>
  <c r="CI62" i="148" s="1"/>
  <c r="CI60" i="148"/>
  <c r="CI64" i="148" a="1"/>
  <c r="CI64" i="148" s="1"/>
  <c r="CK60" i="148"/>
  <c r="CK62" i="148" a="1"/>
  <c r="CK62" i="148" s="1"/>
  <c r="CK64" i="148" a="1"/>
  <c r="CK64" i="148" s="1"/>
  <c r="CG62" i="148" a="1"/>
  <c r="CG62" i="148" s="1"/>
  <c r="CG60" i="148"/>
  <c r="CG64" i="148" a="1"/>
  <c r="CG64" i="148" s="1"/>
  <c r="BZ60" i="148"/>
  <c r="BZ62" i="148" a="1"/>
  <c r="BZ62" i="148" s="1"/>
  <c r="BZ64" i="148" a="1"/>
  <c r="BZ64" i="148" s="1"/>
  <c r="CJ60" i="148"/>
  <c r="CJ64" i="148" a="1"/>
  <c r="CJ64" i="148" s="1"/>
  <c r="CJ62" i="148" a="1"/>
  <c r="CJ62" i="148" s="1"/>
  <c r="CP62" i="148" a="1"/>
  <c r="CP62" i="148" s="1"/>
  <c r="CP64" i="148" a="1"/>
  <c r="CP64" i="148" s="1"/>
  <c r="CP60" i="148"/>
  <c r="CO60" i="148"/>
  <c r="CO62" i="148" a="1"/>
  <c r="CO62" i="148" s="1"/>
  <c r="CO64" i="148" a="1"/>
  <c r="CO64" i="148" s="1"/>
  <c r="BZ64" i="70" a="1"/>
  <c r="BZ64" i="70" s="1"/>
  <c r="BZ63" i="70"/>
  <c r="CO64" i="70" a="1"/>
  <c r="CO64" i="70" s="1"/>
  <c r="CO63" i="70"/>
  <c r="CD63" i="70"/>
  <c r="CD64" i="70" a="1"/>
  <c r="CD64" i="70" s="1"/>
  <c r="CP64" i="70" a="1"/>
  <c r="CP64" i="70" s="1"/>
  <c r="CP63" i="70"/>
  <c r="CR63" i="70"/>
  <c r="CR64" i="70" a="1"/>
  <c r="CR64" i="70" s="1"/>
  <c r="CH64" i="70" a="1"/>
  <c r="CH64" i="70" s="1"/>
  <c r="CH63" i="70"/>
  <c r="DH64" i="70" a="1"/>
  <c r="DH64" i="70" s="1"/>
  <c r="DH63" i="70"/>
  <c r="CG64" i="70" a="1"/>
  <c r="CG64" i="70" s="1"/>
  <c r="CG63" i="70"/>
  <c r="DF63" i="70"/>
  <c r="DF64" i="70" a="1"/>
  <c r="DF64" i="70" s="1"/>
  <c r="DI64" i="70" a="1"/>
  <c r="DI64" i="70" s="1"/>
  <c r="DI63" i="70"/>
  <c r="CQ63" i="70"/>
  <c r="CQ64" i="70" a="1"/>
  <c r="CQ64" i="70" s="1"/>
  <c r="BW64" i="70" a="1"/>
  <c r="BW64" i="70" s="1"/>
  <c r="BW63" i="70"/>
  <c r="CN63" i="70"/>
  <c r="CN64" i="70" a="1"/>
  <c r="CN64" i="70" s="1"/>
  <c r="CI64" i="47" a="1"/>
  <c r="CI64" i="47" s="1"/>
  <c r="CI63" i="47"/>
  <c r="CK63" i="47"/>
  <c r="CK64" i="47" a="1"/>
  <c r="CK64" i="47" s="1"/>
  <c r="CG64" i="47" a="1"/>
  <c r="CG64" i="47" s="1"/>
  <c r="CG63" i="47"/>
  <c r="BZ64" i="47" a="1"/>
  <c r="BZ64" i="47" s="1"/>
  <c r="BZ63" i="47"/>
  <c r="CJ63" i="47"/>
  <c r="CJ64" i="47" a="1"/>
  <c r="CJ64" i="47" s="1"/>
  <c r="CP64" i="47" a="1"/>
  <c r="CP64" i="47" s="1"/>
  <c r="CP63" i="47"/>
  <c r="CY63" i="47"/>
  <c r="CY64" i="47" a="1"/>
  <c r="CY64" i="47" s="1"/>
  <c r="CO64" i="47" a="1"/>
  <c r="CO64" i="47" s="1"/>
  <c r="CO63" i="47"/>
  <c r="CA64" i="47" a="1"/>
  <c r="CA64" i="47" s="1"/>
  <c r="CA63" i="47"/>
  <c r="BS64" i="47" a="1"/>
  <c r="BS64" i="47" s="1"/>
  <c r="BS63" i="47"/>
  <c r="CH64" i="47" a="1"/>
  <c r="CH64" i="47" s="1"/>
  <c r="CH63" i="47"/>
  <c r="CL63" i="47"/>
  <c r="CL64" i="47" a="1"/>
  <c r="CL64" i="47" s="1"/>
  <c r="CN64" i="47" a="1"/>
  <c r="CN64" i="47" s="1"/>
  <c r="CN63" i="47"/>
  <c r="CM64" i="47" a="1"/>
  <c r="CM64" i="47" s="1"/>
  <c r="CM63" i="47"/>
  <c r="CM62" i="47" a="1"/>
  <c r="CM62" i="47" s="1"/>
  <c r="CM61" i="47"/>
  <c r="BW63" i="47"/>
  <c r="BW64" i="47" a="1"/>
  <c r="BW64" i="47" s="1"/>
  <c r="CD63" i="47"/>
  <c r="CD64" i="47" a="1"/>
  <c r="CD64" i="47" s="1"/>
  <c r="CQ63" i="47"/>
  <c r="CQ64" i="47" a="1"/>
  <c r="CQ64" i="47" s="1"/>
  <c r="CD62" i="47" a="1"/>
  <c r="CD62" i="47" s="1"/>
  <c r="CQ62" i="47" a="1"/>
  <c r="CQ62" i="47" s="1"/>
  <c r="BW62" i="47" a="1"/>
  <c r="BW62" i="47" s="1"/>
  <c r="CP62" i="70" a="1"/>
  <c r="CP62" i="70" s="1"/>
  <c r="BU62" i="70" a="1"/>
  <c r="BU62" i="70" s="1"/>
  <c r="CL62" i="70" a="1"/>
  <c r="CL62" i="70" s="1"/>
  <c r="CR62" i="70" a="1"/>
  <c r="CR62" i="70" s="1"/>
  <c r="BZ62" i="70" a="1"/>
  <c r="BZ62" i="70" s="1"/>
  <c r="CM62" i="70" a="1"/>
  <c r="CM62" i="70" s="1"/>
  <c r="BW62" i="70" a="1"/>
  <c r="BW62" i="70" s="1"/>
  <c r="CD62" i="70" a="1"/>
  <c r="CD62" i="70" s="1"/>
  <c r="CN62" i="70" a="1"/>
  <c r="CN62" i="70" s="1"/>
  <c r="CK62" i="47" a="1"/>
  <c r="CK62" i="47" s="1"/>
  <c r="BZ62" i="47" a="1"/>
  <c r="BZ62" i="47" s="1"/>
  <c r="CI62" i="47" a="1"/>
  <c r="CI62" i="47" s="1"/>
  <c r="BS62" i="47" a="1"/>
  <c r="BS62" i="47" s="1"/>
  <c r="CH62" i="47" a="1"/>
  <c r="CH62" i="47" s="1"/>
  <c r="CL60" i="47"/>
  <c r="CL62" i="47" a="1"/>
  <c r="CL62" i="47" s="1"/>
  <c r="CN62" i="47" a="1"/>
  <c r="CN62" i="47" s="1"/>
  <c r="CG62" i="47" a="1"/>
  <c r="CG62" i="47" s="1"/>
  <c r="CJ62" i="47" a="1"/>
  <c r="CJ62" i="47" s="1"/>
  <c r="CA62" i="47" a="1"/>
  <c r="CA62" i="47" s="1"/>
  <c r="CP62" i="47" a="1"/>
  <c r="CP62" i="47" s="1"/>
  <c r="CO62" i="47" a="1"/>
  <c r="CO62" i="47" s="1"/>
  <c r="CG62" i="70" a="1"/>
  <c r="CG62" i="70" s="1"/>
  <c r="CH62" i="70" a="1"/>
  <c r="CH62" i="70" s="1"/>
  <c r="CO62" i="70" a="1"/>
  <c r="CO62" i="70" s="1"/>
  <c r="CQ62" i="70" a="1"/>
  <c r="CQ62" i="70" s="1"/>
  <c r="CO60" i="70"/>
  <c r="CG60" i="70"/>
  <c r="CN60" i="70"/>
  <c r="CH60" i="70"/>
  <c r="CQ60" i="70"/>
  <c r="BW60" i="70"/>
  <c r="CL60" i="70"/>
  <c r="BZ60" i="70"/>
  <c r="CM60" i="70"/>
  <c r="BU60" i="70"/>
  <c r="CD60" i="70"/>
  <c r="CR60" i="70"/>
  <c r="CP60" i="70"/>
  <c r="BW60" i="47"/>
  <c r="CJ60" i="47"/>
  <c r="CK60" i="47"/>
  <c r="CQ60" i="47"/>
  <c r="BS60" i="47"/>
  <c r="CM60" i="47"/>
  <c r="CN60" i="47"/>
  <c r="CD60" i="47"/>
  <c r="CA60" i="47"/>
  <c r="CG60" i="47"/>
  <c r="CP60" i="47"/>
  <c r="CH60" i="47"/>
  <c r="CI60" i="47"/>
  <c r="CO60" i="47"/>
  <c r="BZ60" i="47"/>
  <c r="CO61" i="70"/>
  <c r="CQ61" i="70"/>
  <c r="BZ61" i="70"/>
  <c r="CM61" i="70"/>
  <c r="CD61" i="70"/>
  <c r="CR61" i="70"/>
  <c r="BU61" i="70"/>
  <c r="CP61" i="70"/>
  <c r="BW61" i="70"/>
  <c r="CG61" i="70"/>
  <c r="CN61" i="70"/>
  <c r="CL61" i="70"/>
  <c r="CH61" i="70"/>
  <c r="CA61" i="47"/>
  <c r="CG61" i="47"/>
  <c r="CP61" i="47"/>
  <c r="CI61" i="47"/>
  <c r="CL61" i="47"/>
  <c r="CO61" i="47"/>
  <c r="BZ61" i="47"/>
  <c r="BS61" i="47"/>
  <c r="CN61" i="47"/>
  <c r="CD61" i="47"/>
  <c r="CH61" i="47"/>
  <c r="CJ61" i="47"/>
  <c r="CK61" i="47"/>
  <c r="CQ61" i="47"/>
  <c r="BW61" i="47"/>
  <c r="BU47" i="47"/>
  <c r="BU29" i="47"/>
  <c r="CR47" i="47"/>
  <c r="CR36" i="47"/>
  <c r="BR47" i="47"/>
  <c r="BR61" i="148" l="1" a="1"/>
  <c r="BR61" i="148" s="1"/>
  <c r="BR63" i="148" a="1"/>
  <c r="BR63" i="148" s="1"/>
  <c r="CR61" i="148" a="1"/>
  <c r="CR61" i="148" s="1"/>
  <c r="CR63" i="148" a="1"/>
  <c r="CR63" i="148" s="1"/>
  <c r="BU61" i="148" a="1"/>
  <c r="BU61" i="148" s="1"/>
  <c r="BU63" i="148" a="1"/>
  <c r="BU63" i="148" s="1"/>
  <c r="CR64" i="148" a="1"/>
  <c r="CR64" i="148" s="1"/>
  <c r="CR60" i="148"/>
  <c r="CR62" i="148" a="1"/>
  <c r="CR62" i="148" s="1"/>
  <c r="BR62" i="148" a="1"/>
  <c r="BR62" i="148" s="1"/>
  <c r="BR64" i="148" a="1"/>
  <c r="BR64" i="148" s="1"/>
  <c r="BR60" i="148"/>
  <c r="BU64" i="148" a="1"/>
  <c r="BU64" i="148" s="1"/>
  <c r="BU62" i="148" a="1"/>
  <c r="BU62" i="148" s="1"/>
  <c r="BU60" i="148"/>
  <c r="BU63" i="47"/>
  <c r="BU64" i="47" a="1"/>
  <c r="BU64" i="47" s="1"/>
  <c r="BR64" i="47" a="1"/>
  <c r="BR64" i="47" s="1"/>
  <c r="BR63" i="47"/>
  <c r="CR64" i="47" a="1"/>
  <c r="CR64" i="47" s="1"/>
  <c r="CR63" i="47"/>
  <c r="BQ61" i="47"/>
  <c r="BQ62" i="47" a="1"/>
  <c r="BQ62" i="47" s="1"/>
  <c r="BQ60" i="47"/>
  <c r="BU62" i="47" a="1"/>
  <c r="BU62" i="47" s="1"/>
  <c r="CR62" i="47" a="1"/>
  <c r="CR62" i="47" s="1"/>
  <c r="BR62" i="47" a="1"/>
  <c r="BR62" i="47" s="1"/>
  <c r="CR60" i="47"/>
  <c r="BU60" i="47"/>
  <c r="BR60" i="47"/>
  <c r="CR61" i="47"/>
  <c r="BU61" i="47"/>
  <c r="BR61" i="47"/>
  <c r="DV61" i="70"/>
  <c r="DH62" i="70" l="1" a="1"/>
  <c r="DH62" i="70" s="1"/>
  <c r="DP62" i="70" a="1"/>
  <c r="DP62" i="70" s="1"/>
  <c r="CZ62" i="70" a="1"/>
  <c r="CZ62" i="70" s="1"/>
  <c r="DQ62" i="70" a="1"/>
  <c r="DQ62" i="70" s="1"/>
  <c r="DI62" i="70" a="1"/>
  <c r="DI62" i="70" s="1"/>
  <c r="DG62" i="47" a="1"/>
  <c r="DG62" i="47" s="1"/>
  <c r="DD62" i="47" a="1"/>
  <c r="DD62" i="47" s="1"/>
  <c r="CY62" i="47" a="1"/>
  <c r="CY62" i="47" s="1"/>
  <c r="DQ62" i="47" a="1"/>
  <c r="DQ62" i="47" s="1"/>
  <c r="CZ62" i="47" a="1"/>
  <c r="CZ62" i="47" s="1"/>
  <c r="DB62" i="47" a="1"/>
  <c r="DB62" i="47" s="1"/>
  <c r="DK62" i="47" a="1"/>
  <c r="DK62" i="47" s="1"/>
  <c r="DN62" i="47" a="1"/>
  <c r="DN62" i="47" s="1"/>
  <c r="DJ62" i="47" a="1"/>
  <c r="DJ62" i="47" s="1"/>
  <c r="DE62" i="47" a="1"/>
  <c r="DE62" i="47" s="1"/>
  <c r="DI62" i="47" a="1"/>
  <c r="DI62" i="47" s="1"/>
  <c r="DL62" i="47" a="1"/>
  <c r="DL62" i="47" s="1"/>
  <c r="DO62" i="47" a="1"/>
  <c r="DO62" i="47" s="1"/>
  <c r="DR62" i="47" a="1"/>
  <c r="DR62" i="47" s="1"/>
  <c r="DS62" i="47" a="1"/>
  <c r="DS62" i="47" s="1"/>
  <c r="DM62" i="47" a="1"/>
  <c r="DM62" i="47" s="1"/>
  <c r="DF62" i="47" a="1"/>
  <c r="DF62" i="47" s="1"/>
  <c r="DA62" i="47" a="1"/>
  <c r="DA62" i="47" s="1"/>
  <c r="DH62" i="47" a="1"/>
  <c r="DH62" i="47" s="1"/>
  <c r="DP62" i="47" a="1"/>
  <c r="DP62" i="47" s="1"/>
  <c r="DC62" i="47" a="1"/>
  <c r="DC62" i="47" s="1"/>
  <c r="DA62" i="70" a="1"/>
  <c r="DA62" i="70" s="1"/>
  <c r="DJ62" i="70" a="1"/>
  <c r="DJ62" i="70" s="1"/>
  <c r="DK62" i="70" a="1"/>
  <c r="DK62" i="70" s="1"/>
  <c r="DF62" i="70" a="1"/>
  <c r="DF62" i="70" s="1"/>
  <c r="DO62" i="70" a="1"/>
  <c r="DO62" i="70" s="1"/>
  <c r="DS62" i="70" a="1"/>
  <c r="DS62" i="70" s="1"/>
  <c r="DC62" i="70" a="1"/>
  <c r="DC62" i="70" s="1"/>
  <c r="DL62" i="70" a="1"/>
  <c r="DL62" i="70" s="1"/>
  <c r="DT62" i="70" a="1"/>
  <c r="DT62" i="70" s="1"/>
  <c r="DD62" i="70" a="1"/>
  <c r="DD62" i="70" s="1"/>
  <c r="DM62" i="70" a="1"/>
  <c r="DM62" i="70" s="1"/>
  <c r="DU62" i="70" a="1"/>
  <c r="DU62" i="70" s="1"/>
  <c r="DR62" i="70" a="1"/>
  <c r="DR62" i="70" s="1"/>
  <c r="DB62" i="70" a="1"/>
  <c r="DB62" i="70" s="1"/>
  <c r="DE62" i="70" a="1"/>
  <c r="DE62" i="70" s="1"/>
  <c r="DN62" i="70" a="1"/>
  <c r="DN62" i="70" s="1"/>
  <c r="DD60" i="70"/>
  <c r="DM60" i="70"/>
  <c r="DU60" i="70"/>
  <c r="DE60" i="70"/>
  <c r="DN60" i="70"/>
  <c r="DF60" i="70"/>
  <c r="DO60" i="70"/>
  <c r="DH60" i="70"/>
  <c r="DM60" i="47"/>
  <c r="DC60" i="70"/>
  <c r="DL60" i="70"/>
  <c r="DT60" i="70"/>
  <c r="DP61" i="70"/>
  <c r="DP60" i="70"/>
  <c r="CZ60" i="70"/>
  <c r="DI61" i="70"/>
  <c r="DI60" i="70"/>
  <c r="DQ60" i="70"/>
  <c r="DA60" i="70"/>
  <c r="DJ60" i="70"/>
  <c r="DR60" i="70"/>
  <c r="DB60" i="70"/>
  <c r="DK60" i="70"/>
  <c r="DS60" i="70"/>
  <c r="DI60" i="47"/>
  <c r="DO60" i="47"/>
  <c r="DR60" i="47"/>
  <c r="DF60" i="47"/>
  <c r="DJ60" i="47"/>
  <c r="DP60" i="47"/>
  <c r="CY60" i="47"/>
  <c r="DB60" i="47"/>
  <c r="DE60" i="47"/>
  <c r="CZ60" i="47"/>
  <c r="DG60" i="47"/>
  <c r="DK60" i="47"/>
  <c r="DC60" i="47"/>
  <c r="DA60" i="47"/>
  <c r="DN60" i="47"/>
  <c r="DD60" i="47"/>
  <c r="DH60" i="47"/>
  <c r="DQ60" i="47"/>
  <c r="DS60" i="47"/>
  <c r="DL60" i="47"/>
  <c r="DF61" i="70"/>
  <c r="DO61" i="70"/>
  <c r="DH61" i="70"/>
  <c r="CZ61" i="70"/>
  <c r="DQ61" i="70"/>
  <c r="DA61" i="70"/>
  <c r="DJ61" i="70"/>
  <c r="DR61" i="70"/>
  <c r="DS61" i="70"/>
  <c r="DC61" i="70"/>
  <c r="DL61" i="70"/>
  <c r="DT61" i="70"/>
  <c r="DB61" i="70"/>
  <c r="DK61" i="70"/>
  <c r="DD61" i="70"/>
  <c r="DM61" i="70"/>
  <c r="DU61" i="70"/>
  <c r="DE61" i="70"/>
  <c r="DN61" i="70"/>
  <c r="DG61" i="47"/>
  <c r="DK61" i="47"/>
  <c r="DS61" i="47"/>
  <c r="DN61" i="47"/>
  <c r="DC61" i="47"/>
  <c r="DH61" i="47"/>
  <c r="DQ61" i="47"/>
  <c r="DD61" i="47"/>
  <c r="DL61" i="47"/>
  <c r="DI61" i="47"/>
  <c r="DO61" i="47"/>
  <c r="DR61" i="47"/>
  <c r="CY61" i="47"/>
  <c r="DA61" i="47"/>
  <c r="DB61" i="47"/>
  <c r="DF61" i="47"/>
  <c r="DJ61" i="47"/>
  <c r="DM61" i="47"/>
  <c r="DP61" i="47"/>
  <c r="CZ61" i="47"/>
  <c r="DE61" i="47"/>
  <c r="DT62" i="47" l="1" a="1"/>
  <c r="DT62" i="47" s="1"/>
  <c r="DT60" i="47"/>
  <c r="DT61" i="47"/>
  <c r="DU62" i="47" l="1" a="1"/>
  <c r="DU62" i="47" s="1"/>
  <c r="CX62" i="47" a="1"/>
  <c r="CX62" i="47" s="1"/>
  <c r="DU60" i="47"/>
  <c r="CX60" i="47"/>
  <c r="CX61" i="47"/>
  <c r="DU61"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8A06F134-B716-6647-A239-32F1BDAD0690}">
      <text>
        <r>
          <rPr>
            <b/>
            <sz val="9"/>
            <color rgb="FF000000"/>
            <rFont val="Tahoma"/>
            <family val="2"/>
          </rPr>
          <t xml:space="preserve">Author:
</t>
        </r>
        <r>
          <rPr>
            <sz val="9"/>
            <color rgb="FF000000"/>
            <rFont val="Tahoma"/>
            <family val="2"/>
          </rPr>
          <t xml:space="preserve">The tax rates and deduction parameters for Tax Years 2026 and 2027 are current as of June 8, 2026 and are subject to change based on future legislative action.
</t>
        </r>
      </text>
    </comment>
    <comment ref="DY1" authorId="0" shapeId="0" xr:uid="{178F8416-A4F5-CA46-9BE7-9027C556B1F1}">
      <text>
        <r>
          <rPr>
            <b/>
            <sz val="10"/>
            <color rgb="FF000000"/>
            <rFont val="Tahoma"/>
            <family val="2"/>
          </rPr>
          <t xml:space="preserve">Author:
</t>
        </r>
        <r>
          <rPr>
            <sz val="10"/>
            <color rgb="FF000000"/>
            <rFont val="Tahoma"/>
            <family val="2"/>
          </rPr>
          <t>The tax rates and deduction parameters for Tax Years 2026 and 2027 are current as of June 8, 2026 and are subject to change based on future legislative action.</t>
        </r>
      </text>
    </comment>
    <comment ref="AI2" authorId="0" shapeId="0" xr:uid="{6C1C096B-E306-4182-ACDC-491F7708FEC3}">
      <text>
        <r>
          <rPr>
            <b/>
            <sz val="11"/>
            <color theme="1"/>
            <rFont val="Calibri"/>
            <family val="2"/>
            <scheme val="minor"/>
          </rPr>
          <t>Author:</t>
        </r>
        <r>
          <rPr>
            <sz val="11"/>
            <color theme="1"/>
            <rFont val="Calibri"/>
            <family val="2"/>
            <scheme val="minor"/>
          </rPr>
          <t xml:space="preserve">
voters authorized an income tax through constitutional amendment in 1933, tax enacted by the legislature in 1935</t>
        </r>
      </text>
    </comment>
    <comment ref="BE2" authorId="0" shapeId="0" xr:uid="{2CE9F8D9-D7F3-C940-9A42-931499D7FDE9}">
      <text>
        <r>
          <rPr>
            <b/>
            <sz val="10"/>
            <color rgb="FF000000"/>
            <rFont val="Tahoma"/>
            <family val="2"/>
          </rPr>
          <t>Author:</t>
        </r>
        <r>
          <rPr>
            <sz val="10"/>
            <color rgb="FF000000"/>
            <rFont val="Tahoma"/>
            <family val="2"/>
          </rPr>
          <t xml:space="preserve">
Specialtax for education 1.5%
Alabama 1955 Act 327</t>
        </r>
      </text>
    </comment>
    <comment ref="AY3" authorId="0" shapeId="0" xr:uid="{C146F0EA-7859-D446-9380-A8588DF3D176}">
      <text>
        <r>
          <rPr>
            <b/>
            <sz val="9"/>
            <color rgb="FF000000"/>
            <rFont val="Tahoma"/>
            <family val="2"/>
          </rPr>
          <t>Author:</t>
        </r>
        <r>
          <rPr>
            <sz val="9"/>
            <color rgb="FF000000"/>
            <rFont val="Tahoma"/>
            <family val="2"/>
          </rPr>
          <t xml:space="preserve">
</t>
        </r>
        <r>
          <rPr>
            <sz val="9"/>
            <color rgb="FF000000"/>
            <rFont val="Tahoma"/>
            <family val="2"/>
          </rPr>
          <t>10 percent of fed tax liability https://archives2.akleg.gov/PublicImageServer.cgi?lra/1999/99-024m.pdf</t>
        </r>
      </text>
    </comment>
    <comment ref="BI3" authorId="0" shapeId="0" xr:uid="{7D328F92-C3E0-4BBC-A853-18249C4FDED3}">
      <text>
        <r>
          <rPr>
            <b/>
            <sz val="9"/>
            <color indexed="81"/>
            <rFont val="Tahoma"/>
            <family val="2"/>
          </rPr>
          <t>Author:</t>
        </r>
        <r>
          <rPr>
            <sz val="9"/>
            <color indexed="81"/>
            <rFont val="Tahoma"/>
            <family val="2"/>
          </rPr>
          <t xml:space="preserve">
Alaska became the 49th state on January 3, 1959.</t>
        </r>
      </text>
    </comment>
    <comment ref="BN3" authorId="0" shapeId="0" xr:uid="{984D27AF-E927-2942-B514-F47943965CF6}">
      <text>
        <r>
          <rPr>
            <b/>
            <sz val="8"/>
            <color rgb="FF000000"/>
            <rFont val="Calibri"/>
            <family val="34"/>
          </rPr>
          <t>Author:</t>
        </r>
        <r>
          <rPr>
            <sz val="8"/>
            <color rgb="FF000000"/>
            <rFont val="Calibri"/>
            <family val="34"/>
          </rPr>
          <t xml:space="preserve">
16 p e r c e n t of t h e t o t a l F e d e r a l income t a x</t>
        </r>
        <r>
          <rPr>
            <sz val="2"/>
            <color rgb="FF000000"/>
            <rFont val="Calibri"/>
            <family val="34"/>
          </rPr>
          <t xml:space="preserve">
</t>
        </r>
        <r>
          <rPr>
            <sz val="8"/>
            <color rgb="FF000000"/>
            <rFont val="Calibri"/>
            <family val="34"/>
          </rPr>
          <t>t h a t would be payable f o r t h e same t a x a b l e</t>
        </r>
        <r>
          <rPr>
            <sz val="2"/>
            <color rgb="FF000000"/>
            <rFont val="Calibri"/>
            <family val="34"/>
          </rPr>
          <t xml:space="preserve">
</t>
        </r>
        <r>
          <rPr>
            <sz val="8"/>
            <color rgb="FF000000"/>
            <rFont val="Calibri"/>
            <family val="34"/>
          </rPr>
          <t>y e a r a t t h e F e d e r a l t a x r a t e s i n e f f e c t on</t>
        </r>
        <r>
          <rPr>
            <sz val="2"/>
            <color rgb="FF000000"/>
            <rFont val="Calibri"/>
            <family val="34"/>
          </rPr>
          <t xml:space="preserve">
</t>
        </r>
        <r>
          <rPr>
            <sz val="8"/>
            <color rgb="FF000000"/>
            <rFont val="Calibri"/>
            <family val="34"/>
          </rPr>
          <t>December 31, 1963.</t>
        </r>
        <r>
          <rPr>
            <sz val="2"/>
            <color rgb="FF000000"/>
            <rFont val="Calibri"/>
            <family val="34"/>
          </rPr>
          <t xml:space="preserve">
</t>
        </r>
      </text>
    </comment>
    <comment ref="BO3" authorId="0" shapeId="0" xr:uid="{AB074026-D8F1-9342-9C7E-0E6589AA3656}">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P3" authorId="0" shapeId="0" xr:uid="{97D95EFF-F611-654B-9D17-013BCAFEF68B}">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Q3" authorId="0" shapeId="0" xr:uid="{6A5B0DFB-A36D-2044-B1C9-41709682C53A}">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R3" authorId="0" shapeId="0" xr:uid="{44C79B12-47A4-D341-99CD-5E149D63D58E}">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S3" authorId="0" shapeId="0" xr:uid="{730FE16B-BB7B-8040-AB5A-BDB11C02E7C5}">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T3" authorId="0" shapeId="0" xr:uid="{2C2DC4B4-6AD1-0944-9750-0A289A642758}">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U3" authorId="0" shapeId="0" xr:uid="{AB17EB26-45E6-044E-A00D-03091CECCC3C}">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V3" authorId="0" shapeId="0" xr:uid="{0FDF2B77-A8A5-6C40-85B9-FD32627B2C51}">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W3" authorId="0" shapeId="0" xr:uid="{16FBA14F-2F93-4BE6-A652-867D9D3C89D9}">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BX3" authorId="0" shapeId="0" xr:uid="{49CBF2F1-A61D-DC4F-8E76-31DB1A93B5C9}">
      <text>
        <r>
          <rPr>
            <b/>
            <sz val="9"/>
            <color rgb="FF000000"/>
            <rFont val="Tahoma"/>
            <family val="2"/>
          </rPr>
          <t>Author:</t>
        </r>
        <r>
          <rPr>
            <sz val="9"/>
            <color rgb="FF000000"/>
            <rFont val="Tahoma"/>
            <family val="2"/>
          </rPr>
          <t xml:space="preserve">
</t>
        </r>
        <r>
          <rPr>
            <sz val="9"/>
            <color rgb="FF000000"/>
            <rFont val="Tahoma"/>
            <family val="2"/>
          </rPr>
          <t xml:space="preserve">16 p e r c e n t of t h e t o t a l F e d e r a l income t a x
</t>
        </r>
        <r>
          <rPr>
            <sz val="9"/>
            <color rgb="FF000000"/>
            <rFont val="Tahoma"/>
            <family val="2"/>
          </rPr>
          <t xml:space="preserve">t h a t would be payable f o r t h e same t a x a b l e
</t>
        </r>
        <r>
          <rPr>
            <sz val="9"/>
            <color rgb="FF000000"/>
            <rFont val="Tahoma"/>
            <family val="2"/>
          </rPr>
          <t xml:space="preserve">y e a r a t t h e F e d e r a l t a x r a t e s i n e f f e c t on
</t>
        </r>
        <r>
          <rPr>
            <sz val="9"/>
            <color rgb="FF000000"/>
            <rFont val="Tahoma"/>
            <family val="2"/>
          </rPr>
          <t>December 31, 1963.</t>
        </r>
      </text>
    </comment>
    <comment ref="CC3" authorId="0" shapeId="0" xr:uid="{23C4D634-6C6B-3240-AA77-5F8AC0A0C058}">
      <text>
        <r>
          <rPr>
            <sz val="9"/>
            <color rgb="FF000000"/>
            <rFont val="Tahoma"/>
            <family val="2"/>
          </rPr>
          <t xml:space="preserve">Author:
</t>
        </r>
        <r>
          <rPr>
            <sz val="9"/>
            <color rgb="FF000000"/>
            <rFont val="Tahoma"/>
            <family val="2"/>
          </rPr>
          <t>last year tax was in effect https://archives2.akleg.gov/PublicImageServer.cgi?lra/1989/89-253m.pdf</t>
        </r>
      </text>
    </comment>
    <comment ref="N4" authorId="0" shapeId="0" xr:uid="{9496271C-0858-404E-A602-C5892C68F7A2}">
      <text>
        <r>
          <rPr>
            <b/>
            <sz val="9"/>
            <color rgb="FF000000"/>
            <rFont val="Tahoma"/>
            <family val="2"/>
          </rPr>
          <t>Author:</t>
        </r>
        <r>
          <rPr>
            <sz val="9"/>
            <color rgb="FF000000"/>
            <rFont val="Tahoma"/>
            <family val="2"/>
          </rPr>
          <t xml:space="preserve">
</t>
        </r>
        <r>
          <rPr>
            <sz val="9"/>
            <color rgb="FF000000"/>
            <rFont val="Tahoma"/>
            <family val="2"/>
          </rPr>
          <t>Arizona became the 48th state on February 14, 1912.</t>
        </r>
      </text>
    </comment>
    <comment ref="CQ4" authorId="0" shapeId="0" xr:uid="{D3A6015A-65CB-406D-822F-ACB9B766C764}">
      <text>
        <r>
          <rPr>
            <b/>
            <sz val="9"/>
            <color rgb="FF000000"/>
            <rFont val="Tahoma"/>
            <family val="2"/>
          </rPr>
          <t>Author:</t>
        </r>
        <r>
          <rPr>
            <sz val="9"/>
            <color rgb="FF000000"/>
            <rFont val="Tahoma"/>
            <family val="2"/>
          </rPr>
          <t xml:space="preserve">
https://azjlbc.gov/08taxbook/iit.pdf</t>
        </r>
      </text>
    </comment>
    <comment ref="CR4" authorId="0" shapeId="0" xr:uid="{246848D5-CA2D-4F08-9682-6A4859B81AEF}">
      <text>
        <r>
          <rPr>
            <b/>
            <sz val="9"/>
            <color rgb="FF000000"/>
            <rFont val="Tahoma"/>
            <family val="2"/>
          </rPr>
          <t>Author:</t>
        </r>
        <r>
          <rPr>
            <sz val="9"/>
            <color rgb="FF000000"/>
            <rFont val="Tahoma"/>
            <family val="2"/>
          </rPr>
          <t xml:space="preserve">
https://azjlbc.gov/08taxbook/iit.pdf</t>
        </r>
      </text>
    </comment>
    <comment ref="CS4" authorId="0" shapeId="0" xr:uid="{C23979C9-5C3A-4DE8-BC29-D9F6725A578B}">
      <text>
        <r>
          <rPr>
            <b/>
            <sz val="9"/>
            <color rgb="FF000000"/>
            <rFont val="Tahoma"/>
            <family val="2"/>
          </rPr>
          <t>Author:</t>
        </r>
        <r>
          <rPr>
            <sz val="9"/>
            <color rgb="FF000000"/>
            <rFont val="Tahoma"/>
            <family val="2"/>
          </rPr>
          <t xml:space="preserve">
https://azjlbc.gov/08taxbook/iit.pdf</t>
        </r>
      </text>
    </comment>
    <comment ref="CU4" authorId="0" shapeId="0" xr:uid="{689DF74A-1C4B-4754-B553-ABDA83E38646}">
      <text>
        <r>
          <rPr>
            <b/>
            <sz val="9"/>
            <color rgb="FF000000"/>
            <rFont val="Tahoma"/>
            <family val="2"/>
          </rPr>
          <t>Author:</t>
        </r>
        <r>
          <rPr>
            <sz val="9"/>
            <color rgb="FF000000"/>
            <rFont val="Tahoma"/>
            <family val="2"/>
          </rPr>
          <t xml:space="preserve">
https://azjlbc.gov/08taxbook/iit.pdf
https://codes.findlaw.com/az/title-43-taxation-of-income/az-rev-st-sect-43-1011-nr2/</t>
        </r>
      </text>
    </comment>
    <comment ref="CV4" authorId="0" shapeId="0" xr:uid="{65506F92-5560-4CCE-A90C-94F034E4430C}">
      <text>
        <r>
          <rPr>
            <b/>
            <sz val="9"/>
            <color rgb="FF000000"/>
            <rFont val="Tahoma"/>
            <family val="2"/>
          </rPr>
          <t>Author:</t>
        </r>
        <r>
          <rPr>
            <sz val="9"/>
            <color rgb="FF000000"/>
            <rFont val="Tahoma"/>
            <family val="2"/>
          </rPr>
          <t xml:space="preserve">
https://www.azleg.gov/ars/43/01011.htm</t>
        </r>
      </text>
    </comment>
    <comment ref="CW4" authorId="0" shapeId="0" xr:uid="{D7273D8F-0B5E-4489-8106-389184370A0D}">
      <text>
        <r>
          <rPr>
            <b/>
            <sz val="9"/>
            <color rgb="FF000000"/>
            <rFont val="Tahoma"/>
            <family val="2"/>
          </rPr>
          <t>Author:</t>
        </r>
        <r>
          <rPr>
            <sz val="9"/>
            <color rgb="FF000000"/>
            <rFont val="Tahoma"/>
            <family val="2"/>
          </rPr>
          <t xml:space="preserve">
https://www.azleg.gov/ars/43/01011.htm</t>
        </r>
      </text>
    </comment>
    <comment ref="AE5" authorId="0" shapeId="0" xr:uid="{DE76952D-98FE-F84B-9378-EE388C3D28E5}">
      <text>
        <r>
          <rPr>
            <b/>
            <sz val="10"/>
            <color rgb="FF000000"/>
            <rFont val="Tahoma"/>
            <family val="2"/>
          </rPr>
          <t>Author:</t>
        </r>
        <r>
          <rPr>
            <sz val="10"/>
            <color rgb="FF000000"/>
            <rFont val="Tahoma"/>
            <family val="2"/>
          </rPr>
          <t xml:space="preserve">
Act 118 in 1929 Acts of Arkansas</t>
        </r>
      </text>
    </comment>
    <comment ref="DA5" authorId="0" shapeId="0" xr:uid="{59A7EF07-A106-4B13-8267-27F33C3FE52D}">
      <text>
        <r>
          <rPr>
            <b/>
            <sz val="9"/>
            <color rgb="FF000000"/>
            <rFont val="Tahoma"/>
            <family val="2"/>
          </rPr>
          <t>Author:</t>
        </r>
        <r>
          <rPr>
            <sz val="9"/>
            <color rgb="FF000000"/>
            <rFont val="Tahoma"/>
            <family val="2"/>
          </rPr>
          <t xml:space="preserve">
</t>
        </r>
        <r>
          <rPr>
            <sz val="9"/>
            <color rgb="FF000000"/>
            <rFont val="Tahoma"/>
            <family val="2"/>
          </rPr>
          <t>Temporary surcharge</t>
        </r>
      </text>
    </comment>
    <comment ref="AZ6" authorId="0" shapeId="0" xr:uid="{8EC5FC9D-2FF0-4788-9379-25BF9451701E}">
      <text>
        <r>
          <rPr>
            <b/>
            <sz val="11"/>
            <color rgb="FF000000"/>
            <rFont val="Calibri"/>
            <family val="2"/>
          </rPr>
          <t>Author:</t>
        </r>
        <r>
          <rPr>
            <sz val="11"/>
            <color rgb="FF000000"/>
            <rFont val="Calibri"/>
            <family val="2"/>
          </rPr>
          <t xml:space="preserve">
Source says 6% for 1949 - 1958: https://repository.uclawsf.edu/cgi/viewcontent.cgi?article=1633&amp;context=hastings_law_journal</t>
        </r>
      </text>
    </comment>
    <comment ref="CT6" authorId="0" shapeId="0" xr:uid="{6C733E96-82F5-47E6-8E38-E9E7AAF49C3C}">
      <text>
        <r>
          <rPr>
            <b/>
            <sz val="9"/>
            <color rgb="FF000000"/>
            <rFont val="Tahoma"/>
            <family val="2"/>
          </rPr>
          <t>Author:</t>
        </r>
        <r>
          <rPr>
            <sz val="9"/>
            <color rgb="FF000000"/>
            <rFont val="Tahoma"/>
            <family val="2"/>
          </rPr>
          <t xml:space="preserve">
https://taxsim.nber.org/state-rates/maxrate.html
https://www.latimes.com/archives/la-xpm-1995-01-14-me-19755-story.html
https://taxfoundation.org/research/all/state/california-legislators-push-more-double-digit-income-tax-rates/</t>
        </r>
      </text>
    </comment>
    <comment ref="CU6" authorId="0" shapeId="0" xr:uid="{8244454B-010E-48BF-8C8B-C9D9917559B6}">
      <text>
        <r>
          <rPr>
            <b/>
            <sz val="9"/>
            <color rgb="FF000000"/>
            <rFont val="Tahoma"/>
            <family val="2"/>
          </rPr>
          <t>Author:</t>
        </r>
        <r>
          <rPr>
            <sz val="9"/>
            <color rgb="FF000000"/>
            <rFont val="Tahoma"/>
            <family val="2"/>
          </rPr>
          <t xml:space="preserve">
https://taxsim.nber.org/state-rates/maxrate.html
https://www.latimes.com/archives/la-xpm-1995-01-14-me-19755-story.html</t>
        </r>
      </text>
    </comment>
    <comment ref="BC7" authorId="0" shapeId="0" xr:uid="{207FD2CC-A047-3E45-A0A9-A84559A8CB00}">
      <text>
        <r>
          <rPr>
            <b/>
            <sz val="10"/>
            <color rgb="FF000000"/>
            <rFont val="Tahoma"/>
            <family val="2"/>
          </rPr>
          <t>Author:</t>
        </r>
        <r>
          <rPr>
            <sz val="10"/>
            <color rgb="FF000000"/>
            <rFont val="Tahoma"/>
            <family val="2"/>
          </rPr>
          <t xml:space="preserve">
tax reduced by 20% for 1953 and 1954
</t>
        </r>
      </text>
    </comment>
    <comment ref="BD7" authorId="0" shapeId="0" xr:uid="{C8F06E42-E928-884F-8F89-FF3B43140200}">
      <text>
        <r>
          <rPr>
            <b/>
            <sz val="10"/>
            <color rgb="FF000000"/>
            <rFont val="Tahoma"/>
            <family val="2"/>
          </rPr>
          <t>Author:</t>
        </r>
        <r>
          <rPr>
            <sz val="10"/>
            <color rgb="FF000000"/>
            <rFont val="Tahoma"/>
            <family val="2"/>
          </rPr>
          <t xml:space="preserve">
tax reduced by 20% for 1953 and 1954
</t>
        </r>
      </text>
    </comment>
    <comment ref="DV7" authorId="0" shapeId="0" xr:uid="{15F4A2F7-AC00-43E9-8FDA-85BC658F532A}">
      <text>
        <r>
          <rPr>
            <b/>
            <sz val="9"/>
            <color rgb="FF000000"/>
            <rFont val="Tahoma"/>
            <family val="2"/>
          </rPr>
          <t>Author:</t>
        </r>
        <r>
          <rPr>
            <sz val="9"/>
            <color rgb="FF000000"/>
            <rFont val="Tahoma"/>
            <family val="2"/>
          </rPr>
          <t xml:space="preserve">
</t>
        </r>
        <r>
          <rPr>
            <sz val="9"/>
            <color rgb="FF000000"/>
            <rFont val="Tahoma"/>
            <family val="2"/>
          </rPr>
          <t>Senate Bill 24-228, signed on 5/14/24, reduced the individual income tax rate for the 2024 tax year from 4.40% to 4.25%.</t>
        </r>
      </text>
    </comment>
    <comment ref="BU8" authorId="0" shapeId="0" xr:uid="{A1011644-C208-4297-A20D-19EF8D8D1B3B}">
      <text>
        <r>
          <rPr>
            <b/>
            <sz val="9"/>
            <color rgb="FF000000"/>
            <rFont val="Tahoma"/>
            <family val="2"/>
          </rPr>
          <t>Author:</t>
        </r>
        <r>
          <rPr>
            <sz val="9"/>
            <color rgb="FF000000"/>
            <rFont val="Tahoma"/>
            <family val="2"/>
          </rPr>
          <t xml:space="preserve">
</t>
        </r>
        <r>
          <rPr>
            <sz val="9"/>
            <color rgb="FF000000"/>
            <rFont val="Tahoma"/>
            <family val="2"/>
          </rPr>
          <t>capital gains and dividends at 6%</t>
        </r>
      </text>
    </comment>
    <comment ref="CA8" authorId="0" shapeId="0" xr:uid="{EAB6FAA3-AF5C-459B-85C5-DDB307678CD5}">
      <text>
        <r>
          <rPr>
            <b/>
            <sz val="9"/>
            <color rgb="FF000000"/>
            <rFont val="Tahoma"/>
            <family val="2"/>
          </rPr>
          <t>Author:</t>
        </r>
        <r>
          <rPr>
            <sz val="9"/>
            <color rgb="FF000000"/>
            <rFont val="Tahoma"/>
            <family val="2"/>
          </rPr>
          <t xml:space="preserve">
</t>
        </r>
        <r>
          <rPr>
            <sz val="9"/>
            <color rgb="FF000000"/>
            <rFont val="Tahoma"/>
            <family val="2"/>
          </rPr>
          <t>7% on capital gains and dividends if AGI&gt;$20k</t>
        </r>
      </text>
    </comment>
    <comment ref="CL8" authorId="0" shapeId="0" xr:uid="{5572B14E-92EB-4B17-83B0-81FB4AAD9EFA}">
      <text>
        <r>
          <rPr>
            <b/>
            <sz val="9"/>
            <color indexed="81"/>
            <rFont val="Tahoma"/>
            <family val="2"/>
          </rPr>
          <t>Author:</t>
        </r>
        <r>
          <rPr>
            <sz val="9"/>
            <color indexed="81"/>
            <rFont val="Tahoma"/>
            <family val="2"/>
          </rPr>
          <t xml:space="preserve">
up to 12% on I&amp;D only</t>
        </r>
      </text>
    </comment>
    <comment ref="CO8" authorId="0" shapeId="0" xr:uid="{2E013B71-C566-4DC2-A6F2-2CC266D8DD47}">
      <text>
        <r>
          <rPr>
            <b/>
            <sz val="9"/>
            <color rgb="FF000000"/>
            <rFont val="Tahoma"/>
            <family val="2"/>
          </rPr>
          <t xml:space="preserve">Author:
</t>
        </r>
        <r>
          <rPr>
            <sz val="9"/>
            <color rgb="FF000000"/>
            <rFont val="Tahoma"/>
            <family val="2"/>
          </rPr>
          <t xml:space="preserve">The state set the rate at a lower, 1.5% level in 1991 to compensate for the fact that tax was enacted midyear. </t>
        </r>
      </text>
    </comment>
    <comment ref="S9" authorId="0" shapeId="0" xr:uid="{384F94C8-DB05-1D4D-BF14-20B9A5E51C68}">
      <text>
        <r>
          <rPr>
            <b/>
            <sz val="10"/>
            <color rgb="FF000000"/>
            <rFont val="Tahoma"/>
            <family val="2"/>
          </rPr>
          <t>Author:</t>
        </r>
        <r>
          <rPr>
            <sz val="10"/>
            <color rgb="FF000000"/>
            <rFont val="Tahoma"/>
            <family val="2"/>
          </rPr>
          <t xml:space="preserve">
https://delaware.contentdm.oclc.org/digital/collection/p15323coll1/id/13374/rec/35 </t>
        </r>
      </text>
    </comment>
    <comment ref="AS9" authorId="0" shapeId="0" xr:uid="{846B3779-F258-5146-819D-607A0DF8F307}">
      <text>
        <r>
          <rPr>
            <b/>
            <sz val="10"/>
            <color theme="1"/>
            <rFont val="Tahoma"/>
            <family val="2"/>
          </rPr>
          <t>Author:</t>
        </r>
        <r>
          <rPr>
            <sz val="10"/>
            <color theme="1"/>
            <rFont val="Tahoma"/>
            <family val="2"/>
          </rPr>
          <t xml:space="preserve">
DE 1943 C 7 created a 1 percent War Emergency Tax on Gross Incomes that was assessed quarterly on personal services income over a threshold amount. It is excluded from this database. </t>
        </r>
      </text>
    </comment>
    <comment ref="AE12" authorId="0" shapeId="0" xr:uid="{B3CEC3EA-B396-4F62-BE07-0859BC170B06}">
      <text>
        <r>
          <rPr>
            <b/>
            <sz val="11"/>
            <color rgb="FF000000"/>
            <rFont val="Calibri"/>
            <family val="2"/>
          </rPr>
          <t>Author:</t>
        </r>
        <r>
          <rPr>
            <sz val="11"/>
            <color rgb="FF000000"/>
            <rFont val="Calibri"/>
            <family val="2"/>
          </rPr>
          <t xml:space="preserve">
According to this source income tax was first levied in 1929: https://frc.gsu.edu/tax-handbook-income-taxes/#section2</t>
        </r>
      </text>
    </comment>
    <comment ref="AG12" authorId="0" shapeId="0" xr:uid="{577D3D31-21B3-164E-AAA4-15E4AE4613AE}">
      <text>
        <r>
          <rPr>
            <b/>
            <sz val="10"/>
            <color rgb="FF000000"/>
            <rFont val="Tahoma"/>
            <family val="2"/>
          </rPr>
          <t>Author:</t>
        </r>
        <r>
          <rPr>
            <sz val="10"/>
            <color rgb="FF000000"/>
            <rFont val="Tahoma"/>
            <family val="2"/>
          </rPr>
          <t xml:space="preserve">
acts 1931, ex session page 26</t>
        </r>
      </text>
    </comment>
    <comment ref="DV12" authorId="0" shapeId="0" xr:uid="{B1905A29-73E6-4D18-89F8-2EED7088D599}">
      <text>
        <r>
          <rPr>
            <b/>
            <sz val="9"/>
            <color rgb="FF000000"/>
            <rFont val="Tahoma"/>
            <family val="2"/>
          </rPr>
          <t>Author:</t>
        </r>
        <r>
          <rPr>
            <sz val="9"/>
            <color rgb="FF000000"/>
            <rFont val="Tahoma"/>
            <family val="2"/>
          </rPr>
          <t xml:space="preserve">
An acceleration of a previously legislated rate reduction reduces the state income tax rate to 5.39% as of Jan. 1, 2024, a decrease from the 5.49% rate previously expected to be in place in 2024.</t>
        </r>
      </text>
    </comment>
    <comment ref="DW12" authorId="0" shapeId="0" xr:uid="{D22D102F-34E8-48A7-9D27-450060816329}">
      <text>
        <r>
          <rPr>
            <b/>
            <sz val="9"/>
            <color rgb="FF000000"/>
            <rFont val="Tahoma"/>
            <family val="2"/>
          </rPr>
          <t>Author:</t>
        </r>
        <r>
          <rPr>
            <sz val="9"/>
            <color rgb="FF000000"/>
            <rFont val="Tahoma"/>
            <family val="2"/>
          </rPr>
          <t xml:space="preserve">
Rate cut enacted in 2025, retroactive to Jan 1, 2025.</t>
        </r>
      </text>
    </comment>
    <comment ref="BI13" authorId="0" shapeId="0" xr:uid="{FBC2A15C-9091-4009-9D54-8D34983B05C1}">
      <text>
        <r>
          <rPr>
            <b/>
            <sz val="9"/>
            <color indexed="81"/>
            <rFont val="Tahoma"/>
            <family val="2"/>
          </rPr>
          <t>Author:</t>
        </r>
        <r>
          <rPr>
            <sz val="9"/>
            <color indexed="81"/>
            <rFont val="Tahoma"/>
            <family val="2"/>
          </rPr>
          <t xml:space="preserve">
Hawaii became the 50th state on August 21, 1959.</t>
        </r>
      </text>
    </comment>
    <comment ref="DY13" authorId="0" shapeId="0" xr:uid="{96356C04-CE01-46D9-9D12-C16D839B7229}">
      <text>
        <r>
          <rPr>
            <b/>
            <sz val="9"/>
            <color indexed="81"/>
            <rFont val="Tahoma"/>
            <family val="2"/>
          </rPr>
          <t>Author:</t>
        </r>
        <r>
          <rPr>
            <sz val="9"/>
            <color indexed="81"/>
            <rFont val="Tahoma"/>
            <family val="2"/>
          </rPr>
          <t xml:space="preserve">
Increased by Act 24 of 2026.</t>
        </r>
      </text>
    </comment>
    <comment ref="AK14" authorId="0" shapeId="0" xr:uid="{344305E4-A6CC-EF4B-89BB-99564C967F79}">
      <text>
        <r>
          <rPr>
            <b/>
            <sz val="11"/>
            <color theme="1"/>
            <rFont val="Calibri"/>
            <family val="2"/>
            <scheme val="minor"/>
          </rPr>
          <t>Author:</t>
        </r>
        <r>
          <rPr>
            <sz val="11"/>
            <color theme="1"/>
            <rFont val="Calibri"/>
            <family val="2"/>
            <scheme val="minor"/>
          </rPr>
          <t xml:space="preserve">
special session 1935, C30</t>
        </r>
      </text>
    </comment>
    <comment ref="BD14" authorId="0" shapeId="0" xr:uid="{ECCE0050-7954-FA43-B65E-62785DFE0625}">
      <text>
        <r>
          <rPr>
            <b/>
            <sz val="11"/>
            <color theme="1"/>
            <rFont val="Calibri"/>
            <family val="2"/>
            <scheme val="minor"/>
          </rPr>
          <t xml:space="preserve">ITEP Note:
</t>
        </r>
        <r>
          <rPr>
            <sz val="11"/>
            <color theme="1"/>
            <rFont val="Calibri"/>
            <family val="2"/>
            <scheme val="minor"/>
          </rPr>
          <t xml:space="preserve">
1954 C 215 allowed a 10 percent reduction, up to a value of $500. Not included in this figure.</t>
        </r>
      </text>
    </comment>
    <comment ref="BM14" authorId="0" shapeId="0" xr:uid="{BBD75806-0E53-4EEF-BC1B-365683DAF4D4}">
      <text>
        <r>
          <rPr>
            <b/>
            <sz val="11"/>
            <color theme="1"/>
            <rFont val="Calibri"/>
            <family val="2"/>
            <scheme val="minor"/>
          </rPr>
          <t>Author:</t>
        </r>
        <r>
          <rPr>
            <sz val="11"/>
            <color theme="1"/>
            <rFont val="Calibri"/>
            <family val="2"/>
            <scheme val="minor"/>
          </rPr>
          <t xml:space="preserve">
1st ext session of 1961 C 425 </t>
        </r>
      </text>
    </comment>
    <comment ref="DW14" authorId="0" shapeId="0" xr:uid="{2C132EBE-AE29-4295-976E-252452CD57EE}">
      <text>
        <r>
          <rPr>
            <b/>
            <sz val="9"/>
            <color rgb="FF000000"/>
            <rFont val="Tahoma"/>
            <family val="2"/>
          </rPr>
          <t>Author:</t>
        </r>
        <r>
          <rPr>
            <sz val="9"/>
            <color rgb="FF000000"/>
            <rFont val="Tahoma"/>
            <family val="2"/>
          </rPr>
          <t xml:space="preserve">
</t>
        </r>
        <r>
          <rPr>
            <sz val="9"/>
            <color rgb="FF000000"/>
            <rFont val="Tahoma"/>
            <family val="2"/>
          </rPr>
          <t>Enacted in 2025 via HB40. Retroactive to Jan 1, 2025.</t>
        </r>
      </text>
    </comment>
    <comment ref="BS15" authorId="0" shapeId="0" xr:uid="{99050041-7B41-4DAE-94D8-98E6F14FE7C9}">
      <text>
        <r>
          <rPr>
            <b/>
            <sz val="9"/>
            <color rgb="FF000000"/>
            <rFont val="Tahoma"/>
            <family val="2"/>
          </rPr>
          <t>Author:</t>
        </r>
        <r>
          <rPr>
            <sz val="9"/>
            <color rgb="FF000000"/>
            <rFont val="Tahoma"/>
            <family val="2"/>
          </rPr>
          <t xml:space="preserve">
</t>
        </r>
        <r>
          <rPr>
            <sz val="9"/>
            <color rgb="FF000000"/>
            <rFont val="Tahoma"/>
            <family val="2"/>
          </rPr>
          <t>adopted 1969</t>
        </r>
      </text>
    </comment>
    <comment ref="AR17" authorId="0" shapeId="0" xr:uid="{5924B5E0-95FA-6A42-9B43-27F9CB1E8474}">
      <text>
        <r>
          <rPr>
            <b/>
            <sz val="10"/>
            <color rgb="FF000000"/>
            <rFont val="Tahoma"/>
            <family val="2"/>
          </rPr>
          <t>Author:</t>
        </r>
        <r>
          <rPr>
            <sz val="10"/>
            <color rgb="FF000000"/>
            <rFont val="Tahoma"/>
            <family val="2"/>
          </rPr>
          <t xml:space="preserve">
50% credit against taxes due allowed for 1942 and 1943
</t>
        </r>
      </text>
    </comment>
    <comment ref="AS17" authorId="0" shapeId="0" xr:uid="{921DFEE2-CA08-7F49-A7F0-C259F70E8FC6}">
      <text>
        <r>
          <rPr>
            <b/>
            <sz val="10"/>
            <color rgb="FF000000"/>
            <rFont val="Tahoma"/>
            <family val="2"/>
          </rPr>
          <t>Author:</t>
        </r>
        <r>
          <rPr>
            <sz val="10"/>
            <color rgb="FF000000"/>
            <rFont val="Tahoma"/>
            <family val="2"/>
          </rPr>
          <t xml:space="preserve">
50% credit against taxes due allowed for 1942 and 1943
</t>
        </r>
      </text>
    </comment>
    <comment ref="AT17" authorId="0" shapeId="0" xr:uid="{D0D461A3-A34D-4C4E-B6CC-091C77C5C5EA}">
      <text>
        <r>
          <rPr>
            <b/>
            <sz val="10"/>
            <color rgb="FF000000"/>
            <rFont val="Tahoma"/>
            <family val="2"/>
          </rPr>
          <t>Author:</t>
        </r>
        <r>
          <rPr>
            <sz val="10"/>
            <color rgb="FF000000"/>
            <rFont val="Tahoma"/>
            <family val="2"/>
          </rPr>
          <t xml:space="preserve">
50% credit against taxes due extended for 44 and 45
</t>
        </r>
      </text>
    </comment>
    <comment ref="AU17" authorId="0" shapeId="0" xr:uid="{058FCBAD-1AD3-474F-AEFE-5B3394050918}">
      <text>
        <r>
          <rPr>
            <b/>
            <sz val="10"/>
            <color rgb="FF000000"/>
            <rFont val="Tahoma"/>
            <family val="2"/>
          </rPr>
          <t>ITEP Note:</t>
        </r>
        <r>
          <rPr>
            <sz val="10"/>
            <color rgb="FF000000"/>
            <rFont val="Tahoma"/>
            <family val="2"/>
          </rPr>
          <t xml:space="preserve">
50% credit against taxes due extended for 1944 and 1945</t>
        </r>
      </text>
    </comment>
    <comment ref="DV18" authorId="0" shapeId="0" xr:uid="{ECFD09DE-6D3D-44E5-9AD0-58538F2BF4EE}">
      <text>
        <r>
          <rPr>
            <b/>
            <sz val="9"/>
            <color rgb="FF000000"/>
            <rFont val="Tahoma"/>
            <family val="2"/>
          </rPr>
          <t>Author:</t>
        </r>
        <r>
          <rPr>
            <sz val="9"/>
            <color rgb="FF000000"/>
            <rFont val="Tahoma"/>
            <family val="2"/>
          </rPr>
          <t xml:space="preserve">
</t>
        </r>
        <r>
          <rPr>
            <sz val="9"/>
            <color rgb="FF000000"/>
            <rFont val="Tahoma"/>
            <family val="2"/>
          </rPr>
          <t>https://tax.thomsonreuters.com/news/kansas-governor-signs-omnibus-tax-legislation-revising-individual-income-tax-rates/</t>
        </r>
      </text>
    </comment>
    <comment ref="BF19" authorId="0" shapeId="0" xr:uid="{88D8E186-BAF5-FA4C-A8A6-380EE7976765}">
      <text>
        <r>
          <rPr>
            <b/>
            <sz val="10"/>
            <color rgb="FF000000"/>
            <rFont val="Tahoma"/>
            <family val="2"/>
          </rPr>
          <t>Author:</t>
        </r>
        <r>
          <rPr>
            <sz val="10"/>
            <color rgb="FF000000"/>
            <rFont val="Tahoma"/>
            <family val="2"/>
          </rPr>
          <t xml:space="preserve">
30% surtax for this year</t>
        </r>
      </text>
    </comment>
    <comment ref="BS21" authorId="0" shapeId="0" xr:uid="{CE83F40D-90D4-4858-B335-5549B38876DC}">
      <text>
        <r>
          <rPr>
            <b/>
            <sz val="9"/>
            <color rgb="FF000000"/>
            <rFont val="Tahoma"/>
            <family val="2"/>
          </rPr>
          <t>Author:</t>
        </r>
        <r>
          <rPr>
            <sz val="9"/>
            <color rgb="FF000000"/>
            <rFont val="Tahoma"/>
            <family val="2"/>
          </rPr>
          <t xml:space="preserve">
Adopted 1969. Originally effective on July 1, 1969, for individuals, estates and trusts.
https://legislature.maine.gov/doc/2036</t>
        </r>
      </text>
    </comment>
    <comment ref="CO21" authorId="0" shapeId="0" xr:uid="{03AD6517-0CC0-7647-B074-3FE3EA131ED3}">
      <text>
        <r>
          <rPr>
            <b/>
            <sz val="11"/>
            <color rgb="FF000000"/>
            <rFont val="Calibri"/>
            <family val="2"/>
          </rPr>
          <t>Author:</t>
        </r>
        <r>
          <rPr>
            <sz val="11"/>
            <color rgb="FF000000"/>
            <rFont val="Calibri"/>
            <family val="2"/>
          </rPr>
          <t xml:space="preserve">
normal rate + 10% of normal rate 
Maine PL 1991 Chapter 591 Part ZZ</t>
        </r>
      </text>
    </comment>
    <comment ref="CP21" authorId="0" shapeId="0" xr:uid="{5C244267-B293-4019-8565-19E6AFEB8859}">
      <text>
        <r>
          <rPr>
            <b/>
            <sz val="11"/>
            <color rgb="FF000000"/>
            <rFont val="Calibri"/>
            <family val="2"/>
          </rPr>
          <t>Author:</t>
        </r>
        <r>
          <rPr>
            <sz val="11"/>
            <color rgb="FF000000"/>
            <rFont val="Calibri"/>
            <family val="2"/>
          </rPr>
          <t xml:space="preserve">
normal rate + 10% of normal rate 
Maine PL 1991 Chapter 591 Part ZZ</t>
        </r>
      </text>
    </comment>
    <comment ref="AQ22" authorId="0" shapeId="0" xr:uid="{CB3663A7-13FF-3B46-AB64-EBFDC304C22B}">
      <text>
        <r>
          <rPr>
            <b/>
            <sz val="10"/>
            <color rgb="FF000000"/>
            <rFont val="Tahoma"/>
            <family val="2"/>
          </rPr>
          <t>Author:</t>
        </r>
        <r>
          <rPr>
            <sz val="10"/>
            <color rgb="FF000000"/>
            <rFont val="Tahoma"/>
            <family val="2"/>
          </rPr>
          <t xml:space="preserve">
5% on investment income, 2% on the rest</t>
        </r>
      </text>
    </comment>
    <comment ref="AR22" authorId="0" shapeId="0" xr:uid="{3FD7AB47-D44C-AC4A-B3DC-F7F17BAB96D4}">
      <text>
        <r>
          <rPr>
            <b/>
            <sz val="10"/>
            <color rgb="FF000000"/>
            <rFont val="Tahoma"/>
            <family val="2"/>
          </rPr>
          <t>Author:</t>
        </r>
        <r>
          <rPr>
            <sz val="10"/>
            <color rgb="FF000000"/>
            <rFont val="Tahoma"/>
            <family val="2"/>
          </rPr>
          <t xml:space="preserve">
1/3 credit allowed against taxes due for 1942-1944
</t>
        </r>
      </text>
    </comment>
    <comment ref="AS22" authorId="0" shapeId="0" xr:uid="{0D4A2495-001F-D54D-AF52-2E5A9F169F37}">
      <text>
        <r>
          <rPr>
            <b/>
            <sz val="10"/>
            <color rgb="FF000000"/>
            <rFont val="Tahoma"/>
            <family val="2"/>
          </rPr>
          <t>Author:</t>
        </r>
        <r>
          <rPr>
            <sz val="10"/>
            <color rgb="FF000000"/>
            <rFont val="Tahoma"/>
            <family val="2"/>
          </rPr>
          <t xml:space="preserve">
1/3 credit allowed against taxes due for 1942-1944
</t>
        </r>
      </text>
    </comment>
    <comment ref="AT22" authorId="0" shapeId="0" xr:uid="{6CDA53D3-1FFE-CC44-B471-F2E2F934529C}">
      <text>
        <r>
          <rPr>
            <b/>
            <sz val="10"/>
            <color rgb="FF000000"/>
            <rFont val="Tahoma"/>
            <family val="2"/>
          </rPr>
          <t>Author:</t>
        </r>
        <r>
          <rPr>
            <sz val="10"/>
            <color rgb="FF000000"/>
            <rFont val="Tahoma"/>
            <family val="2"/>
          </rPr>
          <t xml:space="preserve">
1/3 credit allowed against taxes due for 1942-1944
</t>
        </r>
      </text>
    </comment>
    <comment ref="BA22" authorId="0" shapeId="0" xr:uid="{3E0A3837-D561-1A4B-B546-A10128CC2398}">
      <text>
        <r>
          <rPr>
            <b/>
            <sz val="10"/>
            <color rgb="FF000000"/>
            <rFont val="Tahoma"/>
            <family val="2"/>
          </rPr>
          <t>Author:</t>
        </r>
        <r>
          <rPr>
            <sz val="10"/>
            <color rgb="FF000000"/>
            <rFont val="Tahoma"/>
            <family val="2"/>
          </rPr>
          <t xml:space="preserve">
15% reduction in tax liability for this year due to anticipated surpluses</t>
        </r>
      </text>
    </comment>
    <comment ref="BB22" authorId="0" shapeId="0" xr:uid="{D2447D38-8386-3F44-98C5-D80AD495147D}">
      <text>
        <r>
          <rPr>
            <b/>
            <sz val="10"/>
            <color rgb="FF000000"/>
            <rFont val="Tahoma"/>
            <family val="2"/>
          </rPr>
          <t>Author:</t>
        </r>
        <r>
          <rPr>
            <sz val="10"/>
            <color rgb="FF000000"/>
            <rFont val="Tahoma"/>
            <family val="2"/>
          </rPr>
          <t xml:space="preserve">
15% reduction in tax liability for this year due to anticipated surpluses</t>
        </r>
      </text>
    </comment>
    <comment ref="BP22" authorId="0" shapeId="0" xr:uid="{2FFEB0F0-1AC0-4075-A5E8-F01A40C88650}">
      <text>
        <r>
          <rPr>
            <b/>
            <sz val="11"/>
            <color rgb="FF000000"/>
            <rFont val="Calibri"/>
            <family val="2"/>
          </rPr>
          <t>Author:</t>
        </r>
        <r>
          <rPr>
            <sz val="11"/>
            <color rgb="FF000000"/>
            <rFont val="Calibri"/>
            <family val="2"/>
          </rPr>
          <t xml:space="preserve">
Investment income over $500 taxed at 5 percent</t>
        </r>
      </text>
    </comment>
    <comment ref="DW22" authorId="0" shapeId="0" xr:uid="{9AF01EBC-6FDE-4A7B-8634-B0911FC5EF71}">
      <text>
        <r>
          <rPr>
            <b/>
            <sz val="9"/>
            <color rgb="FF000000"/>
            <rFont val="Tahoma"/>
            <family val="2"/>
          </rPr>
          <t xml:space="preserve">Author:
</t>
        </r>
        <r>
          <rPr>
            <sz val="9"/>
            <color rgb="FF000000"/>
            <rFont val="Tahoma"/>
            <family val="2"/>
          </rPr>
          <t xml:space="preserve">Enacted in 2025 via HB352.
</t>
        </r>
      </text>
    </comment>
    <comment ref="S23" authorId="0" shapeId="0" xr:uid="{53A6B6BA-EC71-A54D-9BC7-D85DFF680871}">
      <text>
        <r>
          <rPr>
            <b/>
            <sz val="11"/>
            <color theme="1"/>
            <rFont val="Calibri"/>
            <family val="2"/>
            <scheme val="minor"/>
          </rPr>
          <t>Author:</t>
        </r>
        <r>
          <rPr>
            <sz val="11"/>
            <color theme="1"/>
            <rFont val="Calibri"/>
            <family val="2"/>
            <scheme val="minor"/>
          </rPr>
          <t xml:space="preserve">
1916C269 
From the Proceedings of the Annual Conference on Taxation under the Auspices of the National Tax Association 1916 summary "The measure submitted by the commission in January (Ch. 269, Laws of 1916) was enacted substantially as recommended and the first tax is to be levied in January 1917. ...Interest from bonds, notes, etc., and from certain dividends of corporations, partnerships, associa
tions, and trusts is taxed at the rate of six per cent, an exemption of $300 being allowed if the total income from all sources is less than $600. Income from annuities and the excess over $2,000 from professions, trade, or business are to pay at the rate of 1.5 per cent. 
</t>
        </r>
      </text>
    </comment>
    <comment ref="T23" authorId="0" shapeId="0" xr:uid="{C58DB2E0-245D-4E68-B8A4-88DDE5802048}">
      <text>
        <r>
          <rPr>
            <b/>
            <sz val="11"/>
            <color theme="1"/>
            <rFont val="Calibri"/>
            <family val="2"/>
            <scheme val="minor"/>
          </rPr>
          <t>Author:</t>
        </r>
        <r>
          <rPr>
            <sz val="11"/>
            <color theme="1"/>
            <rFont val="Calibri"/>
            <family val="2"/>
            <scheme val="minor"/>
          </rPr>
          <t xml:space="preserve">
Additional 1% tax for 1918 and 1919 (1919C324)
</t>
        </r>
      </text>
    </comment>
    <comment ref="U23" authorId="0" shapeId="0" xr:uid="{9878E5B3-BBEF-48F6-82D5-2E3CA407870A}">
      <text>
        <r>
          <rPr>
            <b/>
            <sz val="11"/>
            <color rgb="FF000000"/>
            <rFont val="Calibri"/>
            <family val="2"/>
          </rPr>
          <t>Author:</t>
        </r>
        <r>
          <rPr>
            <sz val="11"/>
            <color rgb="FF000000"/>
            <rFont val="Calibri"/>
            <family val="2"/>
          </rPr>
          <t xml:space="preserve">
</t>
        </r>
        <r>
          <rPr>
            <sz val="11"/>
            <color rgb="FF000000"/>
            <rFont val="Calibri"/>
            <family val="2"/>
          </rPr>
          <t xml:space="preserve">Additional 1% tax for 1918 and 1919 (1919C324)
</t>
        </r>
      </text>
    </comment>
    <comment ref="Y23" authorId="0" shapeId="0" xr:uid="{D0DA9B83-AD60-429B-9BE3-FC4D1442E602}">
      <text>
        <r>
          <rPr>
            <b/>
            <sz val="11"/>
            <color theme="1"/>
            <rFont val="Calibri"/>
            <family val="2"/>
            <scheme val="minor"/>
          </rPr>
          <t>Author:</t>
        </r>
        <r>
          <rPr>
            <sz val="11"/>
            <color theme="1"/>
            <rFont val="Calibri"/>
            <family val="2"/>
            <scheme val="minor"/>
          </rPr>
          <t xml:space="preserve">
1923 C487, additional 10% tax on individuals and corporate net income. </t>
        </r>
      </text>
    </comment>
    <comment ref="Z23" authorId="0" shapeId="0" xr:uid="{3B8BB911-E0D6-4797-AAD4-35B4716BAAE2}">
      <text>
        <r>
          <rPr>
            <b/>
            <sz val="11"/>
            <color theme="1"/>
            <rFont val="Calibri"/>
            <family val="2"/>
            <scheme val="minor"/>
          </rPr>
          <t>Author:</t>
        </r>
        <r>
          <rPr>
            <sz val="11"/>
            <color theme="1"/>
            <rFont val="Calibri"/>
            <family val="2"/>
            <scheme val="minor"/>
          </rPr>
          <t xml:space="preserve">
1923 C487, additional 10% tax on individuals and corporate net income. </t>
        </r>
      </text>
    </comment>
    <comment ref="AA23" authorId="0" shapeId="0" xr:uid="{4726496A-1B2C-46D2-A07C-2A33E2D9909A}">
      <text>
        <r>
          <rPr>
            <b/>
            <sz val="11"/>
            <color theme="1"/>
            <rFont val="Calibri"/>
            <family val="2"/>
            <scheme val="minor"/>
          </rPr>
          <t>Author:</t>
        </r>
        <r>
          <rPr>
            <sz val="11"/>
            <color theme="1"/>
            <rFont val="Calibri"/>
            <family val="2"/>
            <scheme val="minor"/>
          </rPr>
          <t xml:space="preserve">
1923 C487, additional 10% tax on individuals and corporate net income. </t>
        </r>
      </text>
    </comment>
    <comment ref="AQ23" authorId="0" shapeId="0" xr:uid="{3B486F97-C5D5-4E1B-82BD-5041C40F491D}">
      <text>
        <r>
          <rPr>
            <b/>
            <sz val="11"/>
            <color rgb="FF000000"/>
            <rFont val="Calibri"/>
            <family val="2"/>
          </rPr>
          <t>Author:</t>
        </r>
        <r>
          <rPr>
            <sz val="11"/>
            <color rgb="FF000000"/>
            <rFont val="Calibri"/>
            <family val="2"/>
          </rPr>
          <t xml:space="preserve">
1.5% normal rate with additional 3% tax liability and an additional 10% tax liability
</t>
        </r>
      </text>
    </comment>
    <comment ref="AR23" authorId="0" shapeId="0" xr:uid="{155883E3-F042-48C4-A916-A2EE4DB8EA01}">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S23" authorId="0" shapeId="0" xr:uid="{73A6E440-216B-415C-B0F6-56F24E070748}">
      <text>
        <r>
          <rPr>
            <b/>
            <sz val="11"/>
            <color rgb="FF000000"/>
            <rFont val="Calibri"/>
            <family val="2"/>
          </rPr>
          <t>Author:</t>
        </r>
        <r>
          <rPr>
            <sz val="11"/>
            <color rgb="FF000000"/>
            <rFont val="Calibri"/>
            <family val="2"/>
          </rPr>
          <t xml:space="preserve">
1.5% normal rate with additional 3% tax liability and an additional 10% tax liability
</t>
        </r>
      </text>
    </comment>
    <comment ref="AT23" authorId="0" shapeId="0" xr:uid="{1729EC12-8B25-4B67-91D2-748BB7A5ACAA}">
      <text>
        <r>
          <rPr>
            <b/>
            <sz val="11"/>
            <color rgb="FF000000"/>
            <rFont val="Calibri"/>
            <family val="2"/>
          </rPr>
          <t>Author:</t>
        </r>
        <r>
          <rPr>
            <sz val="11"/>
            <color rgb="FF000000"/>
            <rFont val="Calibri"/>
            <family val="2"/>
          </rPr>
          <t xml:space="preserve">
1.5% normal rate with additional 3% tax liability and an additional 10% tax liability
</t>
        </r>
      </text>
    </comment>
    <comment ref="AU23" authorId="0" shapeId="0" xr:uid="{9902F740-1B3B-465C-A49B-7C18901E280A}">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V23" authorId="0" shapeId="0" xr:uid="{F99E3133-621B-40F5-A09A-082BC97BFB5E}">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W23" authorId="0" shapeId="0" xr:uid="{3E004D0B-AC6A-406F-A34B-B56ABCC517BA}">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X23" authorId="0" shapeId="0" xr:uid="{4CFDC264-4343-49D1-9D6C-79311FBB8A7B}">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Y23" authorId="0" shapeId="0" xr:uid="{B419E88E-FB10-4760-86C0-362255F810F6}">
      <text>
        <r>
          <rPr>
            <b/>
            <sz val="11"/>
            <color theme="1"/>
            <rFont val="Calibri"/>
            <family val="2"/>
            <scheme val="minor"/>
          </rPr>
          <t>Author:</t>
        </r>
        <r>
          <rPr>
            <sz val="11"/>
            <color theme="1"/>
            <rFont val="Calibri"/>
            <family val="2"/>
            <scheme val="minor"/>
          </rPr>
          <t xml:space="preserve">
1.5% normal rate with additional 3% tax liability and an additional 10% tax liability
</t>
        </r>
      </text>
    </comment>
    <comment ref="AZ23" authorId="0" shapeId="0" xr:uid="{AF6D3347-D75D-4788-AB18-BED7ECA978ED}">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A23" authorId="0" shapeId="0" xr:uid="{06DE1E03-2BFD-4588-8F02-F57FC316FD36}">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B23" authorId="0" shapeId="0" xr:uid="{C0A70EFF-924A-4DA6-882F-3844C8F02057}">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C23" authorId="0" shapeId="0" xr:uid="{C09A257A-AE7C-466B-B6C9-0E9DC94EDAF8}">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D23" authorId="0" shapeId="0" xr:uid="{B2C5F699-1925-444A-AA35-C2841BADFCEF}">
      <text>
        <r>
          <rPr>
            <b/>
            <sz val="11"/>
            <color theme="1"/>
            <rFont val="Calibri"/>
            <family val="2"/>
            <scheme val="minor"/>
          </rPr>
          <t>Author:</t>
        </r>
        <r>
          <rPr>
            <sz val="11"/>
            <color theme="1"/>
            <rFont val="Calibri"/>
            <family val="2"/>
            <scheme val="minor"/>
          </rPr>
          <t xml:space="preserve">
1.5% normal rate plus additional taxes of 3% tax liability and 20% tax liability
</t>
        </r>
      </text>
    </comment>
    <comment ref="BE23" authorId="0" shapeId="0" xr:uid="{EAC04BA6-3892-4FD9-BE01-358E4147682B}">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F23" authorId="0" shapeId="0" xr:uid="{C38AEEFD-2E7B-4D52-901D-8750639DE717}">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G23" authorId="0" shapeId="0" xr:uid="{3380AB6F-5B8D-4EA7-8050-154D19009E57}">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H23" authorId="0" shapeId="0" xr:uid="{D9E99807-4FD1-42CF-943E-09D28A514F9D}">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I23" authorId="0" shapeId="0" xr:uid="{6BBD5C83-3708-402E-A0FF-5F4492C133DF}">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J23" authorId="0" shapeId="0" xr:uid="{EF65EEDD-6C60-45CD-8B64-0CCBD8D71CF4}">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K23" authorId="0" shapeId="0" xr:uid="{6D73B308-D1AD-4BE6-BD51-F99628ABE404}">
      <text>
        <r>
          <rPr>
            <b/>
            <sz val="11"/>
            <color theme="1"/>
            <rFont val="Calibri"/>
            <family val="2"/>
            <scheme val="minor"/>
          </rPr>
          <t>Author:</t>
        </r>
        <r>
          <rPr>
            <sz val="11"/>
            <color theme="1"/>
            <rFont val="Calibri"/>
            <family val="2"/>
            <scheme val="minor"/>
          </rPr>
          <t xml:space="preserve">
1.5% normal rate plus additional 1% net income, plus additional taxes of 3% tax liability and 20% tax liability
</t>
        </r>
      </text>
    </comment>
    <comment ref="BL23" authorId="0" shapeId="0" xr:uid="{9A9764CC-57E2-465D-BFAE-A9C7063DB7C7}">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M23" authorId="0" shapeId="0" xr:uid="{611BF211-D068-1240-BDE1-6DCE4CCA0C78}">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N23" authorId="0" shapeId="0" xr:uid="{854786FA-9228-E647-94D3-FEB26241298A}">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O23" authorId="0" shapeId="0" xr:uid="{350AB02A-90C1-9246-B761-F5705E88F22A}">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P23" authorId="0" shapeId="0" xr:uid="{3D8E4EC1-14B0-A547-8FC5-3D5218ADC618}">
      <text>
        <r>
          <rPr>
            <b/>
            <sz val="11"/>
            <color rgb="FF000000"/>
            <rFont val="Calibri"/>
            <family val="2"/>
          </rPr>
          <t>Author:</t>
        </r>
        <r>
          <rPr>
            <sz val="11"/>
            <color rgb="FF000000"/>
            <rFont val="Calibri"/>
            <family val="2"/>
          </rPr>
          <t xml:space="preserve">
1.5% normal rate plus additional 1% net income, plus additional taxes of 3% tax liability and 20% tax liability
</t>
        </r>
      </text>
    </comment>
    <comment ref="BW23" authorId="0" shapeId="0" xr:uid="{3B1A5C42-8570-46F6-B618-AFB105600AAB}">
      <text>
        <r>
          <rPr>
            <b/>
            <sz val="9"/>
            <color rgb="FF000000"/>
            <rFont val="Tahoma"/>
            <family val="2"/>
          </rPr>
          <t>Author:</t>
        </r>
        <r>
          <rPr>
            <sz val="9"/>
            <color rgb="FF000000"/>
            <rFont val="Tahoma"/>
            <family val="2"/>
          </rPr>
          <t xml:space="preserve">
</t>
        </r>
        <r>
          <rPr>
            <sz val="9"/>
            <color rgb="FF000000"/>
            <rFont val="Tahoma"/>
            <family val="2"/>
          </rPr>
          <t xml:space="preserve">Earned income = 5%
</t>
        </r>
        <r>
          <rPr>
            <sz val="9"/>
            <color rgb="FF000000"/>
            <rFont val="Tahoma"/>
            <family val="2"/>
          </rPr>
          <t>Interest, dividends, capital gains on intangibles = 9%</t>
        </r>
      </text>
    </comment>
    <comment ref="BY23" authorId="0" shapeId="0" xr:uid="{355CFEA1-E084-8C4E-8383-714996D0BC8F}">
      <text>
        <r>
          <rPr>
            <b/>
            <sz val="9"/>
            <color rgb="FF000000"/>
            <rFont val="Tahoma"/>
            <family val="2"/>
          </rPr>
          <t>Author:</t>
        </r>
        <r>
          <rPr>
            <sz val="9"/>
            <color rgb="FF000000"/>
            <rFont val="Tahoma"/>
            <family val="2"/>
          </rPr>
          <t xml:space="preserve">
5% on earned income, plus a 7.5% surtax
9% on interest, dividends, capital gains</t>
        </r>
      </text>
    </comment>
    <comment ref="BZ23" authorId="0" shapeId="0" xr:uid="{1D9E2805-2A2F-4838-BA95-04D34B254A7B}">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A23" authorId="0" shapeId="0" xr:uid="{7908BF0C-AD1D-4913-AD18-0F0D07ADCDB4}">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B23" authorId="0" shapeId="0" xr:uid="{80848553-D9F2-E24A-984C-7BA0DDF16B06}">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C23" authorId="0" shapeId="0" xr:uid="{F673DFE6-33D0-604B-A8B0-3A59B2E0D51B}">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D23" authorId="0" shapeId="0" xr:uid="{24DFA992-950D-4903-9DD3-C2CCC2F1716E}">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E23" authorId="0" shapeId="0" xr:uid="{D3886905-BBBC-CA41-9765-925370D69F06}">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F23" authorId="0" shapeId="0" xr:uid="{90E378E4-A6BB-F944-8FE2-EA9C8F869E32}">
      <text>
        <r>
          <rPr>
            <b/>
            <sz val="9"/>
            <color rgb="FF000000"/>
            <rFont val="Tahoma"/>
            <family val="2"/>
          </rPr>
          <t>Author:</t>
        </r>
        <r>
          <rPr>
            <sz val="9"/>
            <color rgb="FF000000"/>
            <rFont val="Tahoma"/>
            <family val="2"/>
          </rPr>
          <t xml:space="preserve">
</t>
        </r>
        <r>
          <rPr>
            <sz val="9"/>
            <color rgb="FF000000"/>
            <rFont val="Tahoma"/>
            <family val="2"/>
          </rPr>
          <t xml:space="preserve">5% earned income, pl;us a 7.5% surtax
</t>
        </r>
        <r>
          <rPr>
            <sz val="9"/>
            <color rgb="FF000000"/>
            <rFont val="Tahoma"/>
            <family val="2"/>
          </rPr>
          <t xml:space="preserve">
</t>
        </r>
        <r>
          <rPr>
            <sz val="9"/>
            <color rgb="FF000000"/>
            <rFont val="Tahoma"/>
            <family val="2"/>
          </rPr>
          <t>9% interest, dividends, capital gains</t>
        </r>
      </text>
    </comment>
    <comment ref="CG23" authorId="0" shapeId="0" xr:uid="{7645AD6C-F457-462F-9622-EE0041CDF1DC}">
      <text>
        <r>
          <rPr>
            <b/>
            <sz val="9"/>
            <color rgb="FF000000"/>
            <rFont val="Tahoma"/>
            <family val="2"/>
          </rPr>
          <t>Author:</t>
        </r>
        <r>
          <rPr>
            <sz val="9"/>
            <color rgb="FF000000"/>
            <rFont val="Tahoma"/>
            <family val="2"/>
          </rPr>
          <t xml:space="preserve">
</t>
        </r>
        <r>
          <rPr>
            <sz val="9"/>
            <color rgb="FF000000"/>
            <rFont val="Tahoma"/>
            <family val="2"/>
          </rPr>
          <t xml:space="preserve">5% earned income and annuities, plus 7.5% surtax
</t>
        </r>
        <r>
          <rPr>
            <sz val="9"/>
            <color rgb="FF000000"/>
            <rFont val="Tahoma"/>
            <family val="2"/>
          </rPr>
          <t xml:space="preserve">
</t>
        </r>
        <r>
          <rPr>
            <sz val="9"/>
            <color rgb="FF000000"/>
            <rFont val="Tahoma"/>
            <family val="2"/>
          </rPr>
          <t>10% Interest, dividends, net capital gains</t>
        </r>
      </text>
    </comment>
    <comment ref="CH23" authorId="0" shapeId="0" xr:uid="{53604B50-D787-4D46-9661-11FDDE871D0C}">
      <text>
        <r>
          <rPr>
            <b/>
            <sz val="9"/>
            <color rgb="FF000000"/>
            <rFont val="Tahoma"/>
            <family val="2"/>
          </rPr>
          <t>Author:</t>
        </r>
        <r>
          <rPr>
            <sz val="9"/>
            <color rgb="FF000000"/>
            <rFont val="Tahoma"/>
            <family val="2"/>
          </rPr>
          <t xml:space="preserve">
</t>
        </r>
        <r>
          <rPr>
            <sz val="9"/>
            <color rgb="FF000000"/>
            <rFont val="Tahoma"/>
            <family val="2"/>
          </rPr>
          <t xml:space="preserve">5% earned income and annuities, plus 7.5% surtax
</t>
        </r>
        <r>
          <rPr>
            <sz val="9"/>
            <color rgb="FF000000"/>
            <rFont val="Tahoma"/>
            <family val="2"/>
          </rPr>
          <t xml:space="preserve">
</t>
        </r>
        <r>
          <rPr>
            <sz val="9"/>
            <color rgb="FF000000"/>
            <rFont val="Tahoma"/>
            <family val="2"/>
          </rPr>
          <t>10% Interest, dividends, net capital gains</t>
        </r>
      </text>
    </comment>
    <comment ref="CI23" authorId="0" shapeId="0" xr:uid="{6EB9CD55-5702-44B8-8F64-482DB2A1D1A6}">
      <text>
        <r>
          <rPr>
            <b/>
            <sz val="9"/>
            <color rgb="FF000000"/>
            <rFont val="Tahoma"/>
            <family val="2"/>
          </rPr>
          <t>Author:</t>
        </r>
        <r>
          <rPr>
            <sz val="9"/>
            <color rgb="FF000000"/>
            <rFont val="Tahoma"/>
            <family val="2"/>
          </rPr>
          <t xml:space="preserve">
</t>
        </r>
        <r>
          <rPr>
            <sz val="9"/>
            <color rgb="FF000000"/>
            <rFont val="Tahoma"/>
            <family val="2"/>
          </rPr>
          <t xml:space="preserve">5% earned income and annuities, plus 3.75% surtax
</t>
        </r>
        <r>
          <rPr>
            <sz val="9"/>
            <color rgb="FF000000"/>
            <rFont val="Tahoma"/>
            <family val="2"/>
          </rPr>
          <t xml:space="preserve">
</t>
        </r>
        <r>
          <rPr>
            <sz val="9"/>
            <color rgb="FF000000"/>
            <rFont val="Tahoma"/>
            <family val="2"/>
          </rPr>
          <t>10% Interest, dividends, net capital gains</t>
        </r>
      </text>
    </comment>
    <comment ref="CJ23" authorId="0" shapeId="0" xr:uid="{E6453163-B73F-4E18-9975-3CCE2569A0FB}">
      <text>
        <r>
          <rPr>
            <b/>
            <sz val="9"/>
            <color rgb="FF000000"/>
            <rFont val="Tahoma"/>
            <family val="2"/>
          </rPr>
          <t>Author:</t>
        </r>
        <r>
          <rPr>
            <sz val="9"/>
            <color rgb="FF000000"/>
            <rFont val="Tahoma"/>
            <family val="2"/>
          </rPr>
          <t xml:space="preserve">
</t>
        </r>
        <r>
          <rPr>
            <sz val="9"/>
            <color rgb="FF000000"/>
            <rFont val="Tahoma"/>
            <family val="2"/>
          </rPr>
          <t xml:space="preserve">5% earned income, annuities. Surtax repealed.
</t>
        </r>
        <r>
          <rPr>
            <sz val="9"/>
            <color rgb="FF000000"/>
            <rFont val="Tahoma"/>
            <family val="2"/>
          </rPr>
          <t xml:space="preserve">
</t>
        </r>
        <r>
          <rPr>
            <sz val="9"/>
            <color rgb="FF000000"/>
            <rFont val="Tahoma"/>
            <family val="2"/>
          </rPr>
          <t>10% interest, dividends, net capital gains</t>
        </r>
      </text>
    </comment>
    <comment ref="CK23" authorId="0" shapeId="0" xr:uid="{3C6EF542-911B-421A-B589-9260DA4F08FE}">
      <text>
        <r>
          <rPr>
            <b/>
            <sz val="9"/>
            <color rgb="FF000000"/>
            <rFont val="Tahoma"/>
            <family val="2"/>
          </rPr>
          <t>Author:</t>
        </r>
        <r>
          <rPr>
            <sz val="9"/>
            <color rgb="FF000000"/>
            <rFont val="Tahoma"/>
            <family val="2"/>
          </rPr>
          <t xml:space="preserve">
</t>
        </r>
        <r>
          <rPr>
            <sz val="9"/>
            <color rgb="FF000000"/>
            <rFont val="Tahoma"/>
            <family val="2"/>
          </rPr>
          <t xml:space="preserve">5% earned income, annuities
</t>
        </r>
        <r>
          <rPr>
            <sz val="9"/>
            <color rgb="FF000000"/>
            <rFont val="Tahoma"/>
            <family val="2"/>
          </rPr>
          <t xml:space="preserve">
</t>
        </r>
        <r>
          <rPr>
            <sz val="9"/>
            <color rgb="FF000000"/>
            <rFont val="Tahoma"/>
            <family val="2"/>
          </rPr>
          <t>10% interest, dividends, net capital gains</t>
        </r>
      </text>
    </comment>
    <comment ref="CL23" authorId="0" shapeId="0" xr:uid="{76150448-75C6-46B3-A35F-273ABF5AC600}">
      <text>
        <r>
          <rPr>
            <b/>
            <sz val="9"/>
            <color rgb="FF000000"/>
            <rFont val="Tahoma"/>
            <family val="2"/>
          </rPr>
          <t>Author:</t>
        </r>
        <r>
          <rPr>
            <sz val="9"/>
            <color rgb="FF000000"/>
            <rFont val="Tahoma"/>
            <family val="2"/>
          </rPr>
          <t xml:space="preserve">
</t>
        </r>
        <r>
          <rPr>
            <sz val="9"/>
            <color rgb="FF000000"/>
            <rFont val="Tahoma"/>
            <family val="2"/>
          </rPr>
          <t xml:space="preserve">5% earned income, annuities
</t>
        </r>
        <r>
          <rPr>
            <sz val="9"/>
            <color rgb="FF000000"/>
            <rFont val="Tahoma"/>
            <family val="2"/>
          </rPr>
          <t xml:space="preserve">
</t>
        </r>
        <r>
          <rPr>
            <sz val="9"/>
            <color rgb="FF000000"/>
            <rFont val="Tahoma"/>
            <family val="2"/>
          </rPr>
          <t>10% interest, dividends, net capital gains</t>
        </r>
      </text>
    </comment>
    <comment ref="CM23" authorId="0" shapeId="0" xr:uid="{675CFD7D-804E-4A47-8777-4370D2690598}">
      <text>
        <r>
          <rPr>
            <b/>
            <sz val="9"/>
            <color rgb="FF000000"/>
            <rFont val="Tahoma"/>
            <family val="2"/>
          </rPr>
          <t>Author:</t>
        </r>
        <r>
          <rPr>
            <sz val="9"/>
            <color rgb="FF000000"/>
            <rFont val="Tahoma"/>
            <family val="2"/>
          </rPr>
          <t xml:space="preserve">
</t>
        </r>
        <r>
          <rPr>
            <sz val="9"/>
            <color rgb="FF000000"/>
            <rFont val="Tahoma"/>
            <family val="2"/>
          </rPr>
          <t xml:space="preserve">5.0% MA bank interest, rental, pensions, IRAs, alimony, UI
</t>
        </r>
        <r>
          <rPr>
            <sz val="9"/>
            <color rgb="FF000000"/>
            <rFont val="Tahoma"/>
            <family val="2"/>
          </rPr>
          <t xml:space="preserve">
</t>
        </r>
        <r>
          <rPr>
            <sz val="9"/>
            <color rgb="FF000000"/>
            <rFont val="Tahoma"/>
            <family val="2"/>
          </rPr>
          <t xml:space="preserve">5.375% earned income
</t>
        </r>
        <r>
          <rPr>
            <sz val="9"/>
            <color rgb="FF000000"/>
            <rFont val="Tahoma"/>
            <family val="2"/>
          </rPr>
          <t xml:space="preserve">
</t>
        </r>
        <r>
          <rPr>
            <sz val="9"/>
            <color rgb="FF000000"/>
            <rFont val="Tahoma"/>
            <family val="2"/>
          </rPr>
          <t>10% interest, dividends, net capital gains</t>
        </r>
      </text>
    </comment>
    <comment ref="CN23" authorId="0" shapeId="0" xr:uid="{CF0805E5-3FCC-41CF-AAAF-53CC5E2F33BA}">
      <text>
        <r>
          <rPr>
            <b/>
            <sz val="9"/>
            <color rgb="FF000000"/>
            <rFont val="Tahoma"/>
            <family val="2"/>
          </rPr>
          <t>Author:</t>
        </r>
        <r>
          <rPr>
            <sz val="9"/>
            <color rgb="FF000000"/>
            <rFont val="Tahoma"/>
            <family val="2"/>
          </rPr>
          <t xml:space="preserve">
</t>
        </r>
        <r>
          <rPr>
            <sz val="9"/>
            <color rgb="FF000000"/>
            <rFont val="Tahoma"/>
            <family val="2"/>
          </rPr>
          <t xml:space="preserve">12% on int, div, cap gains.
</t>
        </r>
        <r>
          <rPr>
            <sz val="9"/>
            <color rgb="FF000000"/>
            <rFont val="Tahoma"/>
            <family val="2"/>
          </rPr>
          <t xml:space="preserve">
</t>
        </r>
        <r>
          <rPr>
            <sz val="9"/>
            <color rgb="FF000000"/>
            <rFont val="Tahoma"/>
            <family val="2"/>
          </rPr>
          <t xml:space="preserve">5.95% on all other income </t>
        </r>
      </text>
    </comment>
    <comment ref="CO23" authorId="0" shapeId="0" xr:uid="{52026AB3-497E-4CFA-89AE-A8C6D457F950}">
      <text>
        <r>
          <rPr>
            <b/>
            <sz val="9"/>
            <color rgb="FF000000"/>
            <rFont val="Tahoma"/>
            <family val="2"/>
          </rPr>
          <t>Author:</t>
        </r>
        <r>
          <rPr>
            <sz val="9"/>
            <color rgb="FF000000"/>
            <rFont val="Tahoma"/>
            <family val="2"/>
          </rPr>
          <t xml:space="preserve">
</t>
        </r>
        <r>
          <rPr>
            <sz val="9"/>
            <color rgb="FF000000"/>
            <rFont val="Tahoma"/>
            <family val="2"/>
          </rPr>
          <t xml:space="preserve">12% int, div, net cg (but with 50% deduction for net cg)
</t>
        </r>
        <r>
          <rPr>
            <sz val="9"/>
            <color rgb="FF000000"/>
            <rFont val="Tahoma"/>
            <family val="2"/>
          </rPr>
          <t xml:space="preserve">
</t>
        </r>
        <r>
          <rPr>
            <sz val="9"/>
            <color rgb="FF000000"/>
            <rFont val="Tahoma"/>
            <family val="2"/>
          </rPr>
          <t>6.25% on all other income</t>
        </r>
      </text>
    </comment>
    <comment ref="CP23" authorId="0" shapeId="0" xr:uid="{F2914CD8-B116-4ED8-9182-FA752DA5E153}">
      <text>
        <r>
          <rPr>
            <b/>
            <sz val="9"/>
            <color rgb="FF000000"/>
            <rFont val="Tahoma"/>
            <family val="2"/>
          </rPr>
          <t>Author:</t>
        </r>
        <r>
          <rPr>
            <sz val="9"/>
            <color rgb="FF000000"/>
            <rFont val="Tahoma"/>
            <family val="2"/>
          </rPr>
          <t xml:space="preserve">
</t>
        </r>
        <r>
          <rPr>
            <sz val="9"/>
            <color rgb="FF000000"/>
            <rFont val="Tahoma"/>
            <family val="2"/>
          </rPr>
          <t xml:space="preserve">12% int, div, net cg (but with 50% deduction for net cg)
</t>
        </r>
        <r>
          <rPr>
            <sz val="9"/>
            <color rgb="FF000000"/>
            <rFont val="Tahoma"/>
            <family val="2"/>
          </rPr>
          <t xml:space="preserve">
</t>
        </r>
        <r>
          <rPr>
            <sz val="9"/>
            <color rgb="FF000000"/>
            <rFont val="Tahoma"/>
            <family val="2"/>
          </rPr>
          <t>5.95% on all other income</t>
        </r>
      </text>
    </comment>
    <comment ref="CQ23" authorId="0" shapeId="0" xr:uid="{2848C114-9D1A-4C56-A026-A724C4F34A7F}">
      <text>
        <r>
          <rPr>
            <b/>
            <sz val="9"/>
            <color rgb="FF000000"/>
            <rFont val="Tahoma"/>
            <family val="2"/>
          </rPr>
          <t>Author:</t>
        </r>
        <r>
          <rPr>
            <sz val="9"/>
            <color rgb="FF000000"/>
            <rFont val="Tahoma"/>
            <family val="2"/>
          </rPr>
          <t xml:space="preserve">
</t>
        </r>
        <r>
          <rPr>
            <sz val="9"/>
            <color rgb="FF000000"/>
            <rFont val="Tahoma"/>
            <family val="2"/>
          </rPr>
          <t xml:space="preserve">12% int, div, net cg (but with 50% deduction for net cg)
</t>
        </r>
        <r>
          <rPr>
            <sz val="9"/>
            <color rgb="FF000000"/>
            <rFont val="Tahoma"/>
            <family val="2"/>
          </rPr>
          <t xml:space="preserve">
</t>
        </r>
        <r>
          <rPr>
            <sz val="9"/>
            <color rgb="FF000000"/>
            <rFont val="Tahoma"/>
            <family val="2"/>
          </rPr>
          <t>5.95% on all other income</t>
        </r>
      </text>
    </comment>
    <comment ref="CR23" authorId="0" shapeId="0" xr:uid="{25267BFE-6E69-4E7A-84D4-22D59CCAAB1B}">
      <text>
        <r>
          <rPr>
            <b/>
            <sz val="9"/>
            <color rgb="FF000000"/>
            <rFont val="Tahoma"/>
            <family val="2"/>
          </rPr>
          <t>Author:</t>
        </r>
        <r>
          <rPr>
            <sz val="9"/>
            <color rgb="FF000000"/>
            <rFont val="Tahoma"/>
            <family val="2"/>
          </rPr>
          <t xml:space="preserve">
</t>
        </r>
        <r>
          <rPr>
            <sz val="9"/>
            <color rgb="FF000000"/>
            <rFont val="Tahoma"/>
            <family val="2"/>
          </rPr>
          <t xml:space="preserve">Interest, dividends, net capital gains = 12% (also mentions 50% deduction for net cap gains)
</t>
        </r>
        <r>
          <rPr>
            <sz val="9"/>
            <color rgb="FF000000"/>
            <rFont val="Tahoma"/>
            <family val="2"/>
          </rPr>
          <t xml:space="preserve">
</t>
        </r>
        <r>
          <rPr>
            <sz val="9"/>
            <color rgb="FF000000"/>
            <rFont val="Tahoma"/>
            <family val="2"/>
          </rPr>
          <t>All other income = 5.95%</t>
        </r>
      </text>
    </comment>
    <comment ref="BQ24" authorId="0" shapeId="0" xr:uid="{849DFFD9-8992-4B19-ADF1-625C29BEB8C2}">
      <text>
        <r>
          <rPr>
            <b/>
            <sz val="9"/>
            <color rgb="FF000000"/>
            <rFont val="Tahoma"/>
            <family val="2"/>
          </rPr>
          <t>Author:</t>
        </r>
        <r>
          <rPr>
            <sz val="9"/>
            <color rgb="FF000000"/>
            <rFont val="Tahoma"/>
            <family val="2"/>
          </rPr>
          <t xml:space="preserve">
Effective October 1, 1967.
https://sfa.senate.michigan.gov/Publications/Notes/2015Notes/NotesSpr15lpdz.pdf</t>
        </r>
      </text>
    </comment>
    <comment ref="BU24" authorId="0" shapeId="0" xr:uid="{F52B1CBE-C711-47B6-8503-EE92871C08DB}">
      <text>
        <r>
          <rPr>
            <b/>
            <sz val="9"/>
            <color indexed="81"/>
            <rFont val="Tahoma"/>
            <family val="2"/>
          </rPr>
          <t>Author:</t>
        </r>
        <r>
          <rPr>
            <sz val="9"/>
            <color indexed="81"/>
            <rFont val="Tahoma"/>
            <family val="2"/>
          </rPr>
          <t xml:space="preserve">
August 1, 1971
https://www.michigan.gov/-/media/Project/Websites/treasury/Reports/2012/2012_1992report__IIT.pdf?rev=a10533cfa0854971a569820becfe4a3b</t>
        </r>
      </text>
    </comment>
    <comment ref="BY24" authorId="0" shapeId="0" xr:uid="{2F01E998-1DA4-42A7-91F2-D9FAB3D7A02A}">
      <text>
        <r>
          <rPr>
            <b/>
            <sz val="9"/>
            <color rgb="FF000000"/>
            <rFont val="Tahoma"/>
            <family val="2"/>
          </rPr>
          <t>Author:</t>
        </r>
        <r>
          <rPr>
            <sz val="9"/>
            <color rgb="FF000000"/>
            <rFont val="Tahoma"/>
            <family val="2"/>
          </rPr>
          <t xml:space="preserve">
May 1, 1975.
https://sfa.senate.michigan.gov/Publications/Notes/2015Notes/NotesSpr15lpdz.pdf</t>
        </r>
      </text>
    </comment>
    <comment ref="CA24" authorId="0" shapeId="0" xr:uid="{17BBDEF8-65ED-4072-A065-CB6124A9376E}">
      <text>
        <r>
          <rPr>
            <b/>
            <sz val="9"/>
            <color rgb="FF000000"/>
            <rFont val="Tahoma"/>
            <family val="2"/>
          </rPr>
          <t>Author:</t>
        </r>
        <r>
          <rPr>
            <sz val="9"/>
            <color rgb="FF000000"/>
            <rFont val="Tahoma"/>
            <family val="2"/>
          </rPr>
          <t xml:space="preserve">
Public Act 44 of 1977 eliminated the
sunset on the 4.6% rate, which then remained in effect until mid-1982.
https://sfa.senate.michigan.gov/Publications/Notes/2015Notes/NotesSpr15lpdz.pdf</t>
        </r>
      </text>
    </comment>
    <comment ref="CF24" authorId="0" shapeId="0" xr:uid="{085C4D39-C951-47F1-9A44-3D0F829A00E7}">
      <text>
        <r>
          <rPr>
            <b/>
            <sz val="9"/>
            <color rgb="FF000000"/>
            <rFont val="Tahoma"/>
            <family val="2"/>
          </rPr>
          <t>Author:</t>
        </r>
        <r>
          <rPr>
            <sz val="9"/>
            <color rgb="FF000000"/>
            <rFont val="Tahoma"/>
            <family val="2"/>
          </rPr>
          <t xml:space="preserve">
Rate was 5.6% for 4/1/82 to 9/30/82.
https://sfa.senate.michigan.gov/Publications/Notes/2015Notes/NotesSpr15lpdz.pdf</t>
        </r>
      </text>
    </comment>
    <comment ref="CG24" authorId="0" shapeId="0" xr:uid="{9294FC92-8D77-4213-9A1F-CD73666EE2C8}">
      <text>
        <r>
          <rPr>
            <b/>
            <sz val="9"/>
            <color rgb="FF000000"/>
            <rFont val="Tahoma"/>
            <family val="2"/>
          </rPr>
          <t>Author:</t>
        </r>
        <r>
          <rPr>
            <sz val="9"/>
            <color rgb="FF000000"/>
            <rFont val="Tahoma"/>
            <family val="2"/>
          </rPr>
          <t xml:space="preserve">
https://sfa.senate.michigan.gov/Publications/Notes/2015Notes/NotesSpr15lpdz.pdf</t>
        </r>
      </text>
    </comment>
    <comment ref="CH24" authorId="0" shapeId="0" xr:uid="{65DD4B23-95ED-409F-8207-1E8F5BBCF31A}">
      <text>
        <r>
          <rPr>
            <b/>
            <sz val="9"/>
            <color rgb="FF000000"/>
            <rFont val="Tahoma"/>
            <family val="2"/>
          </rPr>
          <t>Author:</t>
        </r>
        <r>
          <rPr>
            <sz val="9"/>
            <color rgb="FF000000"/>
            <rFont val="Tahoma"/>
            <family val="2"/>
          </rPr>
          <t xml:space="preserve">
Rate cut effective 9/1/84.
https://sfa.senate.michigan.gov/Publications/Notes/2015Notes/NotesSpr15lpdz.pdf</t>
        </r>
      </text>
    </comment>
    <comment ref="CJ24" authorId="0" shapeId="0" xr:uid="{DB141682-D447-4B97-B784-FD4752EE21B7}">
      <text>
        <r>
          <rPr>
            <b/>
            <sz val="9"/>
            <color rgb="FF000000"/>
            <rFont val="Tahoma"/>
            <family val="2"/>
          </rPr>
          <t>Author:</t>
        </r>
        <r>
          <rPr>
            <sz val="9"/>
            <color rgb="FF000000"/>
            <rFont val="Tahoma"/>
            <family val="2"/>
          </rPr>
          <t xml:space="preserve">
Rate reduction effective 4/1/86.
https://sfa.senate.michigan.gov/Publications/Notes/2015Notes/NotesSpr15lpdz.pdf</t>
        </r>
      </text>
    </comment>
    <comment ref="CR24" authorId="0" shapeId="0" xr:uid="{99ED070A-9801-49B1-B484-ED43403475C3}">
      <text>
        <r>
          <rPr>
            <b/>
            <sz val="9"/>
            <color rgb="FF000000"/>
            <rFont val="Tahoma"/>
            <family val="2"/>
          </rPr>
          <t>Author:</t>
        </r>
        <r>
          <rPr>
            <sz val="9"/>
            <color rgb="FF000000"/>
            <rFont val="Tahoma"/>
            <family val="2"/>
          </rPr>
          <t xml:space="preserve">
Rate cut effective 4/1/94.
https://sfa.senate.michigan.gov/Publications/Notes/2015Notes/NotesSpr15lpdz.pdf</t>
        </r>
      </text>
    </comment>
    <comment ref="DB24" authorId="0" shapeId="0" xr:uid="{9AE4D094-B8A8-48E3-A477-12DFD240FDFB}">
      <text>
        <r>
          <rPr>
            <b/>
            <sz val="9"/>
            <color rgb="FF000000"/>
            <rFont val="Tahoma"/>
            <family val="2"/>
          </rPr>
          <t>Author:</t>
        </r>
        <r>
          <rPr>
            <sz val="9"/>
            <color rgb="FF000000"/>
            <rFont val="Tahoma"/>
            <family val="2"/>
          </rPr>
          <t xml:space="preserve">
"A temporary income tax increase of one-tenth of one percent applied for six months in 2004. Public Act 239
of 2003 increased the rate from 3.9% to 4.0% from January 1, 2004, to June 30, 2004, after which the rate returned to 3.9%."
https://sfa.senate.michigan.gov/Publications/Notes/2015Notes/NotesSpr15lpdz.pdf</t>
        </r>
      </text>
    </comment>
    <comment ref="DE24" authorId="0" shapeId="0" xr:uid="{93FDF879-9550-4532-AC57-10CCC38D1D3D}">
      <text>
        <r>
          <rPr>
            <b/>
            <sz val="9"/>
            <color rgb="FF000000"/>
            <rFont val="Tahoma"/>
            <family val="2"/>
          </rPr>
          <t>Author:</t>
        </r>
        <r>
          <rPr>
            <sz val="9"/>
            <color rgb="FF000000"/>
            <rFont val="Tahoma"/>
            <family val="2"/>
          </rPr>
          <t xml:space="preserve">
Rate increase effective 10/1/2007.
https://sfa.senate.michigan.gov/Publications/Notes/2015Notes/NotesSpr15lpdz.pdf</t>
        </r>
      </text>
    </comment>
    <comment ref="DJ24" authorId="0" shapeId="0" xr:uid="{6985B40A-0DC5-437A-ADEC-7996B1E4990D}">
      <text>
        <r>
          <rPr>
            <b/>
            <sz val="9"/>
            <color rgb="FF000000"/>
            <rFont val="Tahoma"/>
            <family val="2"/>
          </rPr>
          <t>Author:</t>
        </r>
        <r>
          <rPr>
            <sz val="9"/>
            <color rgb="FF000000"/>
            <rFont val="Tahoma"/>
            <family val="2"/>
          </rPr>
          <t xml:space="preserve">
Rate cut effective 10/1/2012.</t>
        </r>
      </text>
    </comment>
    <comment ref="BL25" authorId="0" shapeId="0" xr:uid="{0B174C6C-C78D-D346-BD26-EFB97B445A70}">
      <text>
        <r>
          <rPr>
            <b/>
            <sz val="10"/>
            <color rgb="FF000000"/>
            <rFont val="Tahoma"/>
            <family val="2"/>
          </rPr>
          <t>Author:</t>
        </r>
        <r>
          <rPr>
            <sz val="10"/>
            <color rgb="FF000000"/>
            <rFont val="Tahoma"/>
            <family val="2"/>
          </rPr>
          <t xml:space="preserve">
tax payers allowed a 75% credit for 1962 taxes paid due to state surpluses.
</t>
        </r>
      </text>
    </comment>
    <comment ref="CI25" authorId="0" shapeId="0" xr:uid="{EC5941D9-C87E-4D60-9B38-AD632D513FF3}">
      <text>
        <r>
          <rPr>
            <b/>
            <sz val="11"/>
            <color theme="1"/>
            <rFont val="Calibri"/>
            <family val="2"/>
            <scheme val="minor"/>
          </rPr>
          <t>Author:</t>
        </r>
        <r>
          <rPr>
            <sz val="11"/>
            <color theme="1"/>
            <rFont val="Calibri"/>
            <family val="2"/>
            <scheme val="minor"/>
          </rPr>
          <t xml:space="preserve">
rate for those deducting federal income tax, rate for those not deducting : 9.9%</t>
        </r>
      </text>
    </comment>
    <comment ref="CJ25" authorId="0" shapeId="0" xr:uid="{C3B5CCBE-8027-451E-AE76-9DD1387A33D4}">
      <text>
        <r>
          <rPr>
            <b/>
            <sz val="11"/>
            <color theme="1"/>
            <rFont val="Calibri"/>
            <family val="2"/>
            <scheme val="minor"/>
          </rPr>
          <t>Author:</t>
        </r>
        <r>
          <rPr>
            <sz val="11"/>
            <color theme="1"/>
            <rFont val="Calibri"/>
            <family val="2"/>
            <scheme val="minor"/>
          </rPr>
          <t xml:space="preserve">
rate for those deducting federal income tax, rate for those not deducting : 9.9%</t>
        </r>
      </text>
    </comment>
    <comment ref="BE26" authorId="0" shapeId="0" xr:uid="{C2ED2540-5CA8-485A-8E0F-8F9646BC3F21}">
      <text>
        <r>
          <rPr>
            <b/>
            <sz val="9"/>
            <color indexed="81"/>
            <rFont val="Tahoma"/>
            <family val="2"/>
          </rPr>
          <t>Author:</t>
        </r>
        <r>
          <rPr>
            <sz val="9"/>
            <color indexed="81"/>
            <rFont val="Tahoma"/>
            <family val="2"/>
          </rPr>
          <t xml:space="preserve">
MS1954 Chapter 119 The Emergency Revenue Act of 1955 implemented a 1-year, 14% surcharge on many taxes including income</t>
        </r>
      </text>
    </comment>
    <comment ref="BF26" authorId="0" shapeId="0" xr:uid="{0922A6A2-C47E-4C05-95A7-8E2C4AE1202E}">
      <text>
        <r>
          <rPr>
            <sz val="11"/>
            <color theme="1"/>
            <rFont val="Calibri"/>
            <family val="2"/>
            <scheme val="minor"/>
          </rPr>
          <t>Author:
MS1956 Chapter 410  The Emergency Revenue Act of 1955 implemented a 2-year, 14% surcharge on many taxes including income</t>
        </r>
      </text>
    </comment>
    <comment ref="BG26" authorId="0" shapeId="0" xr:uid="{72C68B83-0DFF-4713-B646-ADA740A163BF}">
      <text>
        <r>
          <rPr>
            <sz val="11"/>
            <color theme="1"/>
            <rFont val="Calibri"/>
            <family val="2"/>
            <scheme val="minor"/>
          </rPr>
          <t>Author:
MS1956 Chapter 410  The Emergency Revenue Act of 1955 implemented a 2-year, 14% surcharge on many taxes including income</t>
        </r>
      </text>
    </comment>
    <comment ref="AI28" authorId="0" shapeId="0" xr:uid="{AE583F5A-B556-0446-88DD-5C1CEAA7A62D}">
      <text>
        <r>
          <rPr>
            <b/>
            <sz val="10"/>
            <color rgb="FF000000"/>
            <rFont val="Tahoma"/>
            <family val="2"/>
          </rPr>
          <t>Author:</t>
        </r>
        <r>
          <rPr>
            <sz val="10"/>
            <color rgb="FF000000"/>
            <rFont val="Tahoma"/>
            <family val="2"/>
          </rPr>
          <t xml:space="preserve">
normal rate is 4%, surtax of up to 25% on income over $100,000 was over turned by courts (Chapter 40 1933)</t>
        </r>
      </text>
    </comment>
    <comment ref="BR29" authorId="0" shapeId="0" xr:uid="{6DD45426-5A8A-4ECF-867B-1E6FA2A6A0E2}">
      <text>
        <r>
          <rPr>
            <b/>
            <sz val="9"/>
            <color rgb="FF000000"/>
            <rFont val="Tahoma"/>
            <family val="2"/>
          </rPr>
          <t>Author:</t>
        </r>
        <r>
          <rPr>
            <sz val="9"/>
            <color rgb="FF000000"/>
            <rFont val="Tahoma"/>
            <family val="2"/>
          </rPr>
          <t xml:space="preserve">
https://revenue.nebraska.gov/sites/default/files/doc/research/chronology/history.pdf</t>
        </r>
      </text>
    </comment>
    <comment ref="CB29" authorId="0" shapeId="0" xr:uid="{88753AF9-E4F3-4A1F-A43F-71044599F5BB}">
      <text>
        <r>
          <rPr>
            <b/>
            <sz val="9"/>
            <color indexed="81"/>
            <rFont val="Tahoma"/>
            <family val="2"/>
          </rPr>
          <t>Author:</t>
        </r>
        <r>
          <rPr>
            <sz val="9"/>
            <color indexed="81"/>
            <rFont val="Tahoma"/>
            <family val="2"/>
          </rPr>
          <t xml:space="preserve">
1-year reduction. 
https://nebraskalegislature.gov/app_rev/source/narrative_indinctaxhistory.htm</t>
        </r>
      </text>
    </comment>
    <comment ref="CH29" authorId="0" shapeId="0" xr:uid="{63B42530-87A7-444D-9DBD-5A037B77B788}">
      <text>
        <r>
          <rPr>
            <b/>
            <sz val="9"/>
            <color indexed="81"/>
            <rFont val="Tahoma"/>
            <family val="2"/>
          </rPr>
          <t>Author:</t>
        </r>
        <r>
          <rPr>
            <sz val="9"/>
            <color indexed="81"/>
            <rFont val="Tahoma"/>
            <family val="2"/>
          </rPr>
          <t xml:space="preserve">
1-year reduction. 
https://nebraskalegislature.gov/app_rev/source/narrative_indinctaxhistory.htm</t>
        </r>
      </text>
    </comment>
    <comment ref="CU29" authorId="0" shapeId="0" xr:uid="{9425A07D-771E-407C-B163-0B633E064D59}">
      <text>
        <r>
          <rPr>
            <b/>
            <sz val="9"/>
            <color rgb="FF000000"/>
            <rFont val="Tahoma"/>
            <family val="2"/>
          </rPr>
          <t>Author:</t>
        </r>
        <r>
          <rPr>
            <sz val="9"/>
            <color rgb="FF000000"/>
            <rFont val="Tahoma"/>
            <family val="2"/>
          </rPr>
          <t xml:space="preserve">
https://revenue.nebraska.gov/sites/default/files/doc/research/chronology/4-607table1.pdf</t>
        </r>
      </text>
    </comment>
    <comment ref="DA29" authorId="0" shapeId="0" xr:uid="{56D182EE-EEC0-47C5-8480-2D67362DA264}">
      <text>
        <r>
          <rPr>
            <b/>
            <sz val="9"/>
            <color rgb="FF000000"/>
            <rFont val="Tahoma"/>
            <family val="2"/>
          </rPr>
          <t>Author:</t>
        </r>
        <r>
          <rPr>
            <sz val="9"/>
            <color rgb="FF000000"/>
            <rFont val="Tahoma"/>
            <family val="2"/>
          </rPr>
          <t xml:space="preserve">
https://revenue.nebraska.gov/sites/default/files/doc/research/chronology/4-607table1.pdf</t>
        </r>
      </text>
    </comment>
    <comment ref="Y31" authorId="0" shapeId="0" xr:uid="{5382C745-42B9-4D67-8105-02F82D260C3A}">
      <text>
        <r>
          <rPr>
            <b/>
            <sz val="9"/>
            <color indexed="81"/>
            <rFont val="Tahoma"/>
            <family val="2"/>
          </rPr>
          <t>Author:</t>
        </r>
        <r>
          <rPr>
            <sz val="9"/>
            <color indexed="81"/>
            <rFont val="Tahoma"/>
            <family val="2"/>
          </rPr>
          <t xml:space="preserve">
Interest and dividends tax takes effect</t>
        </r>
      </text>
    </comment>
    <comment ref="DW31" authorId="0" shapeId="0" xr:uid="{4CDE3484-E7BA-4318-89C6-D313BEF306F6}">
      <text>
        <r>
          <rPr>
            <b/>
            <sz val="9"/>
            <color indexed="81"/>
            <rFont val="Tahoma"/>
            <family val="2"/>
          </rPr>
          <t xml:space="preserve">Author:
</t>
        </r>
        <r>
          <rPr>
            <sz val="9"/>
            <color indexed="81"/>
            <rFont val="Tahoma"/>
            <family val="2"/>
          </rPr>
          <t>Interest and dividends tax is repealed</t>
        </r>
      </text>
    </comment>
    <comment ref="BZ32" authorId="0" shapeId="0" xr:uid="{BD873A60-6667-4F6F-B20A-81054DBF1A91}">
      <text>
        <r>
          <rPr>
            <b/>
            <sz val="9"/>
            <color rgb="FF000000"/>
            <rFont val="Tahoma"/>
            <family val="2"/>
          </rPr>
          <t>Author:</t>
        </r>
        <r>
          <rPr>
            <sz val="9"/>
            <color rgb="FF000000"/>
            <rFont val="Tahoma"/>
            <family val="2"/>
          </rPr>
          <t xml:space="preserve">
</t>
        </r>
        <r>
          <rPr>
            <sz val="9"/>
            <color rgb="FF000000"/>
            <rFont val="Tahoma"/>
            <family val="2"/>
          </rPr>
          <t>adopted 1976</t>
        </r>
      </text>
    </comment>
    <comment ref="CR32" authorId="0" shapeId="0" xr:uid="{78861F30-8293-4C62-8B9F-58E03D40A822}">
      <text>
        <r>
          <rPr>
            <b/>
            <sz val="9"/>
            <color rgb="FF000000"/>
            <rFont val="Tahoma"/>
            <family val="2"/>
          </rPr>
          <t>Author:</t>
        </r>
        <r>
          <rPr>
            <sz val="9"/>
            <color rgb="FF000000"/>
            <rFont val="Tahoma"/>
            <family val="2"/>
          </rPr>
          <t xml:space="preserve">
https://www.nj.gov/treasury/taxation/pdf/annual/1999.pdf</t>
        </r>
      </text>
    </comment>
    <comment ref="CS32" authorId="0" shapeId="0" xr:uid="{140632CA-F97E-4D4A-95AB-01AF50A321A4}">
      <text>
        <r>
          <rPr>
            <b/>
            <sz val="9"/>
            <color rgb="FF000000"/>
            <rFont val="Tahoma"/>
            <family val="2"/>
          </rPr>
          <t>Author:</t>
        </r>
        <r>
          <rPr>
            <sz val="9"/>
            <color rgb="FF000000"/>
            <rFont val="Tahoma"/>
            <family val="2"/>
          </rPr>
          <t xml:space="preserve">
https://www.nj.gov/treasury/taxation/pdf/annual/1999.pdf</t>
        </r>
      </text>
    </comment>
    <comment ref="CT32" authorId="0" shapeId="0" xr:uid="{8C04AD95-A100-4D45-A949-B8690E56223A}">
      <text>
        <r>
          <rPr>
            <b/>
            <sz val="9"/>
            <color rgb="FF000000"/>
            <rFont val="Tahoma"/>
            <family val="2"/>
          </rPr>
          <t>Author:</t>
        </r>
        <r>
          <rPr>
            <sz val="9"/>
            <color rgb="FF000000"/>
            <rFont val="Tahoma"/>
            <family val="2"/>
          </rPr>
          <t xml:space="preserve">
https://www.nj.gov/treasury/taxation/pdf/annual/1996.pdf
https://taxsim.nber.org/state-tax-rates/r/nj.html
https://www.nj.gov/treasury/taxation/pdf/annual/1999.pdf</t>
        </r>
      </text>
    </comment>
    <comment ref="DG32" authorId="0" shapeId="0" xr:uid="{01B703F7-1A99-4386-9670-242B41ED8E81}">
      <text>
        <r>
          <rPr>
            <b/>
            <sz val="9"/>
            <color rgb="FF000000"/>
            <rFont val="Tahoma"/>
            <family val="2"/>
          </rPr>
          <t>Author:</t>
        </r>
        <r>
          <rPr>
            <sz val="9"/>
            <color rgb="FF000000"/>
            <rFont val="Tahoma"/>
            <family val="2"/>
          </rPr>
          <t xml:space="preserve">
</t>
        </r>
        <r>
          <rPr>
            <sz val="9"/>
            <color rgb="FF000000"/>
            <rFont val="Tahoma"/>
            <family val="2"/>
          </rPr>
          <t>https://www.nj.gov/treasury/taxation/pdf/other_forms/tgi-ee/2009/091040nri.pdf</t>
        </r>
      </text>
    </comment>
    <comment ref="DH32" authorId="0" shapeId="0" xr:uid="{E53D9336-232E-4183-B3F4-E1A93251BA44}">
      <text>
        <r>
          <rPr>
            <b/>
            <sz val="9"/>
            <color rgb="FF000000"/>
            <rFont val="Tahoma"/>
            <family val="2"/>
          </rPr>
          <t>Author:</t>
        </r>
        <r>
          <rPr>
            <sz val="9"/>
            <color rgb="FF000000"/>
            <rFont val="Tahoma"/>
            <family val="2"/>
          </rPr>
          <t xml:space="preserve">
</t>
        </r>
        <r>
          <rPr>
            <sz val="9"/>
            <color rgb="FF000000"/>
            <rFont val="Tahoma"/>
            <family val="2"/>
          </rPr>
          <t>https://www.nj.gov/treasury/taxation/pdf/other_forms/tgi-ee/2010/10_1040nri.pdf</t>
        </r>
      </text>
    </comment>
    <comment ref="N33" authorId="0" shapeId="0" xr:uid="{8A1CCDC4-E0A0-4EE3-8E80-450759AACE6F}">
      <text>
        <r>
          <rPr>
            <b/>
            <sz val="9"/>
            <color rgb="FF000000"/>
            <rFont val="Tahoma"/>
            <family val="2"/>
          </rPr>
          <t>Author:</t>
        </r>
        <r>
          <rPr>
            <sz val="9"/>
            <color rgb="FF000000"/>
            <rFont val="Tahoma"/>
            <family val="2"/>
          </rPr>
          <t xml:space="preserve">
</t>
        </r>
        <r>
          <rPr>
            <sz val="9"/>
            <color rgb="FF000000"/>
            <rFont val="Tahoma"/>
            <family val="2"/>
          </rPr>
          <t>New Mexico became the 47th state on January 6, 1912.</t>
        </r>
      </text>
    </comment>
    <comment ref="U33" authorId="0" shapeId="0" xr:uid="{3F3FAB0C-336B-F647-855A-FF76640B2E1E}">
      <text>
        <r>
          <rPr>
            <b/>
            <sz val="10"/>
            <color rgb="FF000000"/>
            <rFont val="Tahoma"/>
            <family val="2"/>
          </rPr>
          <t xml:space="preserve">Author: 
</t>
        </r>
        <r>
          <rPr>
            <sz val="10"/>
            <color rgb="FF000000"/>
            <rFont val="Tahoma"/>
            <family val="2"/>
          </rPr>
          <t>Enacted and abolished the next year</t>
        </r>
      </text>
    </comment>
    <comment ref="DC33" authorId="0" shapeId="0" xr:uid="{591C0FD0-5520-4D2A-B767-BEA073A533C7}">
      <text>
        <r>
          <rPr>
            <b/>
            <sz val="9"/>
            <color rgb="FF000000"/>
            <rFont val="Tahoma"/>
            <family val="2"/>
          </rPr>
          <t>Author:</t>
        </r>
        <r>
          <rPr>
            <sz val="9"/>
            <color rgb="FF000000"/>
            <rFont val="Tahoma"/>
            <family val="2"/>
          </rPr>
          <t xml:space="preserve">
https://www.tax.newmexico.gov/all-nm-taxes/current-historic-tax-rates-overview/personal-income-tax-rates/</t>
        </r>
      </text>
    </comment>
    <comment ref="DD33" authorId="0" shapeId="0" xr:uid="{5F3A3782-1EC4-4FDD-8D5F-85AF1972A038}">
      <text>
        <r>
          <rPr>
            <b/>
            <sz val="9"/>
            <color rgb="FF000000"/>
            <rFont val="Tahoma"/>
            <family val="2"/>
          </rPr>
          <t>Author:</t>
        </r>
        <r>
          <rPr>
            <sz val="9"/>
            <color rgb="FF000000"/>
            <rFont val="Tahoma"/>
            <family val="2"/>
          </rPr>
          <t xml:space="preserve">
https://www.tax.newmexico.gov/all-nm-taxes/current-historic-tax-rates-overview/personal-income-tax-rates/</t>
        </r>
      </text>
    </comment>
    <comment ref="DF33" authorId="0" shapeId="0" xr:uid="{0F5F7571-A5FB-4581-A47F-E6CCDCD4D134}">
      <text>
        <r>
          <rPr>
            <b/>
            <sz val="9"/>
            <color rgb="FF000000"/>
            <rFont val="Tahoma"/>
            <family val="2"/>
          </rPr>
          <t>Author:</t>
        </r>
        <r>
          <rPr>
            <sz val="9"/>
            <color rgb="FF000000"/>
            <rFont val="Tahoma"/>
            <family val="2"/>
          </rPr>
          <t xml:space="preserve">
https://www.tax.newmexico.gov/all-nm-taxes/current-historic-tax-rates-overview/personal-income-tax-rates/</t>
        </r>
      </text>
    </comment>
    <comment ref="DS33" authorId="0" shapeId="0" xr:uid="{388825F4-1061-49E7-B041-10AA75CD23BB}">
      <text>
        <r>
          <rPr>
            <b/>
            <sz val="9"/>
            <color rgb="FF000000"/>
            <rFont val="Tahoma"/>
            <family val="2"/>
          </rPr>
          <t>Author:</t>
        </r>
        <r>
          <rPr>
            <sz val="9"/>
            <color rgb="FF000000"/>
            <rFont val="Tahoma"/>
            <family val="2"/>
          </rPr>
          <t xml:space="preserve">
</t>
        </r>
        <r>
          <rPr>
            <sz val="9"/>
            <color rgb="FF000000"/>
            <rFont val="Tahoma"/>
            <family val="2"/>
          </rPr>
          <t>https://www.tax.newmexico.gov/all-nm-taxes/current-historic-tax-rates-overview/personal-income-tax-rates/</t>
        </r>
      </text>
    </comment>
    <comment ref="Y34" authorId="0" shapeId="0" xr:uid="{7B4DFFCD-1378-4840-BBC0-37C366B5D9EB}">
      <text>
        <r>
          <rPr>
            <b/>
            <sz val="10"/>
            <color rgb="FF000000"/>
            <rFont val="Tahoma"/>
            <family val="2"/>
          </rPr>
          <t>Author:</t>
        </r>
        <r>
          <rPr>
            <sz val="10"/>
            <color rgb="FF000000"/>
            <rFont val="Tahoma"/>
            <family val="2"/>
          </rPr>
          <t xml:space="preserve">
rate reduced by 25% for 1923-1925
https://babel.hathitrust.org/cgi/pt?id=mdp.39015077863507&amp;seq=88&amp;q1=new+york</t>
        </r>
      </text>
    </comment>
    <comment ref="AK34" authorId="0" shapeId="0" xr:uid="{017C1065-B6E4-B844-95CD-5D86316E86A8}">
      <text>
        <r>
          <rPr>
            <b/>
            <sz val="10"/>
            <color rgb="FF000000"/>
            <rFont val="Tahoma"/>
            <family val="2"/>
          </rPr>
          <t>Author:</t>
        </r>
        <r>
          <rPr>
            <sz val="10"/>
            <color rgb="FF000000"/>
            <rFont val="Tahoma"/>
            <family val="2"/>
          </rPr>
          <t xml:space="preserve">
9% normal rate + 1% emergency tax</t>
        </r>
      </text>
    </comment>
    <comment ref="AL34" authorId="0" shapeId="0" xr:uid="{8313118C-044F-384F-9195-2018BD0ED7F3}">
      <text>
        <r>
          <rPr>
            <b/>
            <sz val="10"/>
            <color rgb="FF000000"/>
            <rFont val="Tahoma"/>
            <family val="2"/>
          </rPr>
          <t>Author:</t>
        </r>
        <r>
          <rPr>
            <sz val="10"/>
            <color rgb="FF000000"/>
            <rFont val="Tahoma"/>
            <family val="2"/>
          </rPr>
          <t xml:space="preserve">
9% normal rate + 1% emergency tax</t>
        </r>
      </text>
    </comment>
    <comment ref="AM34" authorId="0" shapeId="0" xr:uid="{868BB4E4-CE29-4F4E-AB5E-CB49E6409D91}">
      <text>
        <r>
          <rPr>
            <b/>
            <sz val="10"/>
            <color rgb="FF000000"/>
            <rFont val="Tahoma"/>
            <family val="2"/>
          </rPr>
          <t>Author:</t>
        </r>
        <r>
          <rPr>
            <sz val="10"/>
            <color rgb="FF000000"/>
            <rFont val="Tahoma"/>
            <family val="2"/>
          </rPr>
          <t xml:space="preserve">
9% normal rate + 1% emergency tax</t>
        </r>
      </text>
    </comment>
    <comment ref="AN34" authorId="0" shapeId="0" xr:uid="{4CE2BE92-A304-8C48-A558-9326855F9AD0}">
      <text>
        <r>
          <rPr>
            <b/>
            <sz val="10"/>
            <color rgb="FF000000"/>
            <rFont val="Tahoma"/>
            <family val="2"/>
          </rPr>
          <t>Author:</t>
        </r>
        <r>
          <rPr>
            <sz val="10"/>
            <color rgb="FF000000"/>
            <rFont val="Tahoma"/>
            <family val="2"/>
          </rPr>
          <t xml:space="preserve">
9% normal rate + 1% emergency tax</t>
        </r>
      </text>
    </comment>
    <comment ref="AO34" authorId="0" shapeId="0" xr:uid="{D2B50C19-00EF-7A4A-818D-B7707BAA064F}">
      <text>
        <r>
          <rPr>
            <b/>
            <sz val="10"/>
            <color rgb="FF000000"/>
            <rFont val="Tahoma"/>
            <family val="2"/>
          </rPr>
          <t>Author:</t>
        </r>
        <r>
          <rPr>
            <sz val="10"/>
            <color rgb="FF000000"/>
            <rFont val="Tahoma"/>
            <family val="2"/>
          </rPr>
          <t xml:space="preserve">
9% normal rate + 1% emergency tax</t>
        </r>
      </text>
    </comment>
    <comment ref="AP34" authorId="0" shapeId="0" xr:uid="{38EC8FB3-F0FB-7946-8D05-AC6A2D5A9DEF}">
      <text>
        <r>
          <rPr>
            <b/>
            <sz val="10"/>
            <color rgb="FF000000"/>
            <rFont val="Tahoma"/>
            <family val="2"/>
          </rPr>
          <t>Author:</t>
        </r>
        <r>
          <rPr>
            <sz val="10"/>
            <color rgb="FF000000"/>
            <rFont val="Tahoma"/>
            <family val="2"/>
          </rPr>
          <t xml:space="preserve">
9% normal rate + 1% emergency tax</t>
        </r>
      </text>
    </comment>
    <comment ref="AQ34" authorId="0" shapeId="0" xr:uid="{0D8B8940-F612-3845-8B86-C4D5305A4E78}">
      <text>
        <r>
          <rPr>
            <b/>
            <sz val="10"/>
            <color rgb="FF000000"/>
            <rFont val="Tahoma"/>
            <family val="2"/>
          </rPr>
          <t>Author:</t>
        </r>
        <r>
          <rPr>
            <sz val="10"/>
            <color rgb="FF000000"/>
            <rFont val="Tahoma"/>
            <family val="2"/>
          </rPr>
          <t xml:space="preserve">
9% normal rate with a 25% refund applied</t>
        </r>
      </text>
    </comment>
    <comment ref="AR34" authorId="0" shapeId="0" xr:uid="{8484CBFE-5DD7-3845-9293-D1F9BABBBE4A}">
      <text>
        <r>
          <rPr>
            <b/>
            <sz val="10"/>
            <color rgb="FF000000"/>
            <rFont val="Tahoma"/>
            <family val="2"/>
          </rPr>
          <t>Author:</t>
        </r>
        <r>
          <rPr>
            <sz val="10"/>
            <color rgb="FF000000"/>
            <rFont val="Tahoma"/>
            <family val="2"/>
          </rPr>
          <t xml:space="preserve">
7% normal rate with a 25% refund applied</t>
        </r>
      </text>
    </comment>
    <comment ref="AS34" authorId="0" shapeId="0" xr:uid="{A434AEC6-8B69-5948-98F1-CD60D83BDED5}">
      <text>
        <r>
          <rPr>
            <b/>
            <sz val="10"/>
            <color rgb="FF000000"/>
            <rFont val="Tahoma"/>
            <family val="2"/>
          </rPr>
          <t>Author:</t>
        </r>
        <r>
          <rPr>
            <sz val="10"/>
            <color rgb="FF000000"/>
            <rFont val="Tahoma"/>
            <family val="2"/>
          </rPr>
          <t xml:space="preserve">
7% normal rate with a 25% refund applied</t>
        </r>
      </text>
    </comment>
    <comment ref="AT34" authorId="0" shapeId="0" xr:uid="{56EA6B01-30D7-EF49-8F15-A965F9256033}">
      <text>
        <r>
          <rPr>
            <b/>
            <sz val="10"/>
            <color rgb="FF000000"/>
            <rFont val="Tahoma"/>
            <family val="2"/>
          </rPr>
          <t>Author:</t>
        </r>
        <r>
          <rPr>
            <sz val="10"/>
            <color rgb="FF000000"/>
            <rFont val="Tahoma"/>
            <family val="2"/>
          </rPr>
          <t xml:space="preserve">
7% normal rate with a 25% refund applied</t>
        </r>
      </text>
    </comment>
    <comment ref="AU34" authorId="0" shapeId="0" xr:uid="{97D4D9FB-3092-D946-80B4-8333FEECD90E}">
      <text>
        <r>
          <rPr>
            <b/>
            <sz val="10"/>
            <color rgb="FF000000"/>
            <rFont val="Tahoma"/>
            <family val="2"/>
          </rPr>
          <t>Author:</t>
        </r>
        <r>
          <rPr>
            <sz val="10"/>
            <color rgb="FF000000"/>
            <rFont val="Tahoma"/>
            <family val="2"/>
          </rPr>
          <t xml:space="preserve">
7% normal rate with a 50% refund applied</t>
        </r>
      </text>
    </comment>
    <comment ref="AV34" authorId="0" shapeId="0" xr:uid="{D748713D-2221-9540-8E2E-C63C6CDF96ED}">
      <text>
        <r>
          <rPr>
            <b/>
            <sz val="10"/>
            <color rgb="FF000000"/>
            <rFont val="Tahoma"/>
            <family val="2"/>
          </rPr>
          <t>Author:</t>
        </r>
        <r>
          <rPr>
            <sz val="10"/>
            <color rgb="FF000000"/>
            <rFont val="Tahoma"/>
            <family val="2"/>
          </rPr>
          <t xml:space="preserve">
7% normal rate with a 50% refund applied</t>
        </r>
      </text>
    </comment>
    <comment ref="AW34" authorId="0" shapeId="0" xr:uid="{008EAAA5-6438-BC4F-ABEC-7195D1CB817E}">
      <text>
        <r>
          <rPr>
            <b/>
            <sz val="10"/>
            <color rgb="FF000000"/>
            <rFont val="Tahoma"/>
            <family val="2"/>
          </rPr>
          <t>Author:</t>
        </r>
        <r>
          <rPr>
            <sz val="10"/>
            <color rgb="FF000000"/>
            <rFont val="Tahoma"/>
            <family val="2"/>
          </rPr>
          <t xml:space="preserve">
7% normal rate with a 50% refund applied</t>
        </r>
      </text>
    </comment>
    <comment ref="AX34" authorId="0" shapeId="0" xr:uid="{81404CFB-698A-CC4F-AD2B-D8AFC3391BED}">
      <text>
        <r>
          <rPr>
            <b/>
            <sz val="10"/>
            <color rgb="FF000000"/>
            <rFont val="Tahoma"/>
            <family val="2"/>
          </rPr>
          <t>Author:</t>
        </r>
        <r>
          <rPr>
            <sz val="10"/>
            <color rgb="FF000000"/>
            <rFont val="Tahoma"/>
            <family val="2"/>
          </rPr>
          <t xml:space="preserve">
7% normal rate with a 10% refund applied</t>
        </r>
      </text>
    </comment>
    <comment ref="BH34" authorId="0" shapeId="0" xr:uid="{75BA2F67-379B-A243-8DE6-B2A615867C3B}">
      <text>
        <r>
          <rPr>
            <b/>
            <sz val="10"/>
            <color rgb="FF000000"/>
            <rFont val="Tahoma"/>
            <family val="2"/>
          </rPr>
          <t>Author:</t>
        </r>
        <r>
          <rPr>
            <sz val="10"/>
            <color rgb="FF000000"/>
            <rFont val="Tahoma"/>
            <family val="2"/>
          </rPr>
          <t xml:space="preserve">
No broad-based personal income tax this year. The New York State Department of Taxation and Finance explains:
"General Withholding of tax from wages commenced in 1959. Because this withholding would have required payment of two years’ taxes within one year, taxes for calendar years 1958 and fiscal years ending 1959 were canceled. Taxes on capital gains and the income of estates and trusts were not canceled."
https://www.tax.ny.gov/pdf/stats/policy_special/progressive_improvement.pdf</t>
        </r>
      </text>
    </comment>
    <comment ref="U36" authorId="0" shapeId="0" xr:uid="{CD31880A-77CC-8847-903A-D01AAC985C90}">
      <text>
        <r>
          <rPr>
            <b/>
            <sz val="10"/>
            <color rgb="FF000000"/>
            <rFont val="Tahoma"/>
            <family val="2"/>
          </rPr>
          <t>Author:</t>
        </r>
        <r>
          <rPr>
            <sz val="10"/>
            <color rgb="FF000000"/>
            <rFont val="Tahoma"/>
            <family val="2"/>
          </rPr>
          <t xml:space="preserve">
1919 Chap 224 https://babel.hathitrust.org/cgi/pt?id=uc1.b3683938&amp;seq=446&amp;q1=%22income+tax%22</t>
        </r>
      </text>
    </comment>
    <comment ref="Y36" authorId="0" shapeId="0" xr:uid="{DDA9BEFE-0B25-7648-9034-C279013072D9}">
      <text>
        <r>
          <rPr>
            <b/>
            <sz val="10"/>
            <color rgb="FF000000"/>
            <rFont val="Tahoma"/>
            <family val="2"/>
          </rPr>
          <t>Author:</t>
        </r>
        <r>
          <rPr>
            <sz val="10"/>
            <color rgb="FF000000"/>
            <rFont val="Tahoma"/>
            <family val="2"/>
          </rPr>
          <t xml:space="preserve">
1923 Chapter 312 https://babel.hathitrust.org/cgi/pt?id=uc1.b3683940&amp;seq=469&amp;q1=%22income+tax%22</t>
        </r>
      </text>
    </comment>
    <comment ref="BW36" authorId="0" shapeId="0" xr:uid="{E8229096-BA06-D048-8032-F0C8A7B313B1}">
      <text>
        <r>
          <rPr>
            <b/>
            <sz val="10"/>
            <color rgb="FF000000"/>
            <rFont val="Tahoma"/>
            <family val="2"/>
          </rPr>
          <t>Author:</t>
        </r>
        <r>
          <rPr>
            <sz val="10"/>
            <color rgb="FF000000"/>
            <rFont val="Tahoma"/>
            <family val="2"/>
          </rPr>
          <t xml:space="preserve">
10% normal rate under tax reform + 1% Vietnam bonus tax 1971 C 471</t>
        </r>
      </text>
    </comment>
    <comment ref="CK36" authorId="0" shapeId="0" xr:uid="{C6A4864A-7CB9-3A4E-BA6B-41DAC9439CC4}">
      <text>
        <r>
          <rPr>
            <b/>
            <sz val="10"/>
            <color rgb="FF000000"/>
            <rFont val="Tahoma"/>
            <family val="2"/>
          </rPr>
          <t>Author:</t>
        </r>
        <r>
          <rPr>
            <sz val="10"/>
            <color rgb="FF000000"/>
            <rFont val="Tahoma"/>
            <family val="2"/>
          </rPr>
          <t xml:space="preserve">
14% fed liability, plus 1 yr 10% surtax on ND income tax liability</t>
        </r>
      </text>
    </comment>
    <comment ref="CM36" authorId="0" shapeId="0" xr:uid="{FC793717-6BD8-44E9-986E-6597D97B9CF2}">
      <text>
        <r>
          <rPr>
            <b/>
            <sz val="9"/>
            <color rgb="FF000000"/>
            <rFont val="Tahoma"/>
            <family val="2"/>
          </rPr>
          <t>Author:</t>
        </r>
        <r>
          <rPr>
            <sz val="9"/>
            <color rgb="FF000000"/>
            <rFont val="Tahoma"/>
            <family val="2"/>
          </rPr>
          <t xml:space="preserve">
</t>
        </r>
        <r>
          <rPr>
            <sz val="9"/>
            <color rgb="FF000000"/>
            <rFont val="Tahoma"/>
            <family val="2"/>
          </rPr>
          <t>Taxpayers have option to use the short form, on which the tax is computed by multiplying their federal income tax liability (before credits) by 14 percent.</t>
        </r>
      </text>
    </comment>
    <comment ref="CN36" authorId="0" shapeId="0" xr:uid="{3D4CF4F4-2944-4DA4-BBE2-7EF9DBB46E36}">
      <text>
        <r>
          <rPr>
            <b/>
            <sz val="9"/>
            <color rgb="FF000000"/>
            <rFont val="Tahoma"/>
            <family val="2"/>
          </rPr>
          <t>Author:</t>
        </r>
        <r>
          <rPr>
            <sz val="9"/>
            <color rgb="FF000000"/>
            <rFont val="Tahoma"/>
            <family val="2"/>
          </rPr>
          <t xml:space="preserve">
</t>
        </r>
        <r>
          <rPr>
            <sz val="9"/>
            <color rgb="FF000000"/>
            <rFont val="Tahoma"/>
            <family val="2"/>
          </rPr>
          <t>Taxpayers have option to use the short form, on which the tax is computed by multiplying their federal income tax liability (before credits) by 14 percent.</t>
        </r>
      </text>
    </comment>
    <comment ref="CO36" authorId="0" shapeId="0" xr:uid="{995AC433-38AB-42EB-9FDC-66B478595546}">
      <text>
        <r>
          <rPr>
            <b/>
            <sz val="9"/>
            <color rgb="FF000000"/>
            <rFont val="Tahoma"/>
            <family val="2"/>
          </rPr>
          <t>Author:</t>
        </r>
        <r>
          <rPr>
            <sz val="9"/>
            <color rgb="FF000000"/>
            <rFont val="Tahoma"/>
            <family val="2"/>
          </rPr>
          <t xml:space="preserve">
</t>
        </r>
        <r>
          <rPr>
            <sz val="9"/>
            <color rgb="FF000000"/>
            <rFont val="Tahoma"/>
            <family val="2"/>
          </rPr>
          <t>Taxpayers have option to use the short form, on which the tax is computed by multiplying their federal income tax liability (before credits) by 14 percent.</t>
        </r>
      </text>
    </comment>
    <comment ref="BU37" authorId="0" shapeId="0" xr:uid="{1D43F10D-B336-4437-813D-6BD4FD553F2C}">
      <text>
        <r>
          <rPr>
            <b/>
            <sz val="9"/>
            <color rgb="FF000000"/>
            <rFont val="Tahoma"/>
            <family val="2"/>
          </rPr>
          <t>Author:</t>
        </r>
        <r>
          <rPr>
            <sz val="9"/>
            <color rgb="FF000000"/>
            <rFont val="Tahoma"/>
            <family val="2"/>
          </rPr>
          <t xml:space="preserve">
</t>
        </r>
        <r>
          <rPr>
            <sz val="9"/>
            <color rgb="FF000000"/>
            <rFont val="Tahoma"/>
            <family val="2"/>
          </rPr>
          <t>adopted 1971</t>
        </r>
      </text>
    </comment>
    <comment ref="CG37" authorId="0" shapeId="0" xr:uid="{C9356B5A-BE3D-42B8-9398-E0E331A764FF}">
      <text>
        <r>
          <rPr>
            <b/>
            <sz val="9"/>
            <color rgb="FF000000"/>
            <rFont val="Tahoma"/>
            <family val="2"/>
          </rPr>
          <t>Author:</t>
        </r>
        <r>
          <rPr>
            <sz val="9"/>
            <color rgb="FF000000"/>
            <rFont val="Tahoma"/>
            <family val="2"/>
          </rPr>
          <t xml:space="preserve">
</t>
        </r>
        <r>
          <rPr>
            <sz val="9"/>
            <color rgb="FF000000"/>
            <rFont val="Tahoma"/>
            <family val="2"/>
          </rPr>
          <t>For 1983, an 83.3% surtax is imposed.</t>
        </r>
      </text>
    </comment>
    <comment ref="I38" authorId="0" shapeId="0" xr:uid="{CFCC45FD-A223-4137-A329-FA6B48ACE9D6}">
      <text>
        <r>
          <rPr>
            <b/>
            <sz val="9"/>
            <color rgb="FF000000"/>
            <rFont val="Tahoma"/>
            <family val="2"/>
          </rPr>
          <t>Author:</t>
        </r>
        <r>
          <rPr>
            <sz val="9"/>
            <color rgb="FF000000"/>
            <rFont val="Tahoma"/>
            <family val="2"/>
          </rPr>
          <t xml:space="preserve">
</t>
        </r>
        <r>
          <rPr>
            <sz val="9"/>
            <color rgb="FF000000"/>
            <rFont val="Tahoma"/>
            <family val="2"/>
          </rPr>
          <t>Oklahoma became the 46th state on November 16, 1907.</t>
        </r>
      </text>
    </comment>
    <comment ref="J38" authorId="0" shapeId="0" xr:uid="{E83B08E8-81C9-A24B-8ACE-8B6E44C31822}">
      <text>
        <r>
          <rPr>
            <b/>
            <sz val="11"/>
            <color rgb="FF000000"/>
            <rFont val="Calibri"/>
            <family val="2"/>
          </rPr>
          <t>Author:</t>
        </r>
        <r>
          <rPr>
            <sz val="11"/>
            <color rgb="FF000000"/>
            <rFont val="Calibri"/>
            <family val="2"/>
          </rPr>
          <t xml:space="preserve">
</t>
        </r>
        <r>
          <rPr>
            <sz val="11"/>
            <color rgb="FF000000"/>
            <rFont val="Calibri"/>
            <family val="2"/>
          </rPr>
          <t xml:space="preserve">3.5% top tax rate applies to 'gross income.' 1915 tax is first modern income tax applying to net income https://www.journals.uchicago.edu/doi/pdf/10.1086/bullnattax41785585 </t>
        </r>
      </text>
    </comment>
    <comment ref="Q38" authorId="0" shapeId="0" xr:uid="{9110D984-E265-474E-8CA3-2243598C2075}">
      <text>
        <r>
          <rPr>
            <b/>
            <sz val="10"/>
            <color rgb="FF000000"/>
            <rFont val="Tahoma"/>
            <family val="2"/>
          </rPr>
          <t>Author:</t>
        </r>
        <r>
          <rPr>
            <sz val="10"/>
            <color rgb="FF000000"/>
            <rFont val="Tahoma"/>
            <family val="2"/>
          </rPr>
          <t xml:space="preserve">
</t>
        </r>
        <r>
          <rPr>
            <sz val="10"/>
            <color rgb="FF000000"/>
            <rFont val="Tahoma"/>
            <family val="2"/>
          </rPr>
          <t>https://www.journals.uchicago.edu/doi/pdf/10.1086/bullnattax41785585</t>
        </r>
      </text>
    </comment>
    <comment ref="CI38" authorId="0" shapeId="0" xr:uid="{C49CF206-EB67-4450-AFA5-96F75FAE63F5}">
      <text>
        <r>
          <rPr>
            <b/>
            <sz val="11"/>
            <color theme="1"/>
            <rFont val="Calibri"/>
            <family val="2"/>
            <scheme val="minor"/>
          </rPr>
          <t>Author:</t>
        </r>
        <r>
          <rPr>
            <sz val="11"/>
            <color theme="1"/>
            <rFont val="Calibri"/>
            <family val="2"/>
            <scheme val="minor"/>
          </rPr>
          <t xml:space="preserve">
rates for those deducting federal income tax, for those not deducting, top rate is 6%</t>
        </r>
      </text>
    </comment>
    <comment ref="CJ38" authorId="0" shapeId="0" xr:uid="{0947FCF3-0E5E-4F12-A85C-38071B3E9AC9}">
      <text>
        <r>
          <rPr>
            <b/>
            <sz val="11"/>
            <color theme="1"/>
            <rFont val="Calibri"/>
            <family val="2"/>
            <scheme val="minor"/>
          </rPr>
          <t>Author:</t>
        </r>
        <r>
          <rPr>
            <sz val="11"/>
            <color theme="1"/>
            <rFont val="Calibri"/>
            <family val="2"/>
            <scheme val="minor"/>
          </rPr>
          <t xml:space="preserve">
rates for those deducting federal income tax, for those not deducting, top rate is 6%</t>
        </r>
      </text>
    </comment>
    <comment ref="CK38" authorId="0" shapeId="0" xr:uid="{D069463D-BE5B-40A0-9156-6BEAF3B3D0C0}">
      <text>
        <r>
          <rPr>
            <b/>
            <sz val="11"/>
            <color theme="1"/>
            <rFont val="Calibri"/>
            <family val="2"/>
            <scheme val="minor"/>
          </rPr>
          <t>Author:</t>
        </r>
        <r>
          <rPr>
            <sz val="11"/>
            <color theme="1"/>
            <rFont val="Calibri"/>
            <family val="2"/>
            <scheme val="minor"/>
          </rPr>
          <t xml:space="preserve">
rates for those deducting federal income tax, for those not deducting, top rate is 6%</t>
        </r>
      </text>
    </comment>
    <comment ref="CL38" authorId="0" shapeId="0" xr:uid="{8DB7FFC7-9BC8-4051-9F5B-51F7D79C1F17}">
      <text>
        <r>
          <rPr>
            <b/>
            <sz val="11"/>
            <color theme="1"/>
            <rFont val="Calibri"/>
            <family val="2"/>
            <scheme val="minor"/>
          </rPr>
          <t>Author:</t>
        </r>
        <r>
          <rPr>
            <sz val="11"/>
            <color theme="1"/>
            <rFont val="Calibri"/>
            <family val="2"/>
            <scheme val="minor"/>
          </rPr>
          <t xml:space="preserve">
rates for those deducting federal income tax, for those not deducting, top rate is 6%</t>
        </r>
      </text>
    </comment>
    <comment ref="CM38" authorId="0" shapeId="0" xr:uid="{93C59264-ADD7-4C72-ABA5-3EE1B2045757}">
      <text>
        <r>
          <rPr>
            <b/>
            <sz val="11"/>
            <color theme="1"/>
            <rFont val="Calibri"/>
            <family val="2"/>
            <scheme val="minor"/>
          </rPr>
          <t>Author:</t>
        </r>
        <r>
          <rPr>
            <sz val="11"/>
            <color theme="1"/>
            <rFont val="Calibri"/>
            <family val="2"/>
            <scheme val="minor"/>
          </rPr>
          <t xml:space="preserve">
rates for those deducting federal income tax, for those not deducting, top rate is 6%</t>
        </r>
      </text>
    </comment>
    <comment ref="CN38" authorId="0" shapeId="0" xr:uid="{700892DD-1E10-473F-8D3F-2CD4AB0837C3}">
      <text>
        <r>
          <rPr>
            <b/>
            <sz val="11"/>
            <color theme="1"/>
            <rFont val="Calibri"/>
            <family val="2"/>
            <scheme val="minor"/>
          </rPr>
          <t>Author:</t>
        </r>
        <r>
          <rPr>
            <sz val="11"/>
            <color theme="1"/>
            <rFont val="Calibri"/>
            <family val="2"/>
            <scheme val="minor"/>
          </rPr>
          <t xml:space="preserve">
rates for those deducting federal income tax, for those not deducting, top rate is 7%</t>
        </r>
      </text>
    </comment>
    <comment ref="CO38" authorId="0" shapeId="0" xr:uid="{4C6B2BAF-35F9-4CBF-8D7A-958C3D702B95}">
      <text>
        <r>
          <rPr>
            <b/>
            <sz val="11"/>
            <color theme="1"/>
            <rFont val="Calibri"/>
            <family val="2"/>
            <scheme val="minor"/>
          </rPr>
          <t>Author:</t>
        </r>
        <r>
          <rPr>
            <sz val="11"/>
            <color theme="1"/>
            <rFont val="Calibri"/>
            <family val="2"/>
            <scheme val="minor"/>
          </rPr>
          <t xml:space="preserve">
rates for those deducting federal income tax, for those not deducting, top rate is 7%</t>
        </r>
      </text>
    </comment>
    <comment ref="CP38" authorId="0" shapeId="0" xr:uid="{AB9354F3-FD01-4268-B5B6-2E316DC0728F}">
      <text>
        <r>
          <rPr>
            <b/>
            <sz val="11"/>
            <color theme="1"/>
            <rFont val="Calibri"/>
            <family val="2"/>
            <scheme val="minor"/>
          </rPr>
          <t>Author:</t>
        </r>
        <r>
          <rPr>
            <sz val="11"/>
            <color theme="1"/>
            <rFont val="Calibri"/>
            <family val="2"/>
            <scheme val="minor"/>
          </rPr>
          <t xml:space="preserve">
rates for those deducting federal income tax, for those not deducting, top rate is 7%</t>
        </r>
      </text>
    </comment>
    <comment ref="CQ38" authorId="0" shapeId="0" xr:uid="{D8EC099D-1E1A-4DE6-AEF6-2E9CA8A7600F}">
      <text>
        <r>
          <rPr>
            <b/>
            <sz val="11"/>
            <color theme="1"/>
            <rFont val="Calibri"/>
            <family val="2"/>
            <scheme val="minor"/>
          </rPr>
          <t>Author:</t>
        </r>
        <r>
          <rPr>
            <sz val="11"/>
            <color theme="1"/>
            <rFont val="Calibri"/>
            <family val="2"/>
            <scheme val="minor"/>
          </rPr>
          <t xml:space="preserve">
rates for those deducting federal income tax, for those not deducting, top rate is 7%</t>
        </r>
      </text>
    </comment>
    <comment ref="Y39" authorId="0" shapeId="0" xr:uid="{59639C5D-3B02-4935-8B2E-692833377F63}">
      <text>
        <r>
          <rPr>
            <b/>
            <sz val="9"/>
            <color indexed="81"/>
            <rFont val="Tahoma"/>
            <family val="2"/>
          </rPr>
          <t>Author:</t>
        </r>
        <r>
          <rPr>
            <sz val="9"/>
            <color indexed="81"/>
            <rFont val="Tahoma"/>
            <family val="2"/>
          </rPr>
          <t xml:space="preserve">
Oregon had its first income tax in 1923, but it was repealed the following year. See page 22:
https://www.oregonlegislature.gov/lro/Documents/Basic%20Facts%202025.pdf</t>
        </r>
      </text>
    </comment>
    <comment ref="AO39" authorId="0" shapeId="0" xr:uid="{B6229204-55A1-5C40-95BE-F47A8760C3C8}">
      <text>
        <r>
          <rPr>
            <b/>
            <sz val="11"/>
            <color rgb="FF000000"/>
            <rFont val="Calibri"/>
            <family val="2"/>
          </rPr>
          <t>Author:</t>
        </r>
        <r>
          <rPr>
            <sz val="11"/>
            <color rgb="FF000000"/>
            <rFont val="Calibri"/>
            <family val="2"/>
          </rPr>
          <t xml:space="preserve">
7% + 2% surtax, but not to exceed 8% of net income, 1939 C 488</t>
        </r>
      </text>
    </comment>
    <comment ref="AP39" authorId="0" shapeId="0" xr:uid="{87757EBE-43FE-5544-81EF-374E18E1E214}">
      <text>
        <r>
          <rPr>
            <b/>
            <sz val="10"/>
            <color rgb="FF000000"/>
            <rFont val="Tahoma"/>
            <family val="2"/>
          </rPr>
          <t>Author:</t>
        </r>
        <r>
          <rPr>
            <sz val="10"/>
            <color rgb="FF000000"/>
            <rFont val="Tahoma"/>
            <family val="2"/>
          </rPr>
          <t xml:space="preserve">
7% + 2% surtax, but not to exceed 8% of net income</t>
        </r>
      </text>
    </comment>
    <comment ref="AQ39" authorId="0" shapeId="0" xr:uid="{8EBE9277-2662-454B-9477-CAF5CBA54AEB}">
      <text>
        <r>
          <rPr>
            <b/>
            <sz val="10"/>
            <color rgb="FF000000"/>
            <rFont val="Tahoma"/>
            <family val="2"/>
          </rPr>
          <t>Author:</t>
        </r>
        <r>
          <rPr>
            <sz val="10"/>
            <color rgb="FF000000"/>
            <rFont val="Tahoma"/>
            <family val="2"/>
          </rPr>
          <t xml:space="preserve">
7% + 2% surtax, but not to exceed 8% of net income</t>
        </r>
      </text>
    </comment>
    <comment ref="AR39" authorId="0" shapeId="0" xr:uid="{409AA621-5B0C-C24A-B6C2-1883A9BFFC4C}">
      <text>
        <r>
          <rPr>
            <b/>
            <sz val="10"/>
            <color rgb="FF000000"/>
            <rFont val="Tahoma"/>
            <family val="2"/>
          </rPr>
          <t>Author:</t>
        </r>
        <r>
          <rPr>
            <sz val="10"/>
            <color rgb="FF000000"/>
            <rFont val="Tahoma"/>
            <family val="2"/>
          </rPr>
          <t xml:space="preserve">
7% + 2% surtax, but not to exceed 8% of net income</t>
        </r>
      </text>
    </comment>
    <comment ref="AS39" authorId="0" shapeId="0" xr:uid="{CD08AFA5-D578-AC4D-85B0-54BAD57286D9}">
      <text>
        <r>
          <rPr>
            <b/>
            <sz val="10"/>
            <color rgb="FF000000"/>
            <rFont val="Tahoma"/>
            <family val="2"/>
          </rPr>
          <t>Author:</t>
        </r>
        <r>
          <rPr>
            <sz val="10"/>
            <color rgb="FF000000"/>
            <rFont val="Tahoma"/>
            <family val="2"/>
          </rPr>
          <t xml:space="preserve">
repeals surcharge starting this year</t>
        </r>
      </text>
    </comment>
    <comment ref="BE39" authorId="0" shapeId="0" xr:uid="{66B2D972-EE04-E54F-96F3-F7CF13D5F175}">
      <text>
        <r>
          <rPr>
            <b/>
            <sz val="10"/>
            <color rgb="FF000000"/>
            <rFont val="Tahoma"/>
            <family val="2"/>
          </rPr>
          <t>Author:</t>
        </r>
        <r>
          <rPr>
            <sz val="10"/>
            <color rgb="FF000000"/>
            <rFont val="Tahoma"/>
            <family val="2"/>
          </rPr>
          <t xml:space="preserve">
surtax = 45% state tax liability</t>
        </r>
      </text>
    </comment>
    <comment ref="CB39" authorId="0" shapeId="0" xr:uid="{4670A64B-95FB-944B-A147-F68B4B20D3AB}">
      <text>
        <r>
          <rPr>
            <b/>
            <sz val="10"/>
            <color rgb="FF000000"/>
            <rFont val="Tahoma"/>
            <family val="2"/>
          </rPr>
          <t>Author:</t>
        </r>
        <r>
          <rPr>
            <sz val="10"/>
            <color rgb="FF000000"/>
            <rFont val="Tahoma"/>
            <family val="2"/>
          </rPr>
          <t xml:space="preserve">
9% income tax refund for 1978 taxes</t>
        </r>
      </text>
    </comment>
    <comment ref="BU40" authorId="0" shapeId="0" xr:uid="{6BF06BAF-20DD-4E05-9754-EB0501DA107F}">
      <text>
        <r>
          <rPr>
            <b/>
            <sz val="9"/>
            <color rgb="FF000000"/>
            <rFont val="Tahoma"/>
            <family val="2"/>
          </rPr>
          <t>Author:</t>
        </r>
        <r>
          <rPr>
            <sz val="9"/>
            <color rgb="FF000000"/>
            <rFont val="Tahoma"/>
            <family val="2"/>
          </rPr>
          <t xml:space="preserve">
</t>
        </r>
        <r>
          <rPr>
            <sz val="9"/>
            <color rgb="FF000000"/>
            <rFont val="Tahoma"/>
            <family val="2"/>
          </rPr>
          <t>adopted 1971</t>
        </r>
      </text>
    </comment>
    <comment ref="BS41" authorId="0" shapeId="0" xr:uid="{3BC90572-BC73-483C-AE14-EBEFCC5116A6}">
      <text>
        <r>
          <rPr>
            <b/>
            <sz val="9"/>
            <color rgb="FF000000"/>
            <rFont val="Tahoma"/>
            <family val="2"/>
          </rPr>
          <t>Author:</t>
        </r>
        <r>
          <rPr>
            <sz val="9"/>
            <color rgb="FF000000"/>
            <rFont val="Tahoma"/>
            <family val="2"/>
          </rPr>
          <t xml:space="preserve">
</t>
        </r>
        <r>
          <rPr>
            <sz val="9"/>
            <color rgb="FF000000"/>
            <rFont val="Tahoma"/>
            <family val="2"/>
          </rPr>
          <t>10% tax on investment income</t>
        </r>
      </text>
    </comment>
    <comment ref="BU41" authorId="0" shapeId="0" xr:uid="{C5514877-B134-42B6-9327-004DA0E33731}">
      <text>
        <r>
          <rPr>
            <b/>
            <sz val="9"/>
            <color rgb="FF000000"/>
            <rFont val="Tahoma"/>
            <family val="2"/>
          </rPr>
          <t>Author:</t>
        </r>
        <r>
          <rPr>
            <sz val="9"/>
            <color rgb="FF000000"/>
            <rFont val="Tahoma"/>
            <family val="2"/>
          </rPr>
          <t xml:space="preserve">
</t>
        </r>
        <r>
          <rPr>
            <sz val="9"/>
            <color rgb="FF000000"/>
            <rFont val="Tahoma"/>
            <family val="2"/>
          </rPr>
          <t>adopted 1971, rate was 20.5% fed tax liability for first 6 months and 15.5% for second 6 months, I average the rates.</t>
        </r>
      </text>
    </comment>
    <comment ref="CU41" authorId="0" shapeId="0" xr:uid="{2E0A4756-93D9-43B2-804F-14931F44E271}">
      <text>
        <r>
          <rPr>
            <b/>
            <sz val="9"/>
            <color rgb="FF000000"/>
            <rFont val="Tahoma"/>
            <family val="2"/>
          </rPr>
          <t>Author:</t>
        </r>
        <r>
          <rPr>
            <sz val="9"/>
            <color rgb="FF000000"/>
            <rFont val="Tahoma"/>
            <family val="2"/>
          </rPr>
          <t xml:space="preserve">
</t>
        </r>
        <r>
          <rPr>
            <sz val="9"/>
            <color rgb="FF000000"/>
            <rFont val="Tahoma"/>
            <family val="2"/>
          </rPr>
          <t>https://tax.ri.gov/sites/g/files/xkgbur541/files/reports/Tax-Expenditure-Reports/1999-Tax-Expenditures-Report.pdf</t>
        </r>
      </text>
    </comment>
    <comment ref="CV41" authorId="0" shapeId="0" xr:uid="{DFE5A979-A288-4049-8EB9-12FD867F3690}">
      <text>
        <r>
          <rPr>
            <b/>
            <sz val="9"/>
            <color rgb="FF000000"/>
            <rFont val="Tahoma"/>
            <family val="2"/>
          </rPr>
          <t>Author:</t>
        </r>
        <r>
          <rPr>
            <sz val="9"/>
            <color rgb="FF000000"/>
            <rFont val="Tahoma"/>
            <family val="2"/>
          </rPr>
          <t xml:space="preserve">
</t>
        </r>
        <r>
          <rPr>
            <sz val="9"/>
            <color rgb="FF000000"/>
            <rFont val="Tahoma"/>
            <family val="2"/>
          </rPr>
          <t>https://tax.ri.gov/sites/g/files/xkgbur541/files/reports/Tax-Expenditure-Reports/1999-Tax-Expenditures-Report.pdf</t>
        </r>
      </text>
    </comment>
    <comment ref="CW41" authorId="0" shapeId="0" xr:uid="{41F0566A-E0F6-449C-BB62-EB7C48771714}">
      <text>
        <r>
          <rPr>
            <b/>
            <sz val="9"/>
            <color rgb="FF000000"/>
            <rFont val="Tahoma"/>
            <family val="2"/>
          </rPr>
          <t>Author:</t>
        </r>
        <r>
          <rPr>
            <sz val="9"/>
            <color rgb="FF000000"/>
            <rFont val="Tahoma"/>
            <family val="2"/>
          </rPr>
          <t xml:space="preserve">
</t>
        </r>
        <r>
          <rPr>
            <sz val="9"/>
            <color rgb="FF000000"/>
            <rFont val="Tahoma"/>
            <family val="2"/>
          </rPr>
          <t>https://tax.ri.gov/sites/g/files/xkgbur541/files/reports/Tax-Expenditure-Reports/1999-Tax-Expenditures-Report.pdf</t>
        </r>
      </text>
    </comment>
    <comment ref="X42" authorId="0" shapeId="0" xr:uid="{422F7A90-ACD9-6446-8E2C-E85DD3838C47}">
      <text>
        <r>
          <rPr>
            <b/>
            <sz val="10"/>
            <color rgb="FF000000"/>
            <rFont val="Tahoma"/>
            <family val="2"/>
          </rPr>
          <t>Author:</t>
        </r>
        <r>
          <rPr>
            <sz val="10"/>
            <color rgb="FF000000"/>
            <rFont val="Tahoma"/>
            <family val="2"/>
          </rPr>
          <t xml:space="preserve">
33.5% fed tax liability for 1922-1925</t>
        </r>
      </text>
    </comment>
    <comment ref="DY42" authorId="0" shapeId="0" xr:uid="{5FA3D1EE-EB98-764E-88AB-4F8F98A19324}">
      <text>
        <r>
          <rPr>
            <b/>
            <sz val="10"/>
            <color rgb="FF000000"/>
            <rFont val="Tahoma"/>
            <family val="2"/>
          </rPr>
          <t>Author:</t>
        </r>
        <r>
          <rPr>
            <sz val="10"/>
            <color rgb="FF000000"/>
            <rFont val="Tahoma"/>
            <family val="2"/>
          </rPr>
          <t xml:space="preserve">
</t>
        </r>
        <r>
          <rPr>
            <sz val="10"/>
            <color rgb="FF000000"/>
            <rFont val="Tahoma"/>
            <family val="2"/>
          </rPr>
          <t>Automatic cut expected, but unclear how large</t>
        </r>
      </text>
    </comment>
    <comment ref="AS43" authorId="0" shapeId="0" xr:uid="{D8D5D9D8-AF76-434A-B270-5898AABE79D3}">
      <text>
        <r>
          <rPr>
            <b/>
            <sz val="9"/>
            <color indexed="81"/>
            <rFont val="Tahoma"/>
            <family val="2"/>
          </rPr>
          <t>ITEP Note:</t>
        </r>
        <r>
          <rPr>
            <sz val="9"/>
            <color indexed="81"/>
            <rFont val="Tahoma"/>
            <family val="2"/>
          </rPr>
          <t xml:space="preserve">
South Dakota income tax repealed in 1943.</t>
        </r>
      </text>
    </comment>
    <comment ref="AG44" authorId="0" shapeId="0" xr:uid="{EB3CEE4E-5184-4F45-A6BC-4C51F37D79FF}">
      <text>
        <r>
          <rPr>
            <b/>
            <sz val="9"/>
            <color rgb="FF000000"/>
            <rFont val="Tahoma"/>
            <family val="2"/>
          </rPr>
          <t>Author:</t>
        </r>
        <r>
          <rPr>
            <sz val="9"/>
            <color rgb="FF000000"/>
            <rFont val="Tahoma"/>
            <family val="2"/>
          </rPr>
          <t xml:space="preserve">
Interest and dividends tax takes effect</t>
        </r>
      </text>
    </comment>
    <comment ref="DS44" authorId="0" shapeId="0" xr:uid="{C63AA135-4620-4E00-8071-17BCB71906EC}">
      <text>
        <r>
          <rPr>
            <b/>
            <sz val="9"/>
            <color indexed="81"/>
            <rFont val="Tahoma"/>
            <family val="2"/>
          </rPr>
          <t xml:space="preserve">Author:
</t>
        </r>
        <r>
          <rPr>
            <sz val="9"/>
            <color indexed="81"/>
            <rFont val="Tahoma"/>
            <family val="2"/>
          </rPr>
          <t>Interest and dividends tax is repealed</t>
        </r>
      </text>
    </comment>
    <comment ref="CD45" authorId="0" shapeId="0" xr:uid="{993B4DD3-63A7-4FDE-87E7-C5C4D6192A54}">
      <text>
        <r>
          <rPr>
            <b/>
            <sz val="9"/>
            <color rgb="FF000000"/>
            <rFont val="Tahoma"/>
            <family val="2"/>
          </rPr>
          <t>Author:</t>
        </r>
        <r>
          <rPr>
            <sz val="9"/>
            <color rgb="FF000000"/>
            <rFont val="Tahoma"/>
            <family val="2"/>
          </rPr>
          <t xml:space="preserve">
</t>
        </r>
        <r>
          <rPr>
            <sz val="9"/>
            <color rgb="FF000000"/>
            <rFont val="Tahoma"/>
            <family val="2"/>
          </rPr>
          <t>6% I&amp;D</t>
        </r>
      </text>
    </comment>
    <comment ref="DW46" authorId="0" shapeId="0" xr:uid="{E513F431-4296-4E76-B0E0-BBED268B5A51}">
      <text>
        <r>
          <rPr>
            <b/>
            <sz val="9"/>
            <color rgb="FF000000"/>
            <rFont val="Tahoma"/>
            <family val="2"/>
          </rPr>
          <t>Author:</t>
        </r>
        <r>
          <rPr>
            <sz val="9"/>
            <color rgb="FF000000"/>
            <rFont val="Tahoma"/>
            <family val="2"/>
          </rPr>
          <t xml:space="preserve">
</t>
        </r>
        <r>
          <rPr>
            <sz val="9"/>
            <color rgb="FF000000"/>
            <rFont val="Tahoma"/>
            <family val="2"/>
          </rPr>
          <t>Enacted in 2025 via HB106. Retroactive to Jan 1, 2025.</t>
        </r>
      </text>
    </comment>
    <comment ref="AI47" authorId="0" shapeId="0" xr:uid="{7C1BC061-CE9E-B747-BD39-664161E0F884}">
      <text>
        <r>
          <rPr>
            <b/>
            <sz val="10"/>
            <color rgb="FF000000"/>
            <rFont val="Tahoma"/>
            <family val="2"/>
          </rPr>
          <t>Author:</t>
        </r>
        <r>
          <rPr>
            <sz val="10"/>
            <color rgb="FF000000"/>
            <rFont val="Tahoma"/>
            <family val="2"/>
          </rPr>
          <t xml:space="preserve">
2% on earned, 4% on unearned
</t>
        </r>
      </text>
    </comment>
    <comment ref="BS47" authorId="0" shapeId="0" xr:uid="{B0313D0D-A583-47EC-ABDF-A5C06D672850}">
      <text>
        <r>
          <rPr>
            <b/>
            <sz val="9"/>
            <color rgb="FF000000"/>
            <rFont val="Tahoma"/>
            <family val="2"/>
          </rPr>
          <t>Author:</t>
        </r>
        <r>
          <rPr>
            <sz val="9"/>
            <color rgb="FF000000"/>
            <rFont val="Tahoma"/>
            <family val="2"/>
          </rPr>
          <t xml:space="preserve">
</t>
        </r>
        <r>
          <rPr>
            <sz val="9"/>
            <color rgb="FF000000"/>
            <rFont val="Tahoma"/>
            <family val="2"/>
          </rPr>
          <t xml:space="preserve">See pages 100 and 102 for full calculation details.
</t>
        </r>
        <r>
          <rPr>
            <sz val="9"/>
            <color rgb="FF000000"/>
            <rFont val="Tahoma"/>
            <family val="2"/>
          </rPr>
          <t xml:space="preserve">
</t>
        </r>
        <r>
          <rPr>
            <sz val="9"/>
            <color rgb="FF000000"/>
            <rFont val="Tahoma"/>
            <family val="2"/>
          </rPr>
          <t>https://digital.library.unt.edu/ark:/67531/metadc1158/m1/114/?q=%22significant%20features%22</t>
        </r>
      </text>
    </comment>
    <comment ref="BW47" authorId="0" shapeId="0" xr:uid="{D0018147-9A57-45C3-8FCF-A144D89A6D2E}">
      <text>
        <r>
          <rPr>
            <b/>
            <sz val="9"/>
            <color rgb="FF000000"/>
            <rFont val="Tahoma"/>
            <family val="2"/>
          </rPr>
          <t>Author:</t>
        </r>
        <r>
          <rPr>
            <sz val="9"/>
            <color rgb="FF000000"/>
            <rFont val="Tahoma"/>
            <family val="2"/>
          </rPr>
          <t xml:space="preserve">
</t>
        </r>
        <r>
          <rPr>
            <sz val="9"/>
            <color rgb="FF000000"/>
            <rFont val="Tahoma"/>
            <family val="2"/>
          </rPr>
          <t xml:space="preserve">details explained on pages 266-267:
</t>
        </r>
        <r>
          <rPr>
            <sz val="9"/>
            <color rgb="FF000000"/>
            <rFont val="Tahoma"/>
            <family val="2"/>
          </rPr>
          <t xml:space="preserve">
</t>
        </r>
        <r>
          <rPr>
            <sz val="9"/>
            <color rgb="FF000000"/>
            <rFont val="Tahoma"/>
            <family val="2"/>
          </rPr>
          <t>https://digital.library.unt.edu/ark:/67531/metadc1128/m1/286/?q=%22significant%20features%22</t>
        </r>
      </text>
    </comment>
    <comment ref="CY47" authorId="0" shapeId="0" xr:uid="{18BCEE49-C116-1E4D-BAAC-93027CE0147E}">
      <text>
        <r>
          <rPr>
            <b/>
            <sz val="10"/>
            <color rgb="FF000000"/>
            <rFont val="Tahoma"/>
            <family val="2"/>
          </rPr>
          <t>Author:</t>
        </r>
        <r>
          <rPr>
            <sz val="10"/>
            <color rgb="FF000000"/>
            <rFont val="Tahoma"/>
            <family val="2"/>
          </rPr>
          <t xml:space="preserve">
24% pre EGTRAA libility (2000 rate)
</t>
        </r>
      </text>
    </comment>
    <comment ref="U48" authorId="0" shapeId="0" xr:uid="{C9DCC99D-88AB-8043-ACA7-1C69BA992E6F}">
      <text>
        <r>
          <rPr>
            <b/>
            <sz val="10"/>
            <color rgb="FF000000"/>
            <rFont val="Tahoma"/>
            <family val="2"/>
          </rPr>
          <t>Author:</t>
        </r>
        <r>
          <rPr>
            <sz val="10"/>
            <color rgb="FF000000"/>
            <rFont val="Tahoma"/>
            <family val="2"/>
          </rPr>
          <t xml:space="preserve">
https://www.jstor.org/stable/pdf/1107266.pdf
</t>
        </r>
      </text>
    </comment>
    <comment ref="AI49" authorId="0" shapeId="0" xr:uid="{46D89E0E-A04C-0B43-8B79-EA69BCBBAF4C}">
      <text>
        <r>
          <rPr>
            <b/>
            <sz val="10"/>
            <color rgb="FF000000"/>
            <rFont val="Tahoma"/>
            <family val="2"/>
          </rPr>
          <t>Author:</t>
        </r>
        <r>
          <rPr>
            <sz val="10"/>
            <color rgb="FF000000"/>
            <rFont val="Tahoma"/>
            <family val="2"/>
          </rPr>
          <t xml:space="preserve">
</t>
        </r>
        <r>
          <rPr>
            <sz val="10"/>
            <color rgb="FF000000"/>
            <rFont val="Tahoma"/>
            <family val="2"/>
          </rPr>
          <t xml:space="preserve">Culliton V Chase overturned voter approved graduated income tax 1-7% so that it was never collected. </t>
        </r>
      </text>
    </comment>
    <comment ref="DY49" authorId="0" shapeId="0" xr:uid="{A9F7F356-5FC9-43C0-B85F-970748D8BE32}">
      <text>
        <r>
          <rPr>
            <b/>
            <sz val="9"/>
            <color rgb="FF000000"/>
            <rFont val="Tahoma"/>
            <family val="2"/>
          </rPr>
          <t xml:space="preserve">Author:
</t>
        </r>
        <r>
          <rPr>
            <sz val="9"/>
            <color rgb="FF000000"/>
            <rFont val="Tahoma"/>
            <family val="2"/>
          </rPr>
          <t xml:space="preserve">Millionaires' Tax with top rate of 9.9% is scheduled to begin January 1, 2028.
</t>
        </r>
      </text>
    </comment>
    <comment ref="AT50" authorId="0" shapeId="0" xr:uid="{8565F377-3EB7-4AAA-A26A-6973D1888B37}">
      <text>
        <r>
          <rPr>
            <b/>
            <sz val="9"/>
            <color indexed="81"/>
            <rFont val="Tahoma"/>
            <family val="2"/>
          </rPr>
          <t>Author:</t>
        </r>
        <r>
          <rPr>
            <sz val="9"/>
            <color indexed="81"/>
            <rFont val="Tahoma"/>
            <family val="2"/>
          </rPr>
          <t xml:space="preserve">
Depression-era personal income tax repealed
https://tax.wv.gov/Documents/Reports/CurrentTaxStructure.JointSelectCommitteeOnTaxReform.pdf</t>
        </r>
      </text>
    </comment>
    <comment ref="M51" authorId="0" shapeId="0" xr:uid="{65D72F04-B1B1-E04C-BCB6-6CACF71B8EEA}">
      <text>
        <r>
          <rPr>
            <b/>
            <sz val="10"/>
            <color rgb="FF000000"/>
            <rFont val="Tahoma"/>
            <family val="2"/>
          </rPr>
          <t>Author:</t>
        </r>
        <r>
          <rPr>
            <sz val="10"/>
            <color rgb="FF000000"/>
            <rFont val="Tahoma"/>
            <family val="2"/>
          </rPr>
          <t xml:space="preserve">
</t>
        </r>
        <r>
          <rPr>
            <sz val="10"/>
            <color rgb="FF000000"/>
            <rFont val="Tahoma"/>
            <family val="2"/>
          </rPr>
          <t>https://docs.legis.wisconsin.gov/1911/related/acts/658.pdf</t>
        </r>
      </text>
    </comment>
    <comment ref="T51" authorId="0" shapeId="0" xr:uid="{24E71ED6-5D71-224B-B7BE-A72372AE96FD}">
      <text>
        <r>
          <rPr>
            <b/>
            <sz val="10"/>
            <color rgb="FF000000"/>
            <rFont val="Tahoma"/>
            <family val="2"/>
          </rPr>
          <t>Author:</t>
        </r>
        <r>
          <rPr>
            <sz val="10"/>
            <color rgb="FF000000"/>
            <rFont val="Tahoma"/>
            <family val="2"/>
          </rPr>
          <t xml:space="preserve">
6% + Soldiers bonus surtax 6% + Educational Bonus Surtax 1.2%</t>
        </r>
      </text>
    </comment>
    <comment ref="U51" authorId="0" shapeId="0" xr:uid="{FFC50CB8-D90E-AF40-A79E-030D1F0A0F78}">
      <text>
        <r>
          <rPr>
            <b/>
            <sz val="10"/>
            <color rgb="FF000000"/>
            <rFont val="Tahoma"/>
            <family val="2"/>
          </rPr>
          <t>Author:</t>
        </r>
        <r>
          <rPr>
            <sz val="10"/>
            <color rgb="FF000000"/>
            <rFont val="Tahoma"/>
            <family val="2"/>
          </rPr>
          <t xml:space="preserve">
6%+1.2% Educational Bonus Surtax
</t>
        </r>
      </text>
    </comment>
    <comment ref="W51" authorId="0" shapeId="0" xr:uid="{D366CF48-A821-4A4F-AD71-A02F6F799AA7}">
      <text>
        <r>
          <rPr>
            <b/>
            <sz val="10"/>
            <color rgb="FF000000"/>
            <rFont val="Tahoma"/>
            <family val="2"/>
          </rPr>
          <t>Author:</t>
        </r>
        <r>
          <rPr>
            <sz val="10"/>
            <color rgb="FF000000"/>
            <rFont val="Tahoma"/>
            <family val="2"/>
          </rPr>
          <t xml:space="preserve">
6%+1.2% educational bonus surtax + 1% teachers retirement fund surtax (1/6 regular tax liability)</t>
        </r>
      </text>
    </comment>
    <comment ref="X51" authorId="0" shapeId="0" xr:uid="{A2300F2F-BE16-CA43-B218-3C8B69F43449}">
      <text>
        <r>
          <rPr>
            <b/>
            <sz val="10"/>
            <color rgb="FF000000"/>
            <rFont val="Tahoma"/>
            <family val="2"/>
          </rPr>
          <t>Author:</t>
        </r>
        <r>
          <rPr>
            <sz val="10"/>
            <color rgb="FF000000"/>
            <rFont val="Tahoma"/>
            <family val="2"/>
          </rPr>
          <t xml:space="preserve">
6%+1.2% educational bonus surtax + 1% teachers retirement fund surtax (1/6 regular tax liability)</t>
        </r>
      </text>
    </comment>
    <comment ref="Y51" authorId="0" shapeId="0" xr:uid="{D2DF99A9-288E-9946-AD95-F809DAF2A7DB}">
      <text>
        <r>
          <rPr>
            <b/>
            <sz val="10"/>
            <color rgb="FF000000"/>
            <rFont val="Tahoma"/>
            <family val="2"/>
          </rPr>
          <t>Author:</t>
        </r>
        <r>
          <rPr>
            <sz val="10"/>
            <color rgb="FF000000"/>
            <rFont val="Tahoma"/>
            <family val="2"/>
          </rPr>
          <t xml:space="preserve">
6% + 1% teachers retirement fund surtax(1/6 regular tax liability)</t>
        </r>
      </text>
    </comment>
    <comment ref="Z51" authorId="0" shapeId="0" xr:uid="{343492AA-E030-EA47-A072-C638894F1BE5}">
      <text>
        <r>
          <rPr>
            <b/>
            <sz val="10"/>
            <color rgb="FF000000"/>
            <rFont val="Tahoma"/>
            <family val="2"/>
          </rPr>
          <t>Author:</t>
        </r>
        <r>
          <rPr>
            <sz val="10"/>
            <color rgb="FF000000"/>
            <rFont val="Tahoma"/>
            <family val="2"/>
          </rPr>
          <t xml:space="preserve">
6% + 1% Teachers retirement fund surtax</t>
        </r>
      </text>
    </comment>
    <comment ref="AA51" authorId="0" shapeId="0" xr:uid="{34127A79-036A-E748-B459-02815C9B7452}">
      <text>
        <r>
          <rPr>
            <b/>
            <sz val="10"/>
            <color rgb="FF000000"/>
            <rFont val="Tahoma"/>
            <family val="2"/>
          </rPr>
          <t>Author:</t>
        </r>
        <r>
          <rPr>
            <sz val="10"/>
            <color rgb="FF000000"/>
            <rFont val="Tahoma"/>
            <family val="2"/>
          </rPr>
          <t xml:space="preserve">
6% + 1% Teachers retirement fund surtax</t>
        </r>
      </text>
    </comment>
    <comment ref="AB51" authorId="0" shapeId="0" xr:uid="{9FF375DB-17F3-474A-BFE6-E43C4C536DCB}">
      <text>
        <r>
          <rPr>
            <b/>
            <sz val="10"/>
            <color rgb="FF000000"/>
            <rFont val="Tahoma"/>
            <family val="2"/>
          </rPr>
          <t>Author:</t>
        </r>
        <r>
          <rPr>
            <sz val="10"/>
            <color rgb="FF000000"/>
            <rFont val="Tahoma"/>
            <family val="2"/>
          </rPr>
          <t xml:space="preserve">
6% + 1% Teachers retirement fund surtax</t>
        </r>
      </text>
    </comment>
    <comment ref="AC51" authorId="0" shapeId="0" xr:uid="{88FEA400-1A81-A44B-8DBD-165FA05EC3C7}">
      <text>
        <r>
          <rPr>
            <b/>
            <sz val="10"/>
            <color rgb="FF000000"/>
            <rFont val="Tahoma"/>
            <family val="2"/>
          </rPr>
          <t>Author:</t>
        </r>
        <r>
          <rPr>
            <sz val="10"/>
            <color rgb="FF000000"/>
            <rFont val="Tahoma"/>
            <family val="2"/>
          </rPr>
          <t xml:space="preserve">
6% + 1% Teachers retirement fund surtax</t>
        </r>
      </text>
    </comment>
    <comment ref="AD51" authorId="0" shapeId="0" xr:uid="{7A34A9C3-F1E4-E049-8241-B957C668B205}">
      <text>
        <r>
          <rPr>
            <b/>
            <sz val="10"/>
            <color rgb="FF000000"/>
            <rFont val="Tahoma"/>
            <family val="2"/>
          </rPr>
          <t>Author:</t>
        </r>
        <r>
          <rPr>
            <sz val="10"/>
            <color rgb="FF000000"/>
            <rFont val="Tahoma"/>
            <family val="2"/>
          </rPr>
          <t xml:space="preserve">
6% + 1% Teachers retirement fund surtax</t>
        </r>
      </text>
    </comment>
    <comment ref="AE51" authorId="0" shapeId="0" xr:uid="{922DB160-927A-7441-888C-06F7364CC94C}">
      <text>
        <r>
          <rPr>
            <b/>
            <sz val="10"/>
            <color rgb="FF000000"/>
            <rFont val="Tahoma"/>
            <family val="2"/>
          </rPr>
          <t>Author:</t>
        </r>
        <r>
          <rPr>
            <sz val="10"/>
            <color rgb="FF000000"/>
            <rFont val="Tahoma"/>
            <family val="2"/>
          </rPr>
          <t xml:space="preserve">
6% + 1% Teachers retirement fund surtax</t>
        </r>
      </text>
    </comment>
    <comment ref="AF51" authorId="0" shapeId="0" xr:uid="{85ABACA6-56F7-9C4F-AB01-B256FEF215D6}">
      <text>
        <r>
          <rPr>
            <b/>
            <sz val="10"/>
            <color rgb="FF000000"/>
            <rFont val="Tahoma"/>
            <family val="2"/>
          </rPr>
          <t>Author:</t>
        </r>
        <r>
          <rPr>
            <sz val="10"/>
            <color rgb="FF000000"/>
            <rFont val="Tahoma"/>
            <family val="2"/>
          </rPr>
          <t xml:space="preserve">
6% + 1% Teachers retirement fund surtax</t>
        </r>
      </text>
    </comment>
    <comment ref="AG51" authorId="0" shapeId="0" xr:uid="{67FC4666-275C-294A-AEDF-477ADAA7DE75}">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H51" authorId="0" shapeId="0" xr:uid="{0597ACC4-8285-6B40-9530-65079001CC5C}">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I51" authorId="0" shapeId="0" xr:uid="{0DACC413-EB5A-AA41-96E3-CC3AE987C981}">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J51" authorId="0" shapeId="0" xr:uid="{BD095368-185A-9640-B148-5EC08F14301B}">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K51" authorId="0" shapeId="0" xr:uid="{0CFE6BC0-66D5-6540-BD80-810F81C3BD2F}">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L51" authorId="0" shapeId="0" xr:uid="{95074ACB-095B-9944-BD68-711747063D12}">
      <text>
        <r>
          <rPr>
            <b/>
            <sz val="10"/>
            <color rgb="FF000000"/>
            <rFont val="Tahoma"/>
            <family val="2"/>
          </rPr>
          <t>Author:</t>
        </r>
        <r>
          <rPr>
            <sz val="10"/>
            <color rgb="FF000000"/>
            <rFont val="Tahoma"/>
            <family val="2"/>
          </rPr>
          <t xml:space="preserve">
</t>
        </r>
        <r>
          <rPr>
            <sz val="10"/>
            <color rgb="FF000000"/>
            <rFont val="Tahoma"/>
            <family val="2"/>
          </rPr>
          <t>7% + 1.2% Teachers retirement fund surtax (1/6 regular rate) + 4.2% Old Age Mothers Pension and school fund surtax (60% Regular rate)</t>
        </r>
      </text>
    </comment>
    <comment ref="AM51" authorId="0" shapeId="0" xr:uid="{741D52C2-0590-C243-8959-E31FA1A796C9}">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N51" authorId="0" shapeId="0" xr:uid="{1C678B4D-A37A-404A-909A-CAC65576CE20}">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O51" authorId="0" shapeId="0" xr:uid="{665615F0-056D-FD4A-98C5-EB403058E973}">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P51" authorId="0" shapeId="0" xr:uid="{13783D87-E9D2-5342-ABD0-034419C5AF10}">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Q51" authorId="0" shapeId="0" xr:uid="{B14467C3-FB7D-CA42-B165-82F56E3F796B}">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R51" authorId="0" shapeId="0" xr:uid="{5964960D-7FE7-B446-AEB4-F724AFBA674B}">
      <text>
        <r>
          <rPr>
            <b/>
            <sz val="10"/>
            <color rgb="FF000000"/>
            <rFont val="Tahoma"/>
            <family val="2"/>
          </rPr>
          <t>Author:</t>
        </r>
        <r>
          <rPr>
            <sz val="10"/>
            <color rgb="FF000000"/>
            <rFont val="Tahoma"/>
            <family val="2"/>
          </rPr>
          <t xml:space="preserve">
7% + 1.2% Teachers retirement fund surtax (1/6 regular rate) + 4.2% Old Age Mothers Pension and school fund surtax (60% Regular rate)</t>
        </r>
      </text>
    </comment>
    <comment ref="AS51" authorId="0" shapeId="0" xr:uid="{BCC5C4C4-866C-3B4D-A1C9-088661E9BA48}">
      <text>
        <r>
          <rPr>
            <b/>
            <sz val="10"/>
            <color rgb="FF000000"/>
            <rFont val="Tahoma"/>
            <family val="2"/>
          </rPr>
          <t>Author:</t>
        </r>
        <r>
          <rPr>
            <sz val="10"/>
            <color rgb="FF000000"/>
            <rFont val="Tahoma"/>
            <family val="2"/>
          </rPr>
          <t xml:space="preserve">
7% + 1.2% Teachers retirement fund surtax (1/6 regular rate) </t>
        </r>
      </text>
    </comment>
    <comment ref="AT51" authorId="0" shapeId="0" xr:uid="{E4E33C03-3556-3F49-AEB4-29D4A6B7BCE3}">
      <text>
        <r>
          <rPr>
            <b/>
            <sz val="10"/>
            <color rgb="FF000000"/>
            <rFont val="Tahoma"/>
            <family val="2"/>
          </rPr>
          <t>Author:</t>
        </r>
        <r>
          <rPr>
            <sz val="10"/>
            <color rgb="FF000000"/>
            <rFont val="Tahoma"/>
            <family val="2"/>
          </rPr>
          <t xml:space="preserve">
7% + 1.2% Teachers retirement fund surtax(1/6 regular rate) </t>
        </r>
      </text>
    </comment>
    <comment ref="AU51" authorId="0" shapeId="0" xr:uid="{0E88D1AD-3879-7F48-927E-C6939E5AF2D7}">
      <text>
        <r>
          <rPr>
            <b/>
            <sz val="10"/>
            <color rgb="FF000000"/>
            <rFont val="Tahoma"/>
            <family val="2"/>
          </rPr>
          <t>Author:</t>
        </r>
        <r>
          <rPr>
            <sz val="10"/>
            <color rgb="FF000000"/>
            <rFont val="Tahoma"/>
            <family val="2"/>
          </rPr>
          <t xml:space="preserve">
7% + 1.2% Teachers retirement fund surtax(1/6 regular rate) </t>
        </r>
      </text>
    </comment>
    <comment ref="AV51" authorId="0" shapeId="0" xr:uid="{77980B8C-6FE2-8E46-B137-825EA473838D}">
      <text>
        <r>
          <rPr>
            <b/>
            <sz val="10"/>
            <color rgb="FF000000"/>
            <rFont val="Tahoma"/>
            <family val="2"/>
          </rPr>
          <t>Author:</t>
        </r>
        <r>
          <rPr>
            <sz val="10"/>
            <color rgb="FF000000"/>
            <rFont val="Tahoma"/>
            <family val="2"/>
          </rPr>
          <t xml:space="preserve">
7% + 1.2% Teachers retirement fund surtax(1/6 regular rate) </t>
        </r>
      </text>
    </comment>
    <comment ref="AW51" authorId="0" shapeId="0" xr:uid="{28776109-8D5F-F644-88D7-8AEC38749665}">
      <text>
        <r>
          <rPr>
            <b/>
            <sz val="10"/>
            <color rgb="FF000000"/>
            <rFont val="Tahoma"/>
            <family val="2"/>
          </rPr>
          <t>Author:</t>
        </r>
        <r>
          <rPr>
            <sz val="10"/>
            <color rgb="FF000000"/>
            <rFont val="Tahoma"/>
            <family val="2"/>
          </rPr>
          <t xml:space="preserve">
7% + 1.2% Teachers retirement fund surtax(1/6 regular rate) </t>
        </r>
      </text>
    </comment>
    <comment ref="AX51" authorId="0" shapeId="0" xr:uid="{58ABDBB8-8B75-AF4F-8ACC-F452B37E4B09}">
      <text>
        <r>
          <rPr>
            <b/>
            <sz val="10"/>
            <color rgb="FF000000"/>
            <rFont val="Tahoma"/>
            <family val="2"/>
          </rPr>
          <t>Author:</t>
        </r>
        <r>
          <rPr>
            <sz val="10"/>
            <color rgb="FF000000"/>
            <rFont val="Tahoma"/>
            <family val="2"/>
          </rPr>
          <t xml:space="preserve">
7% + 1.2% Teachers retirement fund surtax(1/6 regular rate) </t>
        </r>
      </text>
    </comment>
    <comment ref="AY51" authorId="0" shapeId="0" xr:uid="{C0B39C73-84DB-5145-BCCA-B222DE917094}">
      <text>
        <r>
          <rPr>
            <b/>
            <sz val="10"/>
            <color rgb="FF000000"/>
            <rFont val="Tahoma"/>
            <family val="2"/>
          </rPr>
          <t>Author:</t>
        </r>
        <r>
          <rPr>
            <sz val="10"/>
            <color rgb="FF000000"/>
            <rFont val="Tahoma"/>
            <family val="2"/>
          </rPr>
          <t xml:space="preserve">
7% + 1.2% Teachers retirement fund surtax(1/6 regular rate) + 1.5% School construction surtax (25% normal tax)</t>
        </r>
      </text>
    </comment>
    <comment ref="AZ51" authorId="0" shapeId="0" xr:uid="{A95A51D3-A40E-A94E-9766-1BCBF51B1474}">
      <text>
        <r>
          <rPr>
            <b/>
            <sz val="10"/>
            <color rgb="FF000000"/>
            <rFont val="Tahoma"/>
            <family val="2"/>
          </rPr>
          <t>Author:</t>
        </r>
        <r>
          <rPr>
            <sz val="10"/>
            <color rgb="FF000000"/>
            <rFont val="Tahoma"/>
            <family val="2"/>
          </rPr>
          <t xml:space="preserve">
7% + 1.2% Teachers retirement fund surtax(1/6 regular rate) + 1.5% School construction surtax (25% normal tax)</t>
        </r>
      </text>
    </comment>
    <comment ref="BA51" authorId="0" shapeId="0" xr:uid="{08D66351-C2DB-7245-953F-5254EE7450A6}">
      <text>
        <r>
          <rPr>
            <b/>
            <sz val="10"/>
            <color rgb="FF000000"/>
            <rFont val="Tahoma"/>
            <family val="2"/>
          </rPr>
          <t>Author:</t>
        </r>
        <r>
          <rPr>
            <sz val="10"/>
            <color rgb="FF000000"/>
            <rFont val="Tahoma"/>
            <family val="2"/>
          </rPr>
          <t xml:space="preserve">
7% + 1.2% Teachers retirement fund surtax(1/6 regular rate) </t>
        </r>
      </text>
    </comment>
    <comment ref="BB51" authorId="0" shapeId="0" xr:uid="{BF78F529-151C-DC47-904F-9E37EC7A4F85}">
      <text>
        <r>
          <rPr>
            <b/>
            <sz val="10"/>
            <color rgb="FF000000"/>
            <rFont val="Tahoma"/>
            <family val="2"/>
          </rPr>
          <t>Author:</t>
        </r>
        <r>
          <rPr>
            <sz val="10"/>
            <color rgb="FF000000"/>
            <rFont val="Tahoma"/>
            <family val="2"/>
          </rPr>
          <t xml:space="preserve">
7% + 1.2% Teachers retirement fund surtax(1/6 regular rate) </t>
        </r>
      </text>
    </comment>
    <comment ref="BK51" authorId="0" shapeId="0" xr:uid="{FD4FA9DA-4E48-3344-A4F2-9F829A5054B6}">
      <text>
        <r>
          <rPr>
            <b/>
            <sz val="10"/>
            <color rgb="FF000000"/>
            <rFont val="Tahoma"/>
            <family val="2"/>
          </rPr>
          <t>Author:</t>
        </r>
        <r>
          <rPr>
            <sz val="10"/>
            <color rgb="FF000000"/>
            <rFont val="Tahoma"/>
            <family val="2"/>
          </rPr>
          <t xml:space="preserve">
See WI 1961 Chap 620, Sec 32 for surcharge on 1955-61</t>
        </r>
      </text>
    </comment>
    <comment ref="BL51" authorId="0" shapeId="0" xr:uid="{C4818B4C-70DC-4FC7-BF3B-6960396D4DBF}">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BU51" authorId="0" shapeId="0" xr:uid="{6BF778D1-67E8-4691-9CA9-9F67EBF332F0}">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BV51" authorId="0" shapeId="0" xr:uid="{0EB56D14-49DE-4B7B-9C8D-08194DAD56FF}">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CC51" authorId="0" shapeId="0" xr:uid="{7977FD4E-ED2F-444E-85CB-16F2F737C5CC}">
      <text>
        <r>
          <rPr>
            <b/>
            <sz val="9"/>
            <color rgb="FF000000"/>
            <rFont val="Tahoma"/>
            <family val="2"/>
          </rPr>
          <t>ITEP Note:</t>
        </r>
        <r>
          <rPr>
            <sz val="9"/>
            <color rgb="FF000000"/>
            <rFont val="Tahoma"/>
            <family val="2"/>
          </rPr>
          <t xml:space="preserve">
https://docs.legis.wisconsin.gov/misc/lc/study/2012/symposia_series_on_state_income_tax_reform_information/020_july_25_2012_meeting/july25koskinen</t>
        </r>
      </text>
    </comment>
    <comment ref="CJ51" authorId="0" shapeId="0" xr:uid="{63C89F1E-1DB1-4B5F-9627-05E08487785F}">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CK51" authorId="0" shapeId="0" xr:uid="{C77327BA-5B34-44D0-B533-7D328041810A}">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CV51" authorId="0" shapeId="0" xr:uid="{D7BFC9CE-2ECC-4C76-BC47-87E3D7267A3B}">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CX51" authorId="0" shapeId="0" xr:uid="{9F97EF51-2156-45E6-A26C-3288421E4A9B}">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DG51" authorId="0" shapeId="0" xr:uid="{3BCE1AA7-1DED-49C7-8E0D-6283B7F2AC90}">
      <text>
        <r>
          <rPr>
            <b/>
            <sz val="9"/>
            <color rgb="FF000000"/>
            <rFont val="Tahoma"/>
            <family val="2"/>
          </rPr>
          <t>Author:</t>
        </r>
        <r>
          <rPr>
            <sz val="9"/>
            <color rgb="FF000000"/>
            <rFont val="Tahoma"/>
            <family val="2"/>
          </rPr>
          <t xml:space="preserve">
https://docs.legis.wisconsin.gov/misc/lc/study/2012/symposia_series_on_state_income_tax_reform_information/020_july_25_2012_meeting/july25koskinen</t>
        </r>
      </text>
    </comment>
    <comment ref="A54" authorId="0" shapeId="0" xr:uid="{E4F2FEB3-7CAD-46F2-B640-2474927EDDE8}">
      <text>
        <r>
          <rPr>
            <b/>
            <sz val="9"/>
            <color rgb="FF000000"/>
            <rFont val="Tahoma"/>
            <family val="2"/>
          </rPr>
          <t>Author:</t>
        </r>
        <r>
          <rPr>
            <sz val="9"/>
            <color rgb="FF000000"/>
            <rFont val="Tahoma"/>
            <family val="2"/>
          </rPr>
          <t xml:space="preserve">
</t>
        </r>
        <r>
          <rPr>
            <sz val="9"/>
            <color rgb="FF000000"/>
            <rFont val="Tahoma"/>
            <family val="2"/>
          </rPr>
          <t>This matters to state rates because many states used to calculate their income taxes as a percentage of federal liability.</t>
        </r>
      </text>
    </comment>
    <comment ref="BR54" authorId="0" shapeId="0" xr:uid="{C3E24020-B1FA-4D24-8A6E-043681430F6B}">
      <text>
        <r>
          <rPr>
            <b/>
            <sz val="11"/>
            <color theme="1"/>
            <rFont val="Calibri"/>
            <family val="2"/>
            <scheme val="minor"/>
          </rPr>
          <t>Author:</t>
        </r>
        <r>
          <rPr>
            <sz val="11"/>
            <color theme="1"/>
            <rFont val="Calibri"/>
            <family val="2"/>
            <scheme val="minor"/>
          </rPr>
          <t xml:space="preserve">
10% federal surcharge in effect April 1 68-June 30, 1969</t>
        </r>
      </text>
    </comment>
    <comment ref="BS54" authorId="0" shapeId="0" xr:uid="{3EC2F854-F9DA-4B34-94F6-CE2E875C848C}">
      <text>
        <r>
          <rPr>
            <b/>
            <sz val="11"/>
            <color theme="1"/>
            <rFont val="Calibri"/>
            <family val="2"/>
            <scheme val="minor"/>
          </rPr>
          <t>Author:</t>
        </r>
        <r>
          <rPr>
            <sz val="11"/>
            <color theme="1"/>
            <rFont val="Calibri"/>
            <family val="2"/>
            <scheme val="minor"/>
          </rPr>
          <t xml:space="preserve">
10% federal surcharge in effect April 1 68-June 30, 1969</t>
        </r>
      </text>
    </comment>
    <comment ref="BT54" authorId="0" shapeId="0" xr:uid="{0190BC06-D0A8-48D7-8864-7EBD71B6102D}">
      <text>
        <r>
          <rPr>
            <b/>
            <sz val="11"/>
            <color theme="1"/>
            <rFont val="Calibri"/>
            <family val="2"/>
            <scheme val="minor"/>
          </rPr>
          <t>Author:</t>
        </r>
        <r>
          <rPr>
            <sz val="11"/>
            <color theme="1"/>
            <rFont val="Calibri"/>
            <family val="2"/>
            <scheme val="minor"/>
          </rPr>
          <t xml:space="preserve">
2.5% surcharge in effect for 1970, not included in cell rate</t>
        </r>
      </text>
    </comment>
    <comment ref="A60" authorId="0" shapeId="0" xr:uid="{14DB80D0-B8FA-40A7-BF7F-F51E78E3DAE3}">
      <text>
        <r>
          <rPr>
            <b/>
            <sz val="9"/>
            <color rgb="FF000000"/>
            <rFont val="Tahoma"/>
            <family val="2"/>
          </rPr>
          <t xml:space="preserve">Author:
</t>
        </r>
        <r>
          <rPr>
            <sz val="9"/>
            <color rgb="FF000000"/>
            <rFont val="Tahoma"/>
            <family val="2"/>
          </rPr>
          <t xml:space="preserve">Counting DC as a state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212512F7-DA46-8645-B036-AA37E3B4308B}">
      <text>
        <r>
          <rPr>
            <b/>
            <sz val="9"/>
            <color rgb="FF000000"/>
            <rFont val="Tahoma"/>
            <family val="2"/>
          </rPr>
          <t xml:space="preserve">Author:
</t>
        </r>
        <r>
          <rPr>
            <sz val="9"/>
            <color rgb="FF000000"/>
            <rFont val="Tahoma"/>
            <family val="2"/>
          </rPr>
          <t xml:space="preserve">The tax rates and deduction parameters for Tax Years 2026 and 2027 are current as of June 8, 2026 and are subject to change based on future legislative action.
</t>
        </r>
      </text>
    </comment>
    <comment ref="DY1" authorId="0" shapeId="0" xr:uid="{3055AB92-5928-8F43-921F-1037BAEC0CF0}">
      <text>
        <r>
          <rPr>
            <b/>
            <sz val="10"/>
            <color rgb="FF000000"/>
            <rFont val="Tahoma"/>
            <family val="2"/>
          </rPr>
          <t xml:space="preserve">Author:
</t>
        </r>
        <r>
          <rPr>
            <sz val="10"/>
            <color rgb="FF000000"/>
            <rFont val="Tahoma"/>
            <family val="2"/>
          </rPr>
          <t>The tax rates and deduction parameters for Tax Years 2026 and 2027 are current as of June 8, 2026 and are subject to change based on future legislative action.</t>
        </r>
      </text>
    </comment>
    <comment ref="A54" authorId="0" shapeId="0" xr:uid="{7F82C648-D06E-468B-9B4B-124DB1646F91}">
      <text>
        <r>
          <rPr>
            <b/>
            <sz val="9"/>
            <color rgb="FF000000"/>
            <rFont val="Tahoma"/>
            <family val="2"/>
          </rPr>
          <t>Author:</t>
        </r>
        <r>
          <rPr>
            <sz val="9"/>
            <color rgb="FF000000"/>
            <rFont val="Tahoma"/>
            <family val="2"/>
          </rPr>
          <t xml:space="preserve">
</t>
        </r>
        <r>
          <rPr>
            <sz val="9"/>
            <color rgb="FF000000"/>
            <rFont val="Tahoma"/>
            <family val="2"/>
          </rPr>
          <t>This matters to state rates because many states used to calculate their income taxes as a percentage of federal liability.</t>
        </r>
      </text>
    </comment>
    <comment ref="BR54" authorId="0" shapeId="0" xr:uid="{E2C79651-ECCE-427F-A787-5C5A3B46EDED}">
      <text>
        <r>
          <rPr>
            <b/>
            <sz val="11"/>
            <color theme="1"/>
            <rFont val="Calibri"/>
            <family val="2"/>
            <scheme val="minor"/>
          </rPr>
          <t>Author:</t>
        </r>
        <r>
          <rPr>
            <sz val="11"/>
            <color theme="1"/>
            <rFont val="Calibri"/>
            <family val="2"/>
            <scheme val="minor"/>
          </rPr>
          <t xml:space="preserve">
10% federal surcharge in effect April 1 68-June 30, 1969</t>
        </r>
      </text>
    </comment>
    <comment ref="BS54" authorId="0" shapeId="0" xr:uid="{86AEC224-5BAD-4767-A817-68DBA5DE7955}">
      <text>
        <r>
          <rPr>
            <b/>
            <sz val="11"/>
            <color theme="1"/>
            <rFont val="Calibri"/>
            <family val="2"/>
            <scheme val="minor"/>
          </rPr>
          <t>Author:</t>
        </r>
        <r>
          <rPr>
            <sz val="11"/>
            <color theme="1"/>
            <rFont val="Calibri"/>
            <family val="2"/>
            <scheme val="minor"/>
          </rPr>
          <t xml:space="preserve">
10% federal surcharge in effect April 1 68-June 30, 1969</t>
        </r>
      </text>
    </comment>
    <comment ref="A60" authorId="0" shapeId="0" xr:uid="{BA30CF6D-21AC-46C7-B0AB-E063C3984130}">
      <text>
        <r>
          <rPr>
            <b/>
            <sz val="9"/>
            <color rgb="FF000000"/>
            <rFont val="Tahoma"/>
            <family val="2"/>
          </rPr>
          <t xml:space="preserve">Author:
</t>
        </r>
        <r>
          <rPr>
            <sz val="9"/>
            <color rgb="FF000000"/>
            <rFont val="Tahoma"/>
            <family val="2"/>
          </rPr>
          <t xml:space="preserve">Counting DC as a state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tc={6E4BB5BE-EF49-4A63-B969-EEA0645E45DD}</author>
  </authors>
  <commentList>
    <comment ref="DX1" authorId="0" shapeId="0" xr:uid="{EF6B63D8-0F4A-1645-9715-53B75A3E6425}">
      <text>
        <r>
          <rPr>
            <b/>
            <sz val="9"/>
            <color rgb="FF000000"/>
            <rFont val="Tahoma"/>
            <family val="2"/>
          </rPr>
          <t xml:space="preserve">Author:
</t>
        </r>
        <r>
          <rPr>
            <sz val="9"/>
            <color rgb="FF000000"/>
            <rFont val="Tahoma"/>
            <family val="2"/>
          </rPr>
          <t xml:space="preserve">The tax rates and deduction parameters for Tax Years 2026 and 2027 are current as of June 8, 2026 and are subject to change based on future legislative action.
</t>
        </r>
      </text>
    </comment>
    <comment ref="DY1" authorId="0" shapeId="0" xr:uid="{F207B6B8-68C2-FA4E-A8DD-2A93E0E70E45}">
      <text>
        <r>
          <rPr>
            <b/>
            <sz val="10"/>
            <color rgb="FF000000"/>
            <rFont val="Tahoma"/>
            <family val="2"/>
          </rPr>
          <t xml:space="preserve">Author:
</t>
        </r>
        <r>
          <rPr>
            <sz val="10"/>
            <color rgb="FF000000"/>
            <rFont val="Tahoma"/>
            <family val="2"/>
          </rPr>
          <t>The tax rates and deduction parameters for Tax Years 2026 and 2027 are current as of June 8, 2026 and are subject to change based on future legislative action.</t>
        </r>
      </text>
    </comment>
    <comment ref="CK4" authorId="0" shapeId="0" xr:uid="{D5CB0C11-E815-4FD1-8CD5-1922BBC585BB}">
      <text>
        <r>
          <rPr>
            <b/>
            <sz val="11"/>
            <color theme="1"/>
            <rFont val="Calibri"/>
            <family val="2"/>
            <scheme val="minor"/>
          </rPr>
          <t>Author:</t>
        </r>
        <r>
          <rPr>
            <sz val="11"/>
            <color theme="1"/>
            <rFont val="Calibri"/>
            <family val="2"/>
            <scheme val="minor"/>
          </rPr>
          <t xml:space="preserve">
capped at the greater of 46% federal income tax liability or $475</t>
        </r>
      </text>
    </comment>
    <comment ref="CL4" authorId="0" shapeId="0" xr:uid="{E6BEF83A-556C-41F9-BE10-7F097427B918}">
      <text>
        <r>
          <rPr>
            <b/>
            <sz val="11"/>
            <color rgb="FF000000"/>
            <rFont val="Calibri"/>
            <family val="2"/>
          </rPr>
          <t>Author:</t>
        </r>
        <r>
          <rPr>
            <sz val="11"/>
            <color rgb="FF000000"/>
            <rFont val="Calibri"/>
            <family val="2"/>
          </rPr>
          <t xml:space="preserve">
</t>
        </r>
        <r>
          <rPr>
            <sz val="11"/>
            <color rgb="FF000000"/>
            <rFont val="Calibri"/>
            <family val="2"/>
          </rPr>
          <t>capped at the greater of 46% federal income tax liability or $475</t>
        </r>
      </text>
    </comment>
    <comment ref="CM4" authorId="0" shapeId="0" xr:uid="{4F9C23FB-372F-47AB-B5AF-CAFC034F07A8}">
      <text>
        <r>
          <rPr>
            <b/>
            <sz val="11"/>
            <color theme="1"/>
            <rFont val="Calibri"/>
            <family val="2"/>
            <scheme val="minor"/>
          </rPr>
          <t>Author:</t>
        </r>
        <r>
          <rPr>
            <sz val="11"/>
            <color theme="1"/>
            <rFont val="Calibri"/>
            <family val="2"/>
            <scheme val="minor"/>
          </rPr>
          <t xml:space="preserve">
from ACIR: fed income taxes are deducted from taxable income, additional deduction from income is allowed in the amount of 65% of fed tax liability or $600, whichever is greater, up to $10,000 married/$5,000 single</t>
        </r>
      </text>
    </comment>
    <comment ref="BI9" authorId="0" shapeId="0" xr:uid="{5A03EA39-93CA-449F-A538-654876EFB0A9}">
      <text>
        <r>
          <rPr>
            <b/>
            <sz val="11"/>
            <color theme="1"/>
            <rFont val="Calibri"/>
            <family val="2"/>
            <scheme val="minor"/>
          </rPr>
          <t>Author:</t>
        </r>
        <r>
          <rPr>
            <sz val="11"/>
            <color theme="1"/>
            <rFont val="Calibri"/>
            <family val="2"/>
            <scheme val="minor"/>
          </rPr>
          <t xml:space="preserve">
limited to $300 single/$600 married</t>
        </r>
      </text>
    </comment>
    <comment ref="BJ9" authorId="0" shapeId="0" xr:uid="{13262310-793D-4B4B-83F0-84BCF0169243}">
      <text>
        <r>
          <rPr>
            <b/>
            <sz val="11"/>
            <color theme="1"/>
            <rFont val="Calibri"/>
            <family val="2"/>
            <scheme val="minor"/>
          </rPr>
          <t>Author:</t>
        </r>
        <r>
          <rPr>
            <sz val="11"/>
            <color theme="1"/>
            <rFont val="Calibri"/>
            <family val="2"/>
            <scheme val="minor"/>
          </rPr>
          <t xml:space="preserve">
limited to $300 single/$600 married</t>
        </r>
      </text>
    </comment>
    <comment ref="BK9" authorId="0" shapeId="0" xr:uid="{1F0F59C0-7B5A-4BDA-8FD3-F8A468542686}">
      <text>
        <r>
          <rPr>
            <b/>
            <sz val="11"/>
            <color theme="1"/>
            <rFont val="Calibri"/>
            <family val="2"/>
            <scheme val="minor"/>
          </rPr>
          <t>Author:</t>
        </r>
        <r>
          <rPr>
            <sz val="11"/>
            <color theme="1"/>
            <rFont val="Calibri"/>
            <family val="2"/>
            <scheme val="minor"/>
          </rPr>
          <t xml:space="preserve">
limited to $300 single/$600 married</t>
        </r>
      </text>
    </comment>
    <comment ref="BL9" authorId="0" shapeId="0" xr:uid="{C334F64E-5CF8-47D2-BDB9-85239223C2D6}">
      <text>
        <r>
          <rPr>
            <b/>
            <sz val="11"/>
            <color theme="1"/>
            <rFont val="Calibri"/>
            <family val="2"/>
            <scheme val="minor"/>
          </rPr>
          <t>Author:</t>
        </r>
        <r>
          <rPr>
            <sz val="11"/>
            <color theme="1"/>
            <rFont val="Calibri"/>
            <family val="2"/>
            <scheme val="minor"/>
          </rPr>
          <t xml:space="preserve">
limited to $300 single/$600 married</t>
        </r>
      </text>
    </comment>
    <comment ref="BM9" authorId="0" shapeId="0" xr:uid="{14494FE9-490D-4A78-8619-96820B4EE483}">
      <text>
        <r>
          <rPr>
            <b/>
            <sz val="11"/>
            <color theme="1"/>
            <rFont val="Calibri"/>
            <family val="2"/>
            <scheme val="minor"/>
          </rPr>
          <t>Author:</t>
        </r>
        <r>
          <rPr>
            <sz val="11"/>
            <color theme="1"/>
            <rFont val="Calibri"/>
            <family val="2"/>
            <scheme val="minor"/>
          </rPr>
          <t xml:space="preserve">
limited to $300 single/$600 married</t>
        </r>
      </text>
    </comment>
    <comment ref="BN9" authorId="0" shapeId="0" xr:uid="{2EADDF59-3AF9-4861-91B6-6C9F2FEC2372}">
      <text>
        <r>
          <rPr>
            <b/>
            <sz val="11"/>
            <color theme="1"/>
            <rFont val="Calibri"/>
            <family val="2"/>
            <scheme val="minor"/>
          </rPr>
          <t>Author:</t>
        </r>
        <r>
          <rPr>
            <sz val="11"/>
            <color theme="1"/>
            <rFont val="Calibri"/>
            <family val="2"/>
            <scheme val="minor"/>
          </rPr>
          <t xml:space="preserve">
limited to $300 single/$600 married</t>
        </r>
      </text>
    </comment>
    <comment ref="BO9" authorId="0" shapeId="0" xr:uid="{1AE6B76E-B2E2-4D34-82B5-B9AD7D89E217}">
      <text>
        <r>
          <rPr>
            <b/>
            <sz val="11"/>
            <color theme="1"/>
            <rFont val="Calibri"/>
            <family val="2"/>
            <scheme val="minor"/>
          </rPr>
          <t>Author:</t>
        </r>
        <r>
          <rPr>
            <sz val="11"/>
            <color theme="1"/>
            <rFont val="Calibri"/>
            <family val="2"/>
            <scheme val="minor"/>
          </rPr>
          <t xml:space="preserve">
limited to $300 single/$600 married</t>
        </r>
      </text>
    </comment>
    <comment ref="BP9" authorId="0" shapeId="0" xr:uid="{AE967352-4CCD-4342-8745-667CEC09B514}">
      <text>
        <r>
          <rPr>
            <b/>
            <sz val="11"/>
            <color theme="1"/>
            <rFont val="Calibri"/>
            <family val="2"/>
            <scheme val="minor"/>
          </rPr>
          <t>Author:</t>
        </r>
        <r>
          <rPr>
            <sz val="11"/>
            <color theme="1"/>
            <rFont val="Calibri"/>
            <family val="2"/>
            <scheme val="minor"/>
          </rPr>
          <t xml:space="preserve">
limited to $300 single/$600 married</t>
        </r>
      </text>
    </comment>
    <comment ref="BQ9" authorId="0" shapeId="0" xr:uid="{7B81B534-E712-4DFC-8322-EEA0A4F9181E}">
      <text>
        <r>
          <rPr>
            <b/>
            <sz val="11"/>
            <color rgb="FF000000"/>
            <rFont val="Calibri"/>
            <family val="2"/>
          </rPr>
          <t>Author:</t>
        </r>
        <r>
          <rPr>
            <sz val="11"/>
            <color rgb="FF000000"/>
            <rFont val="Calibri"/>
            <family val="2"/>
          </rPr>
          <t xml:space="preserve">
</t>
        </r>
        <r>
          <rPr>
            <sz val="11"/>
            <color rgb="FF000000"/>
            <rFont val="Calibri"/>
            <family val="2"/>
          </rPr>
          <t>limited to $300 single/$600 married</t>
        </r>
      </text>
    </comment>
    <comment ref="BR9" authorId="0" shapeId="0" xr:uid="{27A807BA-D875-41A1-A1D5-3228819F17AA}">
      <text>
        <r>
          <rPr>
            <b/>
            <sz val="11"/>
            <color theme="1"/>
            <rFont val="Calibri"/>
            <family val="2"/>
            <scheme val="minor"/>
          </rPr>
          <t>Author:</t>
        </r>
        <r>
          <rPr>
            <sz val="11"/>
            <color theme="1"/>
            <rFont val="Calibri"/>
            <family val="2"/>
            <scheme val="minor"/>
          </rPr>
          <t xml:space="preserve">
limited to $300 single/$600 married</t>
        </r>
      </text>
    </comment>
    <comment ref="BS9" authorId="0" shapeId="0" xr:uid="{EC974D71-17B7-467C-9C09-22E386C032EF}">
      <text>
        <r>
          <rPr>
            <b/>
            <sz val="11"/>
            <color theme="1"/>
            <rFont val="Calibri"/>
            <family val="2"/>
            <scheme val="minor"/>
          </rPr>
          <t>Author:</t>
        </r>
        <r>
          <rPr>
            <sz val="11"/>
            <color theme="1"/>
            <rFont val="Calibri"/>
            <family val="2"/>
            <scheme val="minor"/>
          </rPr>
          <t xml:space="preserve">
limited to $300 single/$600 married</t>
        </r>
      </text>
    </comment>
    <comment ref="BT9" authorId="0" shapeId="0" xr:uid="{3A963FC7-4893-45C7-A778-EB9E270C094C}">
      <text>
        <r>
          <rPr>
            <b/>
            <sz val="11"/>
            <color theme="1"/>
            <rFont val="Calibri"/>
            <family val="2"/>
            <scheme val="minor"/>
          </rPr>
          <t>Author:</t>
        </r>
        <r>
          <rPr>
            <sz val="11"/>
            <color theme="1"/>
            <rFont val="Calibri"/>
            <family val="2"/>
            <scheme val="minor"/>
          </rPr>
          <t xml:space="preserve">
limited to $300 single/$600 married</t>
        </r>
      </text>
    </comment>
    <comment ref="BU9" authorId="0" shapeId="0" xr:uid="{6C132A98-68D3-4639-B63D-5145EC5E4C2B}">
      <text>
        <r>
          <rPr>
            <b/>
            <sz val="11"/>
            <color theme="1"/>
            <rFont val="Calibri"/>
            <family val="2"/>
            <scheme val="minor"/>
          </rPr>
          <t>Author:</t>
        </r>
        <r>
          <rPr>
            <sz val="11"/>
            <color theme="1"/>
            <rFont val="Calibri"/>
            <family val="2"/>
            <scheme val="minor"/>
          </rPr>
          <t xml:space="preserve">
limited to $300 single/$600 married</t>
        </r>
      </text>
    </comment>
    <comment ref="BV9" authorId="0" shapeId="0" xr:uid="{DE737732-B939-4391-9875-B5F5A6958E8D}">
      <text>
        <r>
          <rPr>
            <b/>
            <sz val="11"/>
            <color theme="1"/>
            <rFont val="Calibri"/>
            <family val="2"/>
            <scheme val="minor"/>
          </rPr>
          <t>Author:</t>
        </r>
        <r>
          <rPr>
            <sz val="11"/>
            <color theme="1"/>
            <rFont val="Calibri"/>
            <family val="2"/>
            <scheme val="minor"/>
          </rPr>
          <t xml:space="preserve">
limited to $300 single/$600 married</t>
        </r>
      </text>
    </comment>
    <comment ref="BW9" authorId="0" shapeId="0" xr:uid="{ACE262ED-A93C-45D9-A6C8-B719ABBC980F}">
      <text>
        <r>
          <rPr>
            <b/>
            <sz val="11"/>
            <color theme="1"/>
            <rFont val="Calibri"/>
            <family val="2"/>
            <scheme val="minor"/>
          </rPr>
          <t>Author:</t>
        </r>
        <r>
          <rPr>
            <sz val="11"/>
            <color theme="1"/>
            <rFont val="Calibri"/>
            <family val="2"/>
            <scheme val="minor"/>
          </rPr>
          <t xml:space="preserve">
limited to $300 single/$600 married</t>
        </r>
      </text>
    </comment>
    <comment ref="BX9" authorId="0" shapeId="0" xr:uid="{2A30F130-C8DB-4138-B580-057960585261}">
      <text>
        <r>
          <rPr>
            <b/>
            <sz val="11"/>
            <color theme="1"/>
            <rFont val="Calibri"/>
            <family val="2"/>
            <scheme val="minor"/>
          </rPr>
          <t>Author:</t>
        </r>
        <r>
          <rPr>
            <sz val="11"/>
            <color theme="1"/>
            <rFont val="Calibri"/>
            <family val="2"/>
            <scheme val="minor"/>
          </rPr>
          <t xml:space="preserve">
limited to $300 single/$600 married</t>
        </r>
      </text>
    </comment>
    <comment ref="BY9" authorId="0" shapeId="0" xr:uid="{0D2DB5CB-C838-4D19-BAB6-AF96135F5ED4}">
      <text>
        <r>
          <rPr>
            <b/>
            <sz val="11"/>
            <color theme="1"/>
            <rFont val="Calibri"/>
            <family val="2"/>
            <scheme val="minor"/>
          </rPr>
          <t>Author:</t>
        </r>
        <r>
          <rPr>
            <sz val="11"/>
            <color theme="1"/>
            <rFont val="Calibri"/>
            <family val="2"/>
            <scheme val="minor"/>
          </rPr>
          <t xml:space="preserve">
limited to $300 single/$600 married</t>
        </r>
      </text>
    </comment>
    <comment ref="BZ9" authorId="0" shapeId="0" xr:uid="{FB01C181-12D2-4971-96AE-A3BD92C9BE30}">
      <text>
        <r>
          <rPr>
            <b/>
            <sz val="11"/>
            <color theme="1"/>
            <rFont val="Calibri"/>
            <family val="2"/>
            <scheme val="minor"/>
          </rPr>
          <t>Author:</t>
        </r>
        <r>
          <rPr>
            <sz val="11"/>
            <color theme="1"/>
            <rFont val="Calibri"/>
            <family val="2"/>
            <scheme val="minor"/>
          </rPr>
          <t xml:space="preserve">
limited to $300 single/$600 married</t>
        </r>
      </text>
    </comment>
    <comment ref="CA9" authorId="0" shapeId="0" xr:uid="{2A347001-C220-4A8E-9BA3-E5D529C87C64}">
      <text>
        <r>
          <rPr>
            <b/>
            <sz val="11"/>
            <color theme="1"/>
            <rFont val="Calibri"/>
            <family val="2"/>
            <scheme val="minor"/>
          </rPr>
          <t>Author:</t>
        </r>
        <r>
          <rPr>
            <sz val="11"/>
            <color theme="1"/>
            <rFont val="Calibri"/>
            <family val="2"/>
            <scheme val="minor"/>
          </rPr>
          <t xml:space="preserve">
limited to $300 single/$600 married</t>
        </r>
      </text>
    </comment>
    <comment ref="CB9" authorId="0" shapeId="0" xr:uid="{390CC1E8-3042-46D7-8907-80B59F232A24}">
      <text>
        <r>
          <rPr>
            <b/>
            <sz val="11"/>
            <color theme="1"/>
            <rFont val="Calibri"/>
            <family val="2"/>
            <scheme val="minor"/>
          </rPr>
          <t>Author:</t>
        </r>
        <r>
          <rPr>
            <sz val="11"/>
            <color theme="1"/>
            <rFont val="Calibri"/>
            <family val="2"/>
            <scheme val="minor"/>
          </rPr>
          <t xml:space="preserve">
limited to $300 single/$600 married</t>
        </r>
      </text>
    </comment>
    <comment ref="CC9" authorId="0" shapeId="0" xr:uid="{E165C692-9D7A-418B-A83C-7D72AD09CDF3}">
      <text>
        <r>
          <rPr>
            <b/>
            <sz val="11"/>
            <color theme="1"/>
            <rFont val="Calibri"/>
            <family val="2"/>
            <scheme val="minor"/>
          </rPr>
          <t>Author:</t>
        </r>
        <r>
          <rPr>
            <sz val="11"/>
            <color theme="1"/>
            <rFont val="Calibri"/>
            <family val="2"/>
            <scheme val="minor"/>
          </rPr>
          <t xml:space="preserve">
limited to $300 single/$600 married</t>
        </r>
      </text>
    </comment>
    <comment ref="CD9" authorId="0" shapeId="0" xr:uid="{C07CF847-5294-4975-A31E-99668AF64BC6}">
      <text>
        <r>
          <rPr>
            <b/>
            <sz val="11"/>
            <color theme="1"/>
            <rFont val="Calibri"/>
            <family val="2"/>
            <scheme val="minor"/>
          </rPr>
          <t>Author:</t>
        </r>
        <r>
          <rPr>
            <sz val="11"/>
            <color theme="1"/>
            <rFont val="Calibri"/>
            <family val="2"/>
            <scheme val="minor"/>
          </rPr>
          <t xml:space="preserve">
limited to $300 single/$600 married</t>
        </r>
      </text>
    </comment>
    <comment ref="CE9" authorId="0" shapeId="0" xr:uid="{5EBC3E28-216E-4600-8566-66B0AAFA5915}">
      <text>
        <r>
          <rPr>
            <b/>
            <sz val="11"/>
            <color theme="1"/>
            <rFont val="Calibri"/>
            <family val="2"/>
            <scheme val="minor"/>
          </rPr>
          <t>Author:</t>
        </r>
        <r>
          <rPr>
            <sz val="11"/>
            <color theme="1"/>
            <rFont val="Calibri"/>
            <family val="2"/>
            <scheme val="minor"/>
          </rPr>
          <t xml:space="preserve">
limited to $300 single/$600 married</t>
        </r>
      </text>
    </comment>
    <comment ref="CF9" authorId="0" shapeId="0" xr:uid="{9F29AB3B-439A-4885-BB0D-0E52FE9BE943}">
      <text>
        <r>
          <rPr>
            <b/>
            <sz val="11"/>
            <color theme="1"/>
            <rFont val="Calibri"/>
            <family val="2"/>
            <scheme val="minor"/>
          </rPr>
          <t>Author:</t>
        </r>
        <r>
          <rPr>
            <sz val="11"/>
            <color theme="1"/>
            <rFont val="Calibri"/>
            <family val="2"/>
            <scheme val="minor"/>
          </rPr>
          <t xml:space="preserve">
limited to $300 single/$600 married</t>
        </r>
      </text>
    </comment>
    <comment ref="CG9" authorId="0" shapeId="0" xr:uid="{24C48CEF-9C50-4E25-956D-8FF1A8D03222}">
      <text>
        <r>
          <rPr>
            <b/>
            <sz val="11"/>
            <color theme="1"/>
            <rFont val="Calibri"/>
            <family val="2"/>
            <scheme val="minor"/>
          </rPr>
          <t>Author:</t>
        </r>
        <r>
          <rPr>
            <sz val="11"/>
            <color theme="1"/>
            <rFont val="Calibri"/>
            <family val="2"/>
            <scheme val="minor"/>
          </rPr>
          <t xml:space="preserve">
limited to $300 single/$600 married</t>
        </r>
      </text>
    </comment>
    <comment ref="CH9" authorId="0" shapeId="0" xr:uid="{1494A495-CA2B-4A06-A185-CF75E51C924D}">
      <text>
        <r>
          <rPr>
            <b/>
            <sz val="11"/>
            <color theme="1"/>
            <rFont val="Calibri"/>
            <family val="2"/>
            <scheme val="minor"/>
          </rPr>
          <t>Author:</t>
        </r>
        <r>
          <rPr>
            <sz val="11"/>
            <color theme="1"/>
            <rFont val="Calibri"/>
            <family val="2"/>
            <scheme val="minor"/>
          </rPr>
          <t xml:space="preserve">
limited to $300 single/$600 married</t>
        </r>
      </text>
    </comment>
    <comment ref="CI9" authorId="0" shapeId="0" xr:uid="{9589E1FB-6030-4B35-A5D0-26A9F4A2EBD4}">
      <text>
        <r>
          <rPr>
            <b/>
            <sz val="11"/>
            <color theme="1"/>
            <rFont val="Calibri"/>
            <family val="2"/>
            <scheme val="minor"/>
          </rPr>
          <t>Author:</t>
        </r>
        <r>
          <rPr>
            <sz val="11"/>
            <color theme="1"/>
            <rFont val="Calibri"/>
            <family val="2"/>
            <scheme val="minor"/>
          </rPr>
          <t xml:space="preserve">
limited to $300 single/$600 married</t>
        </r>
      </text>
    </comment>
    <comment ref="CJ9" authorId="0" shapeId="0" xr:uid="{B37C2F0B-6C87-4866-85BA-FAE9AACBF814}">
      <text>
        <r>
          <rPr>
            <b/>
            <sz val="11"/>
            <color rgb="FF000000"/>
            <rFont val="Calibri"/>
            <family val="2"/>
          </rPr>
          <t>Author:</t>
        </r>
        <r>
          <rPr>
            <sz val="11"/>
            <color rgb="FF000000"/>
            <rFont val="Calibri"/>
            <family val="2"/>
          </rPr>
          <t xml:space="preserve">
</t>
        </r>
        <r>
          <rPr>
            <sz val="11"/>
            <color rgb="FF000000"/>
            <rFont val="Calibri"/>
            <family val="2"/>
          </rPr>
          <t>limited to $300 single/$600 married</t>
        </r>
      </text>
    </comment>
    <comment ref="C13" authorId="0" shapeId="0" xr:uid="{E031D680-4AF4-174D-BCD3-3FB30542DD87}">
      <text>
        <r>
          <rPr>
            <b/>
            <sz val="10"/>
            <color rgb="FF000000"/>
            <rFont val="Tahoma"/>
            <family val="2"/>
          </rPr>
          <t>Author:</t>
        </r>
        <r>
          <rPr>
            <sz val="10"/>
            <color rgb="FF000000"/>
            <rFont val="Tahoma"/>
            <family val="2"/>
          </rPr>
          <t xml:space="preserve">
All taxes deductable, but no federal income tax
</t>
        </r>
      </text>
    </comment>
    <comment ref="D13" authorId="0" shapeId="0" xr:uid="{D6073A3F-E3BB-6C46-8559-A39A7545C6B9}">
      <text>
        <r>
          <rPr>
            <b/>
            <sz val="10"/>
            <color rgb="FF000000"/>
            <rFont val="Tahoma"/>
            <family val="2"/>
          </rPr>
          <t>Author:</t>
        </r>
        <r>
          <rPr>
            <sz val="10"/>
            <color rgb="FF000000"/>
            <rFont val="Tahoma"/>
            <family val="2"/>
          </rPr>
          <t xml:space="preserve">
All taxes deductable, but no federal income tax
</t>
        </r>
      </text>
    </comment>
    <comment ref="E13" authorId="0" shapeId="0" xr:uid="{3D79D0DB-AB34-7943-B1CD-584DEDB425AB}">
      <text>
        <r>
          <rPr>
            <b/>
            <sz val="10"/>
            <color rgb="FF000000"/>
            <rFont val="Tahoma"/>
            <family val="2"/>
          </rPr>
          <t>Author:</t>
        </r>
        <r>
          <rPr>
            <sz val="10"/>
            <color rgb="FF000000"/>
            <rFont val="Tahoma"/>
            <family val="2"/>
          </rPr>
          <t xml:space="preserve">
All taxes deductable, but no federal income tax
</t>
        </r>
      </text>
    </comment>
    <comment ref="F13" authorId="0" shapeId="0" xr:uid="{3EDACA49-D638-FE4D-A9FD-8C5DE72A49D5}">
      <text>
        <r>
          <rPr>
            <b/>
            <sz val="10"/>
            <color rgb="FF000000"/>
            <rFont val="Tahoma"/>
            <family val="2"/>
          </rPr>
          <t>Author:</t>
        </r>
        <r>
          <rPr>
            <sz val="10"/>
            <color rgb="FF000000"/>
            <rFont val="Tahoma"/>
            <family val="2"/>
          </rPr>
          <t xml:space="preserve">
All taxes deductable, but no federal income tax
</t>
        </r>
      </text>
    </comment>
    <comment ref="G13" authorId="0" shapeId="0" xr:uid="{CB5DB55D-00C1-FC42-923A-1A5CD75983B6}">
      <text>
        <r>
          <rPr>
            <b/>
            <sz val="10"/>
            <color rgb="FF000000"/>
            <rFont val="Tahoma"/>
            <family val="2"/>
          </rPr>
          <t>Author:</t>
        </r>
        <r>
          <rPr>
            <sz val="10"/>
            <color rgb="FF000000"/>
            <rFont val="Tahoma"/>
            <family val="2"/>
          </rPr>
          <t xml:space="preserve">
All taxes deductable, but no federal income tax
</t>
        </r>
      </text>
    </comment>
    <comment ref="H13" authorId="0" shapeId="0" xr:uid="{A860E716-7C53-0042-A50C-A0C7F4D3215A}">
      <text>
        <r>
          <rPr>
            <b/>
            <sz val="10"/>
            <color rgb="FF000000"/>
            <rFont val="Tahoma"/>
            <family val="2"/>
          </rPr>
          <t>Author:</t>
        </r>
        <r>
          <rPr>
            <sz val="10"/>
            <color rgb="FF000000"/>
            <rFont val="Tahoma"/>
            <family val="2"/>
          </rPr>
          <t xml:space="preserve">
All taxes deductable, but no federal income tax
</t>
        </r>
      </text>
    </comment>
    <comment ref="I13" authorId="0" shapeId="0" xr:uid="{3B4EB68B-88B9-5B4E-BCEA-42C53F24EEEA}">
      <text>
        <r>
          <rPr>
            <b/>
            <sz val="10"/>
            <color rgb="FF000000"/>
            <rFont val="Tahoma"/>
            <family val="2"/>
          </rPr>
          <t>Author:</t>
        </r>
        <r>
          <rPr>
            <sz val="10"/>
            <color rgb="FF000000"/>
            <rFont val="Tahoma"/>
            <family val="2"/>
          </rPr>
          <t xml:space="preserve">
All taxes deductable, but no federal income tax
</t>
        </r>
      </text>
    </comment>
    <comment ref="J13" authorId="0" shapeId="0" xr:uid="{77AF6B00-3C16-7A4F-BEDB-39963927BA70}">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K13" authorId="0" shapeId="0" xr:uid="{20A3317D-8B24-5F4E-AEB4-60FED542C8AE}">
      <text>
        <r>
          <rPr>
            <b/>
            <sz val="10"/>
            <color rgb="FF000000"/>
            <rFont val="Tahoma"/>
            <family val="2"/>
          </rPr>
          <t>Author:</t>
        </r>
        <r>
          <rPr>
            <sz val="10"/>
            <color rgb="FF000000"/>
            <rFont val="Tahoma"/>
            <family val="2"/>
          </rPr>
          <t xml:space="preserve">
All taxes deductable, but no federal income tax
</t>
        </r>
      </text>
    </comment>
    <comment ref="L13" authorId="0" shapeId="0" xr:uid="{9375DF8F-3BE1-604D-A10B-4F496F80BA74}">
      <text>
        <r>
          <rPr>
            <sz val="10"/>
            <color rgb="FF000000"/>
            <rFont val="Tahoma"/>
            <family val="2"/>
          </rPr>
          <t xml:space="preserve">Author:
</t>
        </r>
        <r>
          <rPr>
            <sz val="10"/>
            <color rgb="FF000000"/>
            <rFont val="Tahoma"/>
            <family val="2"/>
          </rPr>
          <t xml:space="preserve">All taxes deductable, but no federal income tax
</t>
        </r>
      </text>
    </comment>
    <comment ref="M13" authorId="0" shapeId="0" xr:uid="{6F6D528D-4C18-B544-B1CD-C8BE13509C7E}">
      <text>
        <r>
          <rPr>
            <sz val="10"/>
            <color rgb="FF000000"/>
            <rFont val="Tahoma"/>
            <family val="2"/>
          </rPr>
          <t xml:space="preserve">Author:
</t>
        </r>
        <r>
          <rPr>
            <sz val="10"/>
            <color rgb="FF000000"/>
            <rFont val="Tahoma"/>
            <family val="2"/>
          </rPr>
          <t xml:space="preserve">All taxes deductable, but no federal income tax
</t>
        </r>
      </text>
    </comment>
    <comment ref="N13" authorId="0" shapeId="0" xr:uid="{FC9B5859-0A69-C149-A94F-819A19ABF2B4}">
      <text>
        <r>
          <rPr>
            <sz val="10"/>
            <color rgb="FF000000"/>
            <rFont val="Tahoma"/>
            <family val="2"/>
          </rPr>
          <t xml:space="preserve">Author:
</t>
        </r>
        <r>
          <rPr>
            <sz val="10"/>
            <color rgb="FF000000"/>
            <rFont val="Tahoma"/>
            <family val="2"/>
          </rPr>
          <t xml:space="preserve">All taxes deductable, but no federal income tax
</t>
        </r>
      </text>
    </comment>
    <comment ref="CG18" authorId="0" shapeId="0" xr:uid="{1B290E6B-9E3A-4990-9FE3-51C7FC078BAC}">
      <text>
        <r>
          <rPr>
            <b/>
            <sz val="11"/>
            <color theme="1"/>
            <rFont val="Calibri"/>
            <family val="2"/>
            <scheme val="minor"/>
          </rPr>
          <t>Author:</t>
        </r>
        <r>
          <rPr>
            <sz val="11"/>
            <color theme="1"/>
            <rFont val="Calibri"/>
            <family val="2"/>
            <scheme val="minor"/>
          </rPr>
          <t xml:space="preserve">
capped at the greater of $5,000single/$10,000 married or 50% fed tax liability</t>
        </r>
      </text>
    </comment>
    <comment ref="CH18" authorId="0" shapeId="0" xr:uid="{D0BD7B15-6C39-48B0-B23B-60A89C8ABB1E}">
      <text>
        <r>
          <rPr>
            <b/>
            <sz val="11"/>
            <color rgb="FF000000"/>
            <rFont val="Calibri"/>
            <family val="2"/>
          </rPr>
          <t>Author:</t>
        </r>
        <r>
          <rPr>
            <sz val="11"/>
            <color rgb="FF000000"/>
            <rFont val="Calibri"/>
            <family val="2"/>
          </rPr>
          <t xml:space="preserve">
</t>
        </r>
        <r>
          <rPr>
            <sz val="11"/>
            <color rgb="FF000000"/>
            <rFont val="Calibri"/>
            <family val="2"/>
          </rPr>
          <t>capped at the greater of $5,000single/$10,000 married or 50% fed tax liability</t>
        </r>
      </text>
    </comment>
    <comment ref="CI18" authorId="0" shapeId="0" xr:uid="{7F004476-77C1-4F04-91F2-33EB6888AC13}">
      <text>
        <r>
          <rPr>
            <b/>
            <sz val="11"/>
            <color theme="1"/>
            <rFont val="Calibri"/>
            <family val="2"/>
            <scheme val="minor"/>
          </rPr>
          <t>Author:</t>
        </r>
        <r>
          <rPr>
            <sz val="11"/>
            <color theme="1"/>
            <rFont val="Calibri"/>
            <family val="2"/>
            <scheme val="minor"/>
          </rPr>
          <t xml:space="preserve">
capped at the greater of $5,000single/$10,000 married or 50% fed tax liability</t>
        </r>
      </text>
    </comment>
    <comment ref="CJ18" authorId="0" shapeId="0" xr:uid="{C1C8C710-9388-41B0-834A-BD9F2FFC4AAA}">
      <text>
        <r>
          <rPr>
            <b/>
            <sz val="11"/>
            <color theme="1"/>
            <rFont val="Calibri"/>
            <family val="2"/>
            <scheme val="minor"/>
          </rPr>
          <t>Author:</t>
        </r>
        <r>
          <rPr>
            <sz val="11"/>
            <color theme="1"/>
            <rFont val="Calibri"/>
            <family val="2"/>
            <scheme val="minor"/>
          </rPr>
          <t xml:space="preserve">
capped at the greater of $5,000single/$10,000 married or 50% fed tax liability</t>
        </r>
      </text>
    </comment>
    <comment ref="CK18" authorId="0" shapeId="0" xr:uid="{E9B89235-693D-4FC5-B962-BD38BF3C3C7B}">
      <text>
        <r>
          <rPr>
            <b/>
            <sz val="11"/>
            <color theme="1"/>
            <rFont val="Calibri"/>
            <family val="2"/>
            <scheme val="minor"/>
          </rPr>
          <t>Author:</t>
        </r>
        <r>
          <rPr>
            <sz val="11"/>
            <color theme="1"/>
            <rFont val="Calibri"/>
            <family val="2"/>
            <scheme val="minor"/>
          </rPr>
          <t xml:space="preserve">
capped at the greater of $5,000single/$10,000 married or 50% fed tax liability</t>
        </r>
      </text>
    </comment>
    <comment ref="BT20" authorId="0" shapeId="0" xr:uid="{ABDCE867-A0AB-4D54-BCFB-7355350D82D8}">
      <text>
        <r>
          <rPr>
            <b/>
            <sz val="11"/>
            <color theme="1"/>
            <rFont val="Calibri"/>
            <family val="2"/>
            <scheme val="minor"/>
          </rPr>
          <t>Author:</t>
        </r>
        <r>
          <rPr>
            <sz val="11"/>
            <color theme="1"/>
            <rFont val="Calibri"/>
            <family val="2"/>
            <scheme val="minor"/>
          </rPr>
          <t xml:space="preserve">
LA regular session 1974 Act no 188 excludes federal income tax from deductions for years beginning 1970, 1971, 1972</t>
        </r>
      </text>
    </comment>
    <comment ref="BU20" authorId="0" shapeId="0" xr:uid="{D2019A74-A7D4-40ED-BCD5-93C6CD31EA6E}">
      <text>
        <r>
          <rPr>
            <b/>
            <sz val="11"/>
            <color theme="1"/>
            <rFont val="Calibri"/>
            <family val="2"/>
            <scheme val="minor"/>
          </rPr>
          <t>Author:</t>
        </r>
        <r>
          <rPr>
            <sz val="11"/>
            <color theme="1"/>
            <rFont val="Calibri"/>
            <family val="2"/>
            <scheme val="minor"/>
          </rPr>
          <t xml:space="preserve">
LA regular session 1974 Act no 188 excludes federal income tax from deductions for years beginning 1970, 1971, 1972</t>
        </r>
      </text>
    </comment>
    <comment ref="BV20" authorId="0" shapeId="0" xr:uid="{756035B3-D7A9-4122-A229-DF5155E96375}">
      <text>
        <r>
          <rPr>
            <b/>
            <sz val="11"/>
            <color theme="1"/>
            <rFont val="Calibri"/>
            <family val="2"/>
            <scheme val="minor"/>
          </rPr>
          <t>Author:</t>
        </r>
        <r>
          <rPr>
            <sz val="11"/>
            <color theme="1"/>
            <rFont val="Calibri"/>
            <family val="2"/>
            <scheme val="minor"/>
          </rPr>
          <t xml:space="preserve">
LA regular session 1974 Act no 188 excludes federal income tax from deductions for years beginning 1970, 1971, 1972</t>
        </r>
      </text>
    </comment>
    <comment ref="S23" authorId="0" shapeId="0" xr:uid="{2C5AD096-E29B-4E11-91AA-D8FE557E1548}">
      <text>
        <r>
          <rPr>
            <b/>
            <sz val="11"/>
            <color theme="1"/>
            <rFont val="Calibri"/>
            <family val="2"/>
            <scheme val="minor"/>
          </rPr>
          <t>Author:</t>
        </r>
        <r>
          <rPr>
            <sz val="11"/>
            <color theme="1"/>
            <rFont val="Calibri"/>
            <family val="2"/>
            <scheme val="minor"/>
          </rPr>
          <t xml:space="preserve">
GL 1916, page 255</t>
        </r>
      </text>
    </comment>
    <comment ref="BF23" authorId="0" shapeId="0" xr:uid="{9CA83F3C-8C3C-42C5-9953-6A30B1A7B585}">
      <text>
        <r>
          <rPr>
            <b/>
            <sz val="11"/>
            <color theme="1"/>
            <rFont val="Calibri"/>
            <family val="2"/>
            <scheme val="minor"/>
          </rPr>
          <t>Author:</t>
        </r>
        <r>
          <rPr>
            <sz val="11"/>
            <color theme="1"/>
            <rFont val="Calibri"/>
            <family val="2"/>
            <scheme val="minor"/>
          </rPr>
          <t xml:space="preserve">
GL 1956 p. 438</t>
        </r>
      </text>
    </comment>
    <comment ref="BR23" authorId="0" shapeId="0" xr:uid="{94C228EC-709F-4488-A62F-972523FBE77D}">
      <text>
        <r>
          <rPr>
            <b/>
            <sz val="11"/>
            <color theme="1"/>
            <rFont val="Calibri"/>
            <family val="2"/>
            <scheme val="minor"/>
          </rPr>
          <t>Author:</t>
        </r>
        <r>
          <rPr>
            <sz val="11"/>
            <color theme="1"/>
            <rFont val="Calibri"/>
            <family val="2"/>
            <scheme val="minor"/>
          </rPr>
          <t xml:space="preserve">
50% fed income tax liability
</t>
        </r>
      </text>
    </comment>
    <comment ref="BS23" authorId="0" shapeId="0" xr:uid="{FD359EF9-D472-48F8-8064-2E60E74A5604}">
      <text>
        <r>
          <rPr>
            <b/>
            <sz val="11"/>
            <color theme="1"/>
            <rFont val="Calibri"/>
            <family val="2"/>
            <scheme val="minor"/>
          </rPr>
          <t>Author:</t>
        </r>
        <r>
          <rPr>
            <sz val="11"/>
            <color theme="1"/>
            <rFont val="Calibri"/>
            <family val="2"/>
            <scheme val="minor"/>
          </rPr>
          <t xml:space="preserve">
ACIR notes Mass repealed 50% fed income tax deduction in 1969</t>
        </r>
      </text>
    </comment>
    <comment ref="CI25" authorId="0" shapeId="0" xr:uid="{2605037D-4DE1-4998-AA2B-2988D03D86D2}">
      <text>
        <r>
          <rPr>
            <b/>
            <sz val="11"/>
            <color theme="1"/>
            <rFont val="Calibri"/>
            <family val="2"/>
            <scheme val="minor"/>
          </rPr>
          <t>Author:</t>
        </r>
        <r>
          <rPr>
            <sz val="11"/>
            <color theme="1"/>
            <rFont val="Calibri"/>
            <family val="2"/>
            <scheme val="minor"/>
          </rPr>
          <t xml:space="preserve">
limited to those using the higher rate schedule</t>
        </r>
      </text>
    </comment>
    <comment ref="CJ25" authorId="0" shapeId="0" xr:uid="{AEA9B6C0-F2B9-4617-8F64-63DB3CB63B99}">
      <text>
        <r>
          <rPr>
            <b/>
            <sz val="11"/>
            <color theme="1"/>
            <rFont val="Calibri"/>
            <family val="2"/>
            <scheme val="minor"/>
          </rPr>
          <t>Author:</t>
        </r>
        <r>
          <rPr>
            <sz val="11"/>
            <color theme="1"/>
            <rFont val="Calibri"/>
            <family val="2"/>
            <scheme val="minor"/>
          </rPr>
          <t xml:space="preserve">
limited to those using the higher rate schedule</t>
        </r>
      </text>
    </comment>
    <comment ref="CR27" authorId="0" shapeId="0" xr:uid="{6C43452D-C536-43BB-B070-CA2047F9C40E}">
      <text>
        <r>
          <rPr>
            <b/>
            <sz val="11"/>
            <color theme="1"/>
            <rFont val="Calibri"/>
            <family val="2"/>
            <scheme val="minor"/>
          </rPr>
          <t>Author:</t>
        </r>
        <r>
          <rPr>
            <sz val="11"/>
            <color theme="1"/>
            <rFont val="Calibri"/>
            <family val="2"/>
            <scheme val="minor"/>
          </rPr>
          <t xml:space="preserve">
tax deduction limited to $5,000single
/$10,000married
</t>
        </r>
      </text>
    </comment>
    <comment ref="CS27" authorId="0" shapeId="0" xr:uid="{1F1E12C8-4734-4679-90E2-B3D22CF073D2}">
      <text>
        <r>
          <rPr>
            <b/>
            <sz val="11"/>
            <color theme="1"/>
            <rFont val="Calibri"/>
            <family val="2"/>
            <scheme val="minor"/>
          </rPr>
          <t>Author:</t>
        </r>
        <r>
          <rPr>
            <sz val="11"/>
            <color theme="1"/>
            <rFont val="Calibri"/>
            <family val="2"/>
            <scheme val="minor"/>
          </rPr>
          <t xml:space="preserve">
tax deduction limited to $5,000single
/$10,000married
</t>
        </r>
      </text>
    </comment>
    <comment ref="CT27" authorId="0" shapeId="0" xr:uid="{627F9426-7492-4375-9604-495D588C6AFF}">
      <text>
        <r>
          <rPr>
            <b/>
            <sz val="11"/>
            <color theme="1"/>
            <rFont val="Calibri"/>
            <family val="2"/>
            <scheme val="minor"/>
          </rPr>
          <t>Author:</t>
        </r>
        <r>
          <rPr>
            <sz val="11"/>
            <color theme="1"/>
            <rFont val="Calibri"/>
            <family val="2"/>
            <scheme val="minor"/>
          </rPr>
          <t xml:space="preserve">
tax deduction limited to $5,000single
/$10,000married
</t>
        </r>
      </text>
    </comment>
    <comment ref="CU27" authorId="0" shapeId="0" xr:uid="{C3F9A0E4-F440-4B5A-8A7D-52B1F57FC606}">
      <text>
        <r>
          <rPr>
            <b/>
            <sz val="11"/>
            <color theme="1"/>
            <rFont val="Calibri"/>
            <family val="2"/>
            <scheme val="minor"/>
          </rPr>
          <t>Author:</t>
        </r>
        <r>
          <rPr>
            <sz val="11"/>
            <color theme="1"/>
            <rFont val="Calibri"/>
            <family val="2"/>
            <scheme val="minor"/>
          </rPr>
          <t xml:space="preserve">
tax deduction limited to $5,000single
/$10,000married
</t>
        </r>
      </text>
    </comment>
    <comment ref="CV27" authorId="0" shapeId="0" xr:uid="{B2645688-B3E5-401B-BE78-95C8ECD472C5}">
      <text>
        <r>
          <rPr>
            <b/>
            <sz val="11"/>
            <color theme="1"/>
            <rFont val="Calibri"/>
            <family val="2"/>
            <scheme val="minor"/>
          </rPr>
          <t>Author:</t>
        </r>
        <r>
          <rPr>
            <sz val="11"/>
            <color theme="1"/>
            <rFont val="Calibri"/>
            <family val="2"/>
            <scheme val="minor"/>
          </rPr>
          <t xml:space="preserve">
tax deduction limited to $5,000single
/$10,000married
</t>
        </r>
      </text>
    </comment>
    <comment ref="CW27" authorId="0" shapeId="0" xr:uid="{AE3C970A-273E-4B14-AE4A-3109BED9FD2A}">
      <text>
        <r>
          <rPr>
            <b/>
            <sz val="11"/>
            <color theme="1"/>
            <rFont val="Calibri"/>
            <family val="2"/>
            <scheme val="minor"/>
          </rPr>
          <t>Author:</t>
        </r>
        <r>
          <rPr>
            <sz val="11"/>
            <color theme="1"/>
            <rFont val="Calibri"/>
            <family val="2"/>
            <scheme val="minor"/>
          </rPr>
          <t xml:space="preserve">
tax deduction limited to $5,000single
/$10,000married
</t>
        </r>
      </text>
    </comment>
    <comment ref="CX27" authorId="0" shapeId="0" xr:uid="{862A70DF-1AC1-44EE-9581-CE9696412277}">
      <text>
        <r>
          <rPr>
            <b/>
            <sz val="11"/>
            <color theme="1"/>
            <rFont val="Calibri"/>
            <family val="2"/>
            <scheme val="minor"/>
          </rPr>
          <t>Author:</t>
        </r>
        <r>
          <rPr>
            <sz val="11"/>
            <color theme="1"/>
            <rFont val="Calibri"/>
            <family val="2"/>
            <scheme val="minor"/>
          </rPr>
          <t xml:space="preserve">
tax deduction limited to $5,000single
/$10,000married
</t>
        </r>
      </text>
    </comment>
    <comment ref="CY27" authorId="0" shapeId="0" xr:uid="{52CBDBDB-3821-415C-B62E-CE3595F9C3F6}">
      <text>
        <r>
          <rPr>
            <b/>
            <sz val="11"/>
            <color rgb="FF000000"/>
            <rFont val="Calibri"/>
            <family val="2"/>
          </rPr>
          <t>Author:</t>
        </r>
        <r>
          <rPr>
            <sz val="11"/>
            <color rgb="FF000000"/>
            <rFont val="Calibri"/>
            <family val="2"/>
          </rPr>
          <t xml:space="preserve">
</t>
        </r>
        <r>
          <rPr>
            <sz val="11"/>
            <color rgb="FF000000"/>
            <rFont val="Calibri"/>
            <family val="2"/>
          </rPr>
          <t xml:space="preserve">tax deduction limited to $5,000single
</t>
        </r>
        <r>
          <rPr>
            <sz val="11"/>
            <color rgb="FF000000"/>
            <rFont val="Calibri"/>
            <family val="2"/>
          </rPr>
          <t xml:space="preserve">/$10,000married
</t>
        </r>
      </text>
    </comment>
    <comment ref="CZ27" authorId="0" shapeId="0" xr:uid="{45629D18-CB7E-4C38-828D-B6F01EDF24B6}">
      <text>
        <r>
          <rPr>
            <b/>
            <sz val="11"/>
            <color rgb="FF000000"/>
            <rFont val="Calibri"/>
            <family val="2"/>
          </rPr>
          <t>Author:</t>
        </r>
        <r>
          <rPr>
            <sz val="11"/>
            <color rgb="FF000000"/>
            <rFont val="Calibri"/>
            <family val="2"/>
          </rPr>
          <t xml:space="preserve">
</t>
        </r>
        <r>
          <rPr>
            <sz val="11"/>
            <color rgb="FF000000"/>
            <rFont val="Calibri"/>
            <family val="2"/>
          </rPr>
          <t xml:space="preserve">tax deduction limited to $5,000single
</t>
        </r>
        <r>
          <rPr>
            <sz val="11"/>
            <color rgb="FF000000"/>
            <rFont val="Calibri"/>
            <family val="2"/>
          </rPr>
          <t xml:space="preserve">/$10,000married
</t>
        </r>
      </text>
    </comment>
    <comment ref="DA27" authorId="0" shapeId="0" xr:uid="{D366CA4D-6249-4BA6-8C11-0A5FC70E51D6}">
      <text>
        <r>
          <rPr>
            <b/>
            <sz val="11"/>
            <color theme="1"/>
            <rFont val="Calibri"/>
            <family val="2"/>
            <scheme val="minor"/>
          </rPr>
          <t>Author:</t>
        </r>
        <r>
          <rPr>
            <sz val="11"/>
            <color theme="1"/>
            <rFont val="Calibri"/>
            <family val="2"/>
            <scheme val="minor"/>
          </rPr>
          <t xml:space="preserve">
tax deduction limited to $5,000single
/$10,000married
</t>
        </r>
      </text>
    </comment>
    <comment ref="DB27" authorId="0" shapeId="0" xr:uid="{61C5B8C3-9DF4-401B-A027-3F68E6821BDC}">
      <text>
        <r>
          <rPr>
            <b/>
            <sz val="11"/>
            <color theme="1"/>
            <rFont val="Calibri"/>
            <family val="2"/>
            <scheme val="minor"/>
          </rPr>
          <t>Author:</t>
        </r>
        <r>
          <rPr>
            <sz val="11"/>
            <color theme="1"/>
            <rFont val="Calibri"/>
            <family val="2"/>
            <scheme val="minor"/>
          </rPr>
          <t xml:space="preserve">
tax deduction limited to $5,000single
/$10,000married
</t>
        </r>
      </text>
    </comment>
    <comment ref="DC27" authorId="0" shapeId="0" xr:uid="{7A635F75-DD0F-4300-B9B0-AEB856252AC2}">
      <text>
        <r>
          <rPr>
            <b/>
            <sz val="11"/>
            <color theme="1"/>
            <rFont val="Calibri"/>
            <family val="2"/>
            <scheme val="minor"/>
          </rPr>
          <t>Author:</t>
        </r>
        <r>
          <rPr>
            <sz val="11"/>
            <color theme="1"/>
            <rFont val="Calibri"/>
            <family val="2"/>
            <scheme val="minor"/>
          </rPr>
          <t xml:space="preserve">
tax deduction limited to $5,000single
/$10,000married
</t>
        </r>
      </text>
    </comment>
    <comment ref="DD27" authorId="0" shapeId="0" xr:uid="{2A66DC24-6164-49F8-A610-EA038B81A4D3}">
      <text>
        <r>
          <rPr>
            <b/>
            <sz val="11"/>
            <color theme="1"/>
            <rFont val="Calibri"/>
            <family val="2"/>
            <scheme val="minor"/>
          </rPr>
          <t>Author:</t>
        </r>
        <r>
          <rPr>
            <sz val="11"/>
            <color theme="1"/>
            <rFont val="Calibri"/>
            <family val="2"/>
            <scheme val="minor"/>
          </rPr>
          <t xml:space="preserve">
tax deduction limited to $5,000single
/$10,000married
</t>
        </r>
      </text>
    </comment>
    <comment ref="DE27" authorId="0" shapeId="0" xr:uid="{220104CB-9625-478E-8DE4-E7516CCE8F76}">
      <text>
        <r>
          <rPr>
            <b/>
            <sz val="11"/>
            <color theme="1"/>
            <rFont val="Calibri"/>
            <family val="2"/>
            <scheme val="minor"/>
          </rPr>
          <t>Author:</t>
        </r>
        <r>
          <rPr>
            <sz val="11"/>
            <color theme="1"/>
            <rFont val="Calibri"/>
            <family val="2"/>
            <scheme val="minor"/>
          </rPr>
          <t xml:space="preserve">
tax deduction limited to $5,000single
/$10,000married
</t>
        </r>
      </text>
    </comment>
    <comment ref="DF27" authorId="0" shapeId="0" xr:uid="{06721EAC-C00C-4FCA-B273-7B6F33B7738B}">
      <text>
        <r>
          <rPr>
            <b/>
            <sz val="11"/>
            <color theme="1"/>
            <rFont val="Calibri"/>
            <family val="2"/>
            <scheme val="minor"/>
          </rPr>
          <t>Author:</t>
        </r>
        <r>
          <rPr>
            <sz val="11"/>
            <color theme="1"/>
            <rFont val="Calibri"/>
            <family val="2"/>
            <scheme val="minor"/>
          </rPr>
          <t xml:space="preserve">
tax deduction limited to $5,000single
/$10,000married
</t>
        </r>
      </text>
    </comment>
    <comment ref="DG27" authorId="0" shapeId="0" xr:uid="{C219A1E0-3EBF-4D29-8361-ACAC4CADEA2E}">
      <text>
        <r>
          <rPr>
            <b/>
            <sz val="11"/>
            <color theme="1"/>
            <rFont val="Calibri"/>
            <family val="2"/>
            <scheme val="minor"/>
          </rPr>
          <t>Author:</t>
        </r>
        <r>
          <rPr>
            <sz val="11"/>
            <color theme="1"/>
            <rFont val="Calibri"/>
            <family val="2"/>
            <scheme val="minor"/>
          </rPr>
          <t xml:space="preserve">
tax deduction limited to $5,000single
/$10,000married
</t>
        </r>
      </text>
    </comment>
    <comment ref="DH27" authorId="0" shapeId="0" xr:uid="{83526B66-D96F-4000-8187-2C027D51E68A}">
      <text>
        <r>
          <rPr>
            <b/>
            <sz val="11"/>
            <color theme="1"/>
            <rFont val="Calibri"/>
            <family val="2"/>
            <scheme val="minor"/>
          </rPr>
          <t>Author:</t>
        </r>
        <r>
          <rPr>
            <sz val="11"/>
            <color theme="1"/>
            <rFont val="Calibri"/>
            <family val="2"/>
            <scheme val="minor"/>
          </rPr>
          <t xml:space="preserve">
tax deduction limited to $5,000single
/$10,000married
</t>
        </r>
      </text>
    </comment>
    <comment ref="DI27" authorId="0" shapeId="0" xr:uid="{D64DF382-4EA4-4256-83F3-B5D5768F6E33}">
      <text>
        <r>
          <rPr>
            <b/>
            <sz val="11"/>
            <color theme="1"/>
            <rFont val="Calibri"/>
            <family val="2"/>
            <scheme val="minor"/>
          </rPr>
          <t>Author:</t>
        </r>
        <r>
          <rPr>
            <sz val="11"/>
            <color theme="1"/>
            <rFont val="Calibri"/>
            <family val="2"/>
            <scheme val="minor"/>
          </rPr>
          <t xml:space="preserve">
tax deduction limited to $5,000single
/$10,000married
</t>
        </r>
      </text>
    </comment>
    <comment ref="DJ27" authorId="0" shapeId="0" xr:uid="{C494F646-9672-404B-B9D5-B11B5AB4A3BA}">
      <text>
        <r>
          <rPr>
            <b/>
            <sz val="11"/>
            <color theme="1"/>
            <rFont val="Calibri"/>
            <family val="2"/>
            <scheme val="minor"/>
          </rPr>
          <t>Author:</t>
        </r>
        <r>
          <rPr>
            <sz val="11"/>
            <color theme="1"/>
            <rFont val="Calibri"/>
            <family val="2"/>
            <scheme val="minor"/>
          </rPr>
          <t xml:space="preserve">
tax deduction limited to $5,000single
/$10,000married
</t>
        </r>
      </text>
    </comment>
    <comment ref="DK27" authorId="0" shapeId="0" xr:uid="{0C52FF51-CF7F-4358-9CFC-46656D1E6447}">
      <text>
        <r>
          <rPr>
            <b/>
            <sz val="11"/>
            <color theme="1"/>
            <rFont val="Calibri"/>
            <family val="2"/>
            <scheme val="minor"/>
          </rPr>
          <t>Author:</t>
        </r>
        <r>
          <rPr>
            <sz val="11"/>
            <color theme="1"/>
            <rFont val="Calibri"/>
            <family val="2"/>
            <scheme val="minor"/>
          </rPr>
          <t xml:space="preserve">
tax deduction limited to $5,000single
/$10,000married
</t>
        </r>
      </text>
    </comment>
    <comment ref="DL27" authorId="0" shapeId="0" xr:uid="{AAF9DA39-DCF0-484F-A05D-360C26C0F918}">
      <text>
        <r>
          <rPr>
            <b/>
            <sz val="11"/>
            <color theme="1"/>
            <rFont val="Calibri"/>
            <family val="2"/>
            <scheme val="minor"/>
          </rPr>
          <t>Author:</t>
        </r>
        <r>
          <rPr>
            <sz val="11"/>
            <color theme="1"/>
            <rFont val="Calibri"/>
            <family val="2"/>
            <scheme val="minor"/>
          </rPr>
          <t xml:space="preserve">
tax deduction limited to $5,000single
/$10,000married
</t>
        </r>
      </text>
    </comment>
    <comment ref="DM27" authorId="0" shapeId="0" xr:uid="{5A5C0993-9FE0-4710-8277-8ACFA29412F3}">
      <text>
        <r>
          <rPr>
            <b/>
            <sz val="11"/>
            <color theme="1"/>
            <rFont val="Calibri"/>
            <family val="2"/>
            <scheme val="minor"/>
          </rPr>
          <t>Author:</t>
        </r>
        <r>
          <rPr>
            <sz val="11"/>
            <color theme="1"/>
            <rFont val="Calibri"/>
            <family val="2"/>
            <scheme val="minor"/>
          </rPr>
          <t xml:space="preserve">
tax deduction limited to $5,000single
/$10,000married
</t>
        </r>
      </text>
    </comment>
    <comment ref="DN27" authorId="0" shapeId="0" xr:uid="{354F0ED4-74C2-456D-90D8-35B543F50F35}">
      <text>
        <r>
          <rPr>
            <b/>
            <sz val="11"/>
            <color theme="1"/>
            <rFont val="Calibri"/>
            <family val="2"/>
            <scheme val="minor"/>
          </rPr>
          <t>Author:</t>
        </r>
        <r>
          <rPr>
            <sz val="11"/>
            <color theme="1"/>
            <rFont val="Calibri"/>
            <family val="2"/>
            <scheme val="minor"/>
          </rPr>
          <t xml:space="preserve">
tax deduction limited to $5,000single
/$10,000married
</t>
        </r>
      </text>
    </comment>
    <comment ref="DO27" authorId="0" shapeId="0" xr:uid="{2FE06F2F-A49E-4BAA-ACE0-E5C6EEA08A7B}">
      <text>
        <r>
          <rPr>
            <b/>
            <sz val="11"/>
            <color theme="1"/>
            <rFont val="Calibri"/>
            <family val="2"/>
            <scheme val="minor"/>
          </rPr>
          <t>Author:</t>
        </r>
        <r>
          <rPr>
            <sz val="11"/>
            <color theme="1"/>
            <rFont val="Calibri"/>
            <family val="2"/>
            <scheme val="minor"/>
          </rPr>
          <t xml:space="preserve">
tax deduction limited to $5,000single
/$10,000married
</t>
        </r>
      </text>
    </comment>
    <comment ref="DP27" authorId="0" shapeId="0" xr:uid="{826BE777-583F-4F33-A5E7-3C0EFBD26E08}">
      <text>
        <r>
          <rPr>
            <b/>
            <sz val="11"/>
            <color rgb="FF000000"/>
            <rFont val="Calibri"/>
            <family val="2"/>
          </rPr>
          <t>Author:</t>
        </r>
        <r>
          <rPr>
            <sz val="11"/>
            <color rgb="FF000000"/>
            <rFont val="Calibri"/>
            <family val="2"/>
          </rPr>
          <t xml:space="preserve">
</t>
        </r>
        <r>
          <rPr>
            <sz val="11"/>
            <color rgb="FF000000"/>
            <rFont val="Calibri"/>
            <family val="2"/>
          </rPr>
          <t xml:space="preserve">tax deduction limited to $5,000single
</t>
        </r>
        <r>
          <rPr>
            <sz val="11"/>
            <color rgb="FF000000"/>
            <rFont val="Calibri"/>
            <family val="2"/>
          </rPr>
          <t xml:space="preserve">/$10,000married
</t>
        </r>
      </text>
    </comment>
    <comment ref="DQ27" authorId="0" shapeId="0" xr:uid="{0D84D648-0E40-406B-B79F-D084E9B91451}">
      <text>
        <r>
          <rPr>
            <b/>
            <sz val="11"/>
            <color rgb="FF000000"/>
            <rFont val="Calibri"/>
            <family val="2"/>
          </rPr>
          <t>Author:</t>
        </r>
        <r>
          <rPr>
            <sz val="11"/>
            <color rgb="FF000000"/>
            <rFont val="Calibri"/>
            <family val="2"/>
          </rPr>
          <t xml:space="preserve">
</t>
        </r>
        <r>
          <rPr>
            <sz val="11"/>
            <color rgb="FF000000"/>
            <rFont val="Calibri"/>
            <family val="2"/>
          </rPr>
          <t xml:space="preserve">deduction phased out for high income taxpayers
</t>
        </r>
        <r>
          <rPr>
            <sz val="11"/>
            <color rgb="FF000000"/>
            <rFont val="Calibri"/>
            <family val="2"/>
          </rPr>
          <t xml:space="preserve">
</t>
        </r>
      </text>
    </comment>
    <comment ref="DR27" authorId="0" shapeId="0" xr:uid="{FB707D70-7962-4E4B-912A-DDD157130289}">
      <text>
        <r>
          <rPr>
            <b/>
            <sz val="11"/>
            <color rgb="FF000000"/>
            <rFont val="Calibri"/>
            <family val="2"/>
          </rPr>
          <t>Author:</t>
        </r>
        <r>
          <rPr>
            <sz val="11"/>
            <color rgb="FF000000"/>
            <rFont val="Calibri"/>
            <family val="2"/>
          </rPr>
          <t xml:space="preserve">
</t>
        </r>
        <r>
          <rPr>
            <sz val="11"/>
            <color rgb="FF000000"/>
            <rFont val="Calibri"/>
            <family val="2"/>
          </rPr>
          <t xml:space="preserve">deduction phased out for high income taxpayers
</t>
        </r>
        <r>
          <rPr>
            <sz val="11"/>
            <color rgb="FF000000"/>
            <rFont val="Calibri"/>
            <family val="2"/>
          </rPr>
          <t xml:space="preserve">
</t>
        </r>
      </text>
    </comment>
    <comment ref="DS27" authorId="0" shapeId="0" xr:uid="{C9EB70B7-0795-4EEA-A86D-71E12AFC1155}">
      <text>
        <r>
          <rPr>
            <b/>
            <sz val="11"/>
            <color theme="1"/>
            <rFont val="Calibri"/>
            <family val="2"/>
            <scheme val="minor"/>
          </rPr>
          <t>Author:</t>
        </r>
        <r>
          <rPr>
            <sz val="11"/>
            <color theme="1"/>
            <rFont val="Calibri"/>
            <family val="2"/>
            <scheme val="minor"/>
          </rPr>
          <t xml:space="preserve">
deduction phased out for high income taxpayers
</t>
        </r>
      </text>
    </comment>
    <comment ref="DT27" authorId="0" shapeId="0" xr:uid="{F6A7202A-1737-4A72-8B94-0D956DD69257}">
      <text>
        <r>
          <rPr>
            <b/>
            <sz val="11"/>
            <color theme="1"/>
            <rFont val="Calibri"/>
            <family val="2"/>
            <scheme val="minor"/>
          </rPr>
          <t>Author:</t>
        </r>
        <r>
          <rPr>
            <sz val="11"/>
            <color theme="1"/>
            <rFont val="Calibri"/>
            <family val="2"/>
            <scheme val="minor"/>
          </rPr>
          <t xml:space="preserve">
deduction phased out for high income taxpayers
</t>
        </r>
      </text>
    </comment>
    <comment ref="DU27" authorId="0" shapeId="0" xr:uid="{7DF1C62E-8797-4687-8817-50FA884A9C78}">
      <text>
        <r>
          <rPr>
            <b/>
            <sz val="11"/>
            <color rgb="FF000000"/>
            <rFont val="Calibri"/>
            <family val="2"/>
          </rPr>
          <t>Author:</t>
        </r>
        <r>
          <rPr>
            <sz val="11"/>
            <color rgb="FF000000"/>
            <rFont val="Calibri"/>
            <family val="2"/>
          </rPr>
          <t xml:space="preserve">
</t>
        </r>
        <r>
          <rPr>
            <sz val="11"/>
            <color rgb="FF000000"/>
            <rFont val="Calibri"/>
            <family val="2"/>
          </rPr>
          <t xml:space="preserve">deduction phased out for high income taxpayers
</t>
        </r>
        <r>
          <rPr>
            <sz val="11"/>
            <color rgb="FF000000"/>
            <rFont val="Calibri"/>
            <family val="2"/>
          </rPr>
          <t xml:space="preserve">
</t>
        </r>
      </text>
    </comment>
    <comment ref="DV27" authorId="0" shapeId="0" xr:uid="{6F867C33-E184-4B4C-BFD4-F91CA6208238}">
      <text>
        <r>
          <rPr>
            <b/>
            <sz val="11"/>
            <color theme="1"/>
            <rFont val="Calibri"/>
            <family val="2"/>
            <scheme val="minor"/>
          </rPr>
          <t>Author:</t>
        </r>
        <r>
          <rPr>
            <sz val="11"/>
            <color theme="1"/>
            <rFont val="Calibri"/>
            <family val="2"/>
            <scheme val="minor"/>
          </rPr>
          <t xml:space="preserve">
deduction phased out for high income taxpayers
</t>
        </r>
      </text>
    </comment>
    <comment ref="DW27" authorId="0" shapeId="0" xr:uid="{BFF6D426-A19B-4004-9DD7-FB2197957E02}">
      <text>
        <r>
          <rPr>
            <b/>
            <sz val="11"/>
            <color theme="1"/>
            <rFont val="Calibri"/>
            <family val="2"/>
            <scheme val="minor"/>
          </rPr>
          <t>Author:</t>
        </r>
        <r>
          <rPr>
            <sz val="11"/>
            <color theme="1"/>
            <rFont val="Calibri"/>
            <family val="2"/>
            <scheme val="minor"/>
          </rPr>
          <t xml:space="preserve">
deduction phased out for high income taxpayers
</t>
        </r>
      </text>
    </comment>
    <comment ref="DX27" authorId="0" shapeId="0" xr:uid="{F67EE34E-9F4E-4B18-82A0-033BBB6220D5}">
      <text>
        <r>
          <rPr>
            <b/>
            <sz val="11"/>
            <color rgb="FF000000"/>
            <rFont val="Calibri"/>
            <family val="2"/>
          </rPr>
          <t>Author:</t>
        </r>
        <r>
          <rPr>
            <sz val="11"/>
            <color rgb="FF000000"/>
            <rFont val="Calibri"/>
            <family val="2"/>
          </rPr>
          <t xml:space="preserve">
</t>
        </r>
        <r>
          <rPr>
            <sz val="11"/>
            <color rgb="FF000000"/>
            <rFont val="Calibri"/>
            <family val="2"/>
          </rPr>
          <t xml:space="preserve">deduction phased out for high income taxpayers
</t>
        </r>
        <r>
          <rPr>
            <sz val="11"/>
            <color rgb="FF000000"/>
            <rFont val="Calibri"/>
            <family val="2"/>
          </rPr>
          <t xml:space="preserve">
</t>
        </r>
      </text>
    </comment>
    <comment ref="BX28" authorId="1" shapeId="0" xr:uid="{6E4BB5BE-EF49-4A63-B969-EEA0645E45DD}">
      <text>
        <t>[Threaded comment]
Your version of Excel allows you to read this threaded comment; however, any edits to it will get removed if the file is opened in a newer version of Excel. Learn more: https://go.microsoft.com/fwlink/?linkid=870924
Comment:
    turn of decade limits to itemized ded, is that true for other years?</t>
      </text>
    </comment>
    <comment ref="DA28" authorId="0" shapeId="0" xr:uid="{BF576BCE-E4A0-4683-99D3-57798C155644}">
      <text>
        <r>
          <rPr>
            <b/>
            <sz val="11"/>
            <color theme="1"/>
            <rFont val="Calibri"/>
            <family val="2"/>
            <scheme val="minor"/>
          </rPr>
          <t>Author:</t>
        </r>
        <r>
          <rPr>
            <sz val="11"/>
            <color theme="1"/>
            <rFont val="Calibri"/>
            <family val="2"/>
            <scheme val="minor"/>
          </rPr>
          <t xml:space="preserve">
tax deduction limited to $5,000single
/$10,000married
</t>
        </r>
      </text>
    </comment>
    <comment ref="DB28" authorId="0" shapeId="0" xr:uid="{75AC3104-F46D-4E99-90E1-2C5F0E4171F2}">
      <text>
        <r>
          <rPr>
            <b/>
            <sz val="11"/>
            <color theme="1"/>
            <rFont val="Calibri"/>
            <family val="2"/>
            <scheme val="minor"/>
          </rPr>
          <t>Author:</t>
        </r>
        <r>
          <rPr>
            <sz val="11"/>
            <color theme="1"/>
            <rFont val="Calibri"/>
            <family val="2"/>
            <scheme val="minor"/>
          </rPr>
          <t xml:space="preserve">
tax deduction limited to $5,000single
/$10,000married
</t>
        </r>
      </text>
    </comment>
    <comment ref="DC28" authorId="0" shapeId="0" xr:uid="{2DB6B33E-1E02-4A86-AC12-7557E3F74A99}">
      <text>
        <r>
          <rPr>
            <b/>
            <sz val="11"/>
            <color theme="1"/>
            <rFont val="Calibri"/>
            <family val="2"/>
            <scheme val="minor"/>
          </rPr>
          <t>Author:</t>
        </r>
        <r>
          <rPr>
            <sz val="11"/>
            <color theme="1"/>
            <rFont val="Calibri"/>
            <family val="2"/>
            <scheme val="minor"/>
          </rPr>
          <t xml:space="preserve">
tax deduction limited to $5,000single
/$10,000married
</t>
        </r>
      </text>
    </comment>
    <comment ref="DD28" authorId="0" shapeId="0" xr:uid="{6394E72F-0EE5-464F-9927-048ED4093502}">
      <text>
        <r>
          <rPr>
            <b/>
            <sz val="11"/>
            <color theme="1"/>
            <rFont val="Calibri"/>
            <family val="2"/>
            <scheme val="minor"/>
          </rPr>
          <t>Author:</t>
        </r>
        <r>
          <rPr>
            <sz val="11"/>
            <color theme="1"/>
            <rFont val="Calibri"/>
            <family val="2"/>
            <scheme val="minor"/>
          </rPr>
          <t xml:space="preserve">
tax deduction limited to $5,000single
/$10,000married
</t>
        </r>
      </text>
    </comment>
    <comment ref="DE28" authorId="0" shapeId="0" xr:uid="{DC718E7A-EE0A-4358-B229-89FBE68A5632}">
      <text>
        <r>
          <rPr>
            <b/>
            <sz val="11"/>
            <color theme="1"/>
            <rFont val="Calibri"/>
            <family val="2"/>
            <scheme val="minor"/>
          </rPr>
          <t>Author:</t>
        </r>
        <r>
          <rPr>
            <sz val="11"/>
            <color theme="1"/>
            <rFont val="Calibri"/>
            <family val="2"/>
            <scheme val="minor"/>
          </rPr>
          <t xml:space="preserve">
tax deduction limited to $5,000single
/$10,000married
</t>
        </r>
      </text>
    </comment>
    <comment ref="DF28" authorId="0" shapeId="0" xr:uid="{7D04CF72-93AC-4C01-AB54-542E9B1AC986}">
      <text>
        <r>
          <rPr>
            <b/>
            <sz val="11"/>
            <color theme="1"/>
            <rFont val="Calibri"/>
            <family val="2"/>
            <scheme val="minor"/>
          </rPr>
          <t>Author:</t>
        </r>
        <r>
          <rPr>
            <sz val="11"/>
            <color theme="1"/>
            <rFont val="Calibri"/>
            <family val="2"/>
            <scheme val="minor"/>
          </rPr>
          <t xml:space="preserve">
tax deduction limited to $5,000single
/$10,000married
</t>
        </r>
      </text>
    </comment>
    <comment ref="DG28" authorId="0" shapeId="0" xr:uid="{963FD87A-828C-4CA3-979E-6FE0FC768957}">
      <text>
        <r>
          <rPr>
            <b/>
            <sz val="11"/>
            <color theme="1"/>
            <rFont val="Calibri"/>
            <family val="2"/>
            <scheme val="minor"/>
          </rPr>
          <t>Author:</t>
        </r>
        <r>
          <rPr>
            <sz val="11"/>
            <color theme="1"/>
            <rFont val="Calibri"/>
            <family val="2"/>
            <scheme val="minor"/>
          </rPr>
          <t xml:space="preserve">
tax deduction limited to $5,000single
/$10,000married
</t>
        </r>
      </text>
    </comment>
    <comment ref="DH28" authorId="0" shapeId="0" xr:uid="{6DF9EFD3-E409-4359-9D1D-EF16DDF80EBF}">
      <text>
        <r>
          <rPr>
            <b/>
            <sz val="11"/>
            <color theme="1"/>
            <rFont val="Calibri"/>
            <family val="2"/>
            <scheme val="minor"/>
          </rPr>
          <t>Author:</t>
        </r>
        <r>
          <rPr>
            <sz val="11"/>
            <color theme="1"/>
            <rFont val="Calibri"/>
            <family val="2"/>
            <scheme val="minor"/>
          </rPr>
          <t xml:space="preserve">
tax deduction limited to $5,000single
/$10,000married
</t>
        </r>
      </text>
    </comment>
    <comment ref="DI28" authorId="0" shapeId="0" xr:uid="{A182004E-EEA9-4363-B746-9C10757F53E8}">
      <text>
        <r>
          <rPr>
            <b/>
            <sz val="11"/>
            <color theme="1"/>
            <rFont val="Calibri"/>
            <family val="2"/>
            <scheme val="minor"/>
          </rPr>
          <t>Author:</t>
        </r>
        <r>
          <rPr>
            <sz val="11"/>
            <color theme="1"/>
            <rFont val="Calibri"/>
            <family val="2"/>
            <scheme val="minor"/>
          </rPr>
          <t xml:space="preserve">
tax deduction limited to $5,000single
/$10,000married
</t>
        </r>
      </text>
    </comment>
    <comment ref="DJ28" authorId="0" shapeId="0" xr:uid="{508BDF8B-D710-41E6-AEB6-616D4CEC2EE7}">
      <text>
        <r>
          <rPr>
            <b/>
            <sz val="11"/>
            <color theme="1"/>
            <rFont val="Calibri"/>
            <family val="2"/>
            <scheme val="minor"/>
          </rPr>
          <t>Author:</t>
        </r>
        <r>
          <rPr>
            <sz val="11"/>
            <color theme="1"/>
            <rFont val="Calibri"/>
            <family val="2"/>
            <scheme val="minor"/>
          </rPr>
          <t xml:space="preserve">
tax deduction limited to $5,000single
/$10,000married
</t>
        </r>
      </text>
    </comment>
    <comment ref="DK28" authorId="0" shapeId="0" xr:uid="{CE6DB680-3231-4EAA-9D79-40069FD483D3}">
      <text>
        <r>
          <rPr>
            <b/>
            <sz val="11"/>
            <color rgb="FF000000"/>
            <rFont val="Calibri"/>
            <family val="2"/>
          </rPr>
          <t>Author:</t>
        </r>
        <r>
          <rPr>
            <sz val="11"/>
            <color rgb="FF000000"/>
            <rFont val="Calibri"/>
            <family val="2"/>
          </rPr>
          <t xml:space="preserve">
</t>
        </r>
        <r>
          <rPr>
            <sz val="11"/>
            <color rgb="FF000000"/>
            <rFont val="Calibri"/>
            <family val="2"/>
          </rPr>
          <t xml:space="preserve">tax deduction limited to $5,000single
</t>
        </r>
        <r>
          <rPr>
            <sz val="11"/>
            <color rgb="FF000000"/>
            <rFont val="Calibri"/>
            <family val="2"/>
          </rPr>
          <t xml:space="preserve">/$10,000married
</t>
        </r>
      </text>
    </comment>
    <comment ref="DL28" authorId="0" shapeId="0" xr:uid="{6B4A440F-1EEE-4D7F-BABF-EA685BEF968A}">
      <text>
        <r>
          <rPr>
            <b/>
            <sz val="11"/>
            <color theme="1"/>
            <rFont val="Calibri"/>
            <family val="2"/>
            <scheme val="minor"/>
          </rPr>
          <t>Author:</t>
        </r>
        <r>
          <rPr>
            <sz val="11"/>
            <color theme="1"/>
            <rFont val="Calibri"/>
            <family val="2"/>
            <scheme val="minor"/>
          </rPr>
          <t xml:space="preserve">
tax deduction limited to $5,000single
/$10,000married
</t>
        </r>
      </text>
    </comment>
    <comment ref="DM28" authorId="0" shapeId="0" xr:uid="{EFED1EF1-8A58-462B-A684-4DA02CB6D054}">
      <text>
        <r>
          <rPr>
            <b/>
            <sz val="11"/>
            <color theme="1"/>
            <rFont val="Calibri"/>
            <family val="2"/>
            <scheme val="minor"/>
          </rPr>
          <t>Author:</t>
        </r>
        <r>
          <rPr>
            <sz val="11"/>
            <color theme="1"/>
            <rFont val="Calibri"/>
            <family val="2"/>
            <scheme val="minor"/>
          </rPr>
          <t xml:space="preserve">
tax deduction limited to $5,000single
/$10,000married
</t>
        </r>
      </text>
    </comment>
    <comment ref="DN28" authorId="0" shapeId="0" xr:uid="{27CE0A10-7549-4630-B2B1-3072E10DC7F3}">
      <text>
        <r>
          <rPr>
            <b/>
            <sz val="11"/>
            <color theme="1"/>
            <rFont val="Calibri"/>
            <family val="2"/>
            <scheme val="minor"/>
          </rPr>
          <t>Author:</t>
        </r>
        <r>
          <rPr>
            <sz val="11"/>
            <color theme="1"/>
            <rFont val="Calibri"/>
            <family val="2"/>
            <scheme val="minor"/>
          </rPr>
          <t xml:space="preserve">
tax deduction limited to $5,000single
/$10,000married
</t>
        </r>
      </text>
    </comment>
    <comment ref="DO28" authorId="0" shapeId="0" xr:uid="{B15FDE29-52F7-47F2-BD79-11D16C7A3D90}">
      <text>
        <r>
          <rPr>
            <b/>
            <sz val="11"/>
            <color theme="1"/>
            <rFont val="Calibri"/>
            <family val="2"/>
            <scheme val="minor"/>
          </rPr>
          <t>Author:</t>
        </r>
        <r>
          <rPr>
            <sz val="11"/>
            <color theme="1"/>
            <rFont val="Calibri"/>
            <family val="2"/>
            <scheme val="minor"/>
          </rPr>
          <t xml:space="preserve">
tax deduction limited to $5,000single
/$10,000married
</t>
        </r>
      </text>
    </comment>
    <comment ref="DP28" authorId="0" shapeId="0" xr:uid="{AC718D1A-50F2-490E-ADB3-38F0A4E942A7}">
      <text>
        <r>
          <rPr>
            <b/>
            <sz val="11"/>
            <color theme="1"/>
            <rFont val="Calibri"/>
            <family val="2"/>
            <scheme val="minor"/>
          </rPr>
          <t>Author:</t>
        </r>
        <r>
          <rPr>
            <sz val="11"/>
            <color theme="1"/>
            <rFont val="Calibri"/>
            <family val="2"/>
            <scheme val="minor"/>
          </rPr>
          <t xml:space="preserve">
tax deduction limited to $5,000single
/$10,000married
</t>
        </r>
      </text>
    </comment>
    <comment ref="DQ28" authorId="0" shapeId="0" xr:uid="{1E993792-9798-4CF0-B5C3-00237CC153C9}">
      <text>
        <r>
          <rPr>
            <b/>
            <sz val="11"/>
            <color theme="1"/>
            <rFont val="Calibri"/>
            <family val="2"/>
            <scheme val="minor"/>
          </rPr>
          <t>Author:</t>
        </r>
        <r>
          <rPr>
            <sz val="11"/>
            <color theme="1"/>
            <rFont val="Calibri"/>
            <family val="2"/>
            <scheme val="minor"/>
          </rPr>
          <t xml:space="preserve">
tax deduction limited to $5,000single
/$10,000married
</t>
        </r>
      </text>
    </comment>
    <comment ref="DR28" authorId="0" shapeId="0" xr:uid="{ABB89D9B-D730-42D7-A5E8-3B06CA58AB93}">
      <text>
        <r>
          <rPr>
            <b/>
            <sz val="11"/>
            <color rgb="FF000000"/>
            <rFont val="Calibri"/>
            <family val="2"/>
          </rPr>
          <t>Author:</t>
        </r>
        <r>
          <rPr>
            <sz val="11"/>
            <color rgb="FF000000"/>
            <rFont val="Calibri"/>
            <family val="2"/>
          </rPr>
          <t xml:space="preserve">
</t>
        </r>
        <r>
          <rPr>
            <sz val="11"/>
            <color rgb="FF000000"/>
            <rFont val="Calibri"/>
            <family val="2"/>
          </rPr>
          <t xml:space="preserve">tax deduction limited to $5,000single
</t>
        </r>
        <r>
          <rPr>
            <sz val="11"/>
            <color rgb="FF000000"/>
            <rFont val="Calibri"/>
            <family val="2"/>
          </rPr>
          <t xml:space="preserve">/$10,000married
</t>
        </r>
      </text>
    </comment>
    <comment ref="DS28" authorId="0" shapeId="0" xr:uid="{4B9D3E9C-DC50-4C0B-9B99-A6298A4A4F0B}">
      <text>
        <r>
          <rPr>
            <b/>
            <sz val="11"/>
            <color rgb="FF000000"/>
            <rFont val="Calibri"/>
            <family val="2"/>
          </rPr>
          <t>Author:</t>
        </r>
        <r>
          <rPr>
            <sz val="11"/>
            <color rgb="FF000000"/>
            <rFont val="Calibri"/>
            <family val="2"/>
          </rPr>
          <t xml:space="preserve">
</t>
        </r>
        <r>
          <rPr>
            <sz val="11"/>
            <color rgb="FF000000"/>
            <rFont val="Calibri"/>
            <family val="2"/>
          </rPr>
          <t xml:space="preserve">tax deduction limited to $5,000single
</t>
        </r>
        <r>
          <rPr>
            <sz val="11"/>
            <color rgb="FF000000"/>
            <rFont val="Calibri"/>
            <family val="2"/>
          </rPr>
          <t xml:space="preserve">/$10,000married
</t>
        </r>
      </text>
    </comment>
    <comment ref="DT28" authorId="0" shapeId="0" xr:uid="{A1F50D2D-6CE2-45CB-B8F4-F67C65F8B4F9}">
      <text>
        <r>
          <rPr>
            <b/>
            <sz val="11"/>
            <color rgb="FF000000"/>
            <rFont val="Calibri"/>
            <family val="2"/>
          </rPr>
          <t>Author:</t>
        </r>
        <r>
          <rPr>
            <sz val="11"/>
            <color rgb="FF000000"/>
            <rFont val="Calibri"/>
            <family val="2"/>
          </rPr>
          <t xml:space="preserve">
</t>
        </r>
        <r>
          <rPr>
            <sz val="11"/>
            <color rgb="FF000000"/>
            <rFont val="Calibri"/>
            <family val="2"/>
          </rPr>
          <t xml:space="preserve">tax deduction limited to $5,000single
</t>
        </r>
        <r>
          <rPr>
            <sz val="11"/>
            <color rgb="FF000000"/>
            <rFont val="Calibri"/>
            <family val="2"/>
          </rPr>
          <t xml:space="preserve">/$10,000married
</t>
        </r>
      </text>
    </comment>
    <comment ref="DU28" authorId="0" shapeId="0" xr:uid="{419DA5BE-A3CF-4EB1-91BA-079B5C0660B6}">
      <text>
        <r>
          <rPr>
            <b/>
            <sz val="11"/>
            <color rgb="FF000000"/>
            <rFont val="Calibri"/>
            <family val="2"/>
          </rPr>
          <t>Author:</t>
        </r>
        <r>
          <rPr>
            <sz val="11"/>
            <color rgb="FF000000"/>
            <rFont val="Calibri"/>
            <family val="2"/>
          </rPr>
          <t xml:space="preserve">
</t>
        </r>
        <r>
          <rPr>
            <sz val="11"/>
            <color rgb="FF000000"/>
            <rFont val="Calibri"/>
            <family val="2"/>
          </rPr>
          <t xml:space="preserve">tax deduction limited to $5,000single
</t>
        </r>
        <r>
          <rPr>
            <sz val="11"/>
            <color rgb="FF000000"/>
            <rFont val="Calibri"/>
            <family val="2"/>
          </rPr>
          <t xml:space="preserve">/$10,000married
</t>
        </r>
      </text>
    </comment>
    <comment ref="CJ36" authorId="0" shapeId="0" xr:uid="{B60FEC42-DF62-4C25-8DBA-5920EA32381C}">
      <text>
        <r>
          <rPr>
            <b/>
            <sz val="11"/>
            <color theme="1"/>
            <rFont val="Calibri"/>
            <family val="2"/>
            <scheme val="minor"/>
          </rPr>
          <t>Author:</t>
        </r>
        <r>
          <rPr>
            <sz val="11"/>
            <color theme="1"/>
            <rFont val="Calibri"/>
            <family val="2"/>
            <scheme val="minor"/>
          </rPr>
          <t xml:space="preserve">
limited to those using the long form</t>
        </r>
      </text>
    </comment>
    <comment ref="CK36" authorId="0" shapeId="0" xr:uid="{E4AC5AD7-052F-4AC0-A7C7-6719F37A0FE6}">
      <text>
        <r>
          <rPr>
            <b/>
            <sz val="11"/>
            <color theme="1"/>
            <rFont val="Calibri"/>
            <family val="2"/>
            <scheme val="minor"/>
          </rPr>
          <t>Author:</t>
        </r>
        <r>
          <rPr>
            <sz val="11"/>
            <color theme="1"/>
            <rFont val="Calibri"/>
            <family val="2"/>
            <scheme val="minor"/>
          </rPr>
          <t xml:space="preserve">
limited to those using the long form</t>
        </r>
      </text>
    </comment>
    <comment ref="CL36" authorId="0" shapeId="0" xr:uid="{C40ED65B-5A24-43BE-8DFF-4B9219A947D9}">
      <text>
        <r>
          <rPr>
            <b/>
            <sz val="11"/>
            <color theme="1"/>
            <rFont val="Calibri"/>
            <family val="2"/>
            <scheme val="minor"/>
          </rPr>
          <t>Author:</t>
        </r>
        <r>
          <rPr>
            <sz val="11"/>
            <color theme="1"/>
            <rFont val="Calibri"/>
            <family val="2"/>
            <scheme val="minor"/>
          </rPr>
          <t xml:space="preserve">
limited to those using the long form</t>
        </r>
      </text>
    </comment>
    <comment ref="CM36" authorId="0" shapeId="0" xr:uid="{213B7803-BEAB-4000-9A9C-08B784B4EA50}">
      <text>
        <r>
          <rPr>
            <b/>
            <sz val="11"/>
            <color theme="1"/>
            <rFont val="Calibri"/>
            <family val="2"/>
            <scheme val="minor"/>
          </rPr>
          <t>Author:</t>
        </r>
        <r>
          <rPr>
            <sz val="11"/>
            <color theme="1"/>
            <rFont val="Calibri"/>
            <family val="2"/>
            <scheme val="minor"/>
          </rPr>
          <t xml:space="preserve">
limited to those using the long form</t>
        </r>
      </text>
    </comment>
    <comment ref="CN36" authorId="0" shapeId="0" xr:uid="{CB03BA00-D27B-43D2-9E63-15D97BB3F07E}">
      <text>
        <r>
          <rPr>
            <b/>
            <sz val="11"/>
            <color theme="1"/>
            <rFont val="Calibri"/>
            <family val="2"/>
            <scheme val="minor"/>
          </rPr>
          <t>Author:</t>
        </r>
        <r>
          <rPr>
            <sz val="11"/>
            <color theme="1"/>
            <rFont val="Calibri"/>
            <family val="2"/>
            <scheme val="minor"/>
          </rPr>
          <t xml:space="preserve">
limited to those using the long form</t>
        </r>
      </text>
    </comment>
    <comment ref="CO36" authorId="0" shapeId="0" xr:uid="{E1BDEFB7-0D72-42A0-8167-B04C14938BDF}">
      <text>
        <r>
          <rPr>
            <b/>
            <sz val="11"/>
            <color theme="1"/>
            <rFont val="Calibri"/>
            <family val="2"/>
            <scheme val="minor"/>
          </rPr>
          <t>Author:</t>
        </r>
        <r>
          <rPr>
            <sz val="11"/>
            <color theme="1"/>
            <rFont val="Calibri"/>
            <family val="2"/>
            <scheme val="minor"/>
          </rPr>
          <t xml:space="preserve">
limited to those using the long form</t>
        </r>
      </text>
    </comment>
    <comment ref="CP36" authorId="0" shapeId="0" xr:uid="{50849004-CE84-445B-98C4-EE10C041A856}">
      <text>
        <r>
          <rPr>
            <b/>
            <sz val="11"/>
            <color theme="1"/>
            <rFont val="Calibri"/>
            <family val="2"/>
            <scheme val="minor"/>
          </rPr>
          <t>Author:</t>
        </r>
        <r>
          <rPr>
            <sz val="11"/>
            <color theme="1"/>
            <rFont val="Calibri"/>
            <family val="2"/>
            <scheme val="minor"/>
          </rPr>
          <t xml:space="preserve">
limited to those using the long form</t>
        </r>
      </text>
    </comment>
    <comment ref="CQ36" authorId="0" shapeId="0" xr:uid="{36679F00-14D4-46B6-84D8-3F544854D307}">
      <text>
        <r>
          <rPr>
            <b/>
            <sz val="11"/>
            <color theme="1"/>
            <rFont val="Calibri"/>
            <family val="2"/>
            <scheme val="minor"/>
          </rPr>
          <t>Author:</t>
        </r>
        <r>
          <rPr>
            <sz val="11"/>
            <color theme="1"/>
            <rFont val="Calibri"/>
            <family val="2"/>
            <scheme val="minor"/>
          </rPr>
          <t xml:space="preserve">
limited to those using the long form</t>
        </r>
      </text>
    </comment>
    <comment ref="CR36" authorId="0" shapeId="0" xr:uid="{8D566AE1-59DA-404F-ABC0-D151A49B379A}">
      <text>
        <r>
          <rPr>
            <b/>
            <sz val="11"/>
            <color theme="1"/>
            <rFont val="Calibri"/>
            <family val="2"/>
            <scheme val="minor"/>
          </rPr>
          <t>Author:</t>
        </r>
        <r>
          <rPr>
            <sz val="11"/>
            <color theme="1"/>
            <rFont val="Calibri"/>
            <family val="2"/>
            <scheme val="minor"/>
          </rPr>
          <t xml:space="preserve">
limited to those using the long form</t>
        </r>
      </text>
    </comment>
    <comment ref="CS36" authorId="0" shapeId="0" xr:uid="{F1A3CAB2-9DE1-4667-9EAD-87227F8F8BDB}">
      <text>
        <r>
          <rPr>
            <b/>
            <sz val="11"/>
            <color rgb="FF000000"/>
            <rFont val="Calibri"/>
            <family val="2"/>
          </rPr>
          <t>Author:</t>
        </r>
        <r>
          <rPr>
            <sz val="11"/>
            <color rgb="FF000000"/>
            <rFont val="Calibri"/>
            <family val="2"/>
          </rPr>
          <t xml:space="preserve">
</t>
        </r>
        <r>
          <rPr>
            <sz val="11"/>
            <color rgb="FF000000"/>
            <rFont val="Calibri"/>
            <family val="2"/>
          </rPr>
          <t>limited to those using the long form</t>
        </r>
      </text>
    </comment>
    <comment ref="BY38" authorId="0" shapeId="0" xr:uid="{F8CDBFE1-D617-435D-8E23-9E218247CFE6}">
      <text>
        <r>
          <rPr>
            <sz val="11"/>
            <color rgb="FF000000"/>
            <rFont val="Calibri"/>
            <family val="2"/>
          </rPr>
          <t xml:space="preserve">Author:
</t>
        </r>
        <r>
          <rPr>
            <sz val="11"/>
            <color rgb="FF000000"/>
            <rFont val="Calibri"/>
            <family val="2"/>
          </rPr>
          <t>capped at $1,700, GL 1975 p 32</t>
        </r>
      </text>
    </comment>
    <comment ref="BZ38" authorId="0" shapeId="0" xr:uid="{2BA0DD6A-D737-4961-81BC-3B87188ECA5B}">
      <text>
        <r>
          <rPr>
            <b/>
            <sz val="11"/>
            <color rgb="FF000000"/>
            <rFont val="Calibri"/>
            <family val="2"/>
          </rPr>
          <t>Author:</t>
        </r>
        <r>
          <rPr>
            <sz val="11"/>
            <color rgb="FF000000"/>
            <rFont val="Calibri"/>
            <family val="2"/>
          </rPr>
          <t xml:space="preserve">
</t>
        </r>
        <r>
          <rPr>
            <sz val="11"/>
            <color rgb="FF000000"/>
            <rFont val="Calibri"/>
            <family val="2"/>
          </rPr>
          <t>capped at $1,700</t>
        </r>
      </text>
    </comment>
    <comment ref="CA38" authorId="0" shapeId="0" xr:uid="{25A08D13-1E11-45AE-99FD-84365EB33D2C}">
      <text>
        <r>
          <rPr>
            <b/>
            <sz val="11"/>
            <color theme="1"/>
            <rFont val="Calibri"/>
            <family val="2"/>
            <scheme val="minor"/>
          </rPr>
          <t>Author:</t>
        </r>
        <r>
          <rPr>
            <sz val="11"/>
            <color theme="1"/>
            <rFont val="Calibri"/>
            <family val="2"/>
            <scheme val="minor"/>
          </rPr>
          <t xml:space="preserve">
capped at $1,700</t>
        </r>
      </text>
    </comment>
    <comment ref="CB38" authorId="0" shapeId="0" xr:uid="{A1DB79B7-FDDC-43B7-9187-6C5A2778E841}">
      <text>
        <r>
          <rPr>
            <b/>
            <sz val="11"/>
            <color rgb="FF000000"/>
            <rFont val="Calibri"/>
            <family val="2"/>
          </rPr>
          <t>Author:</t>
        </r>
        <r>
          <rPr>
            <sz val="11"/>
            <color rgb="FF000000"/>
            <rFont val="Calibri"/>
            <family val="2"/>
          </rPr>
          <t xml:space="preserve">
</t>
        </r>
        <r>
          <rPr>
            <sz val="11"/>
            <color rgb="FF000000"/>
            <rFont val="Calibri"/>
            <family val="2"/>
          </rPr>
          <t>GL 1978, C 299</t>
        </r>
      </text>
    </comment>
    <comment ref="CI38" authorId="0" shapeId="0" xr:uid="{7C5D0CA0-A8E7-4B2C-AA10-1F3790115D7D}">
      <text>
        <r>
          <rPr>
            <b/>
            <sz val="11"/>
            <color theme="1"/>
            <rFont val="Calibri"/>
            <family val="2"/>
            <scheme val="minor"/>
          </rPr>
          <t>Author:</t>
        </r>
        <r>
          <rPr>
            <sz val="11"/>
            <color theme="1"/>
            <rFont val="Calibri"/>
            <family val="2"/>
            <scheme val="minor"/>
          </rPr>
          <t xml:space="preserve">
For individuals deducting
federal income tax, rates range from .5 percent of the first $1,000 to 17 percent of income over $49,000.</t>
        </r>
      </text>
    </comment>
    <comment ref="CJ38" authorId="0" shapeId="0" xr:uid="{5EA21594-5E8C-4FE8-B063-C6732CA1D1B9}">
      <text>
        <r>
          <rPr>
            <b/>
            <sz val="11"/>
            <color theme="1"/>
            <rFont val="Calibri"/>
            <family val="2"/>
            <scheme val="minor"/>
          </rPr>
          <t>Author:</t>
        </r>
        <r>
          <rPr>
            <sz val="11"/>
            <color theme="1"/>
            <rFont val="Calibri"/>
            <family val="2"/>
            <scheme val="minor"/>
          </rPr>
          <t xml:space="preserve">
For individuals deducting
federal income tax, rates range from .5 percent of the first $1,000 to 17 percent of income over $49,000.</t>
        </r>
      </text>
    </comment>
    <comment ref="CK38" authorId="0" shapeId="0" xr:uid="{B73492D7-B065-466E-93F7-86E5CEE79143}">
      <text>
        <r>
          <rPr>
            <b/>
            <sz val="11"/>
            <color theme="1"/>
            <rFont val="Calibri"/>
            <family val="2"/>
            <scheme val="minor"/>
          </rPr>
          <t>Author:</t>
        </r>
        <r>
          <rPr>
            <sz val="11"/>
            <color theme="1"/>
            <rFont val="Calibri"/>
            <family val="2"/>
            <scheme val="minor"/>
          </rPr>
          <t xml:space="preserve">
For individuals deducting
federal income tax, rates range from .5 percent of the first $1,000 to 17 percent of income over $49,000.</t>
        </r>
      </text>
    </comment>
    <comment ref="CL38" authorId="0" shapeId="0" xr:uid="{CAE80DB8-3555-43B3-AB77-C92BB525F00E}">
      <text>
        <r>
          <rPr>
            <b/>
            <sz val="11"/>
            <color theme="1"/>
            <rFont val="Calibri"/>
            <family val="2"/>
            <scheme val="minor"/>
          </rPr>
          <t>Author:</t>
        </r>
        <r>
          <rPr>
            <sz val="11"/>
            <color theme="1"/>
            <rFont val="Calibri"/>
            <family val="2"/>
            <scheme val="minor"/>
          </rPr>
          <t xml:space="preserve">
For individuals deducting
federal income tax, rates range from .5 percent of the first $1,000 to 10 percent of income over $49,000.</t>
        </r>
      </text>
    </comment>
    <comment ref="CM38" authorId="0" shapeId="0" xr:uid="{B51F8314-AA21-4A6D-BF61-68CE49176F7E}">
      <text>
        <r>
          <rPr>
            <b/>
            <sz val="11"/>
            <color theme="1"/>
            <rFont val="Calibri"/>
            <family val="2"/>
            <scheme val="minor"/>
          </rPr>
          <t>Author:</t>
        </r>
        <r>
          <rPr>
            <sz val="11"/>
            <color theme="1"/>
            <rFont val="Calibri"/>
            <family val="2"/>
            <scheme val="minor"/>
          </rPr>
          <t xml:space="preserve">
For individuals deducting
federal income tax, rates range from .5 percent of the first $1,000 to 10 percent of income over $23,000.</t>
        </r>
      </text>
    </comment>
    <comment ref="CN38" authorId="0" shapeId="0" xr:uid="{E788CB70-C161-4D73-A7B1-9DE0CFA6FA49}">
      <text>
        <r>
          <rPr>
            <b/>
            <sz val="11"/>
            <color theme="1"/>
            <rFont val="Calibri"/>
            <family val="2"/>
            <scheme val="minor"/>
          </rPr>
          <t>Author:</t>
        </r>
        <r>
          <rPr>
            <sz val="11"/>
            <color theme="1"/>
            <rFont val="Calibri"/>
            <family val="2"/>
            <scheme val="minor"/>
          </rPr>
          <t xml:space="preserve">
For individuals deducting
federal income tax, rates range from .5 percent of the first $1,000 to 10 percent of income over $16,000.</t>
        </r>
      </text>
    </comment>
    <comment ref="CO38" authorId="0" shapeId="0" xr:uid="{8E45E7D4-E820-4E5B-AE16-1B7D75132294}">
      <text>
        <r>
          <rPr>
            <b/>
            <sz val="11"/>
            <color theme="1"/>
            <rFont val="Calibri"/>
            <family val="2"/>
            <scheme val="minor"/>
          </rPr>
          <t>Author:</t>
        </r>
        <r>
          <rPr>
            <sz val="11"/>
            <color theme="1"/>
            <rFont val="Calibri"/>
            <family val="2"/>
            <scheme val="minor"/>
          </rPr>
          <t xml:space="preserve">
For individuals deducting
federal income tax, rates range from .5 percent of the first $1,000 to 10 percent of income over $16,000.</t>
        </r>
      </text>
    </comment>
    <comment ref="CP38" authorId="0" shapeId="0" xr:uid="{37E44906-0408-4AB9-881B-3E6F4FD54CC1}">
      <text>
        <r>
          <rPr>
            <b/>
            <sz val="11"/>
            <color theme="1"/>
            <rFont val="Calibri"/>
            <family val="2"/>
            <scheme val="minor"/>
          </rPr>
          <t>Author:</t>
        </r>
        <r>
          <rPr>
            <sz val="11"/>
            <color theme="1"/>
            <rFont val="Calibri"/>
            <family val="2"/>
            <scheme val="minor"/>
          </rPr>
          <t xml:space="preserve">
For individuals deducting
federal income tax, rates range from .5 percent of the first $1,000 to 10 percent of income over $16,000.</t>
        </r>
      </text>
    </comment>
    <comment ref="CQ38" authorId="0" shapeId="0" xr:uid="{8FD41A4E-3BB8-4F38-AE36-9E23413C8F95}">
      <text>
        <r>
          <rPr>
            <b/>
            <sz val="11"/>
            <color rgb="FF000000"/>
            <rFont val="Calibri"/>
            <family val="2"/>
          </rPr>
          <t>Author:</t>
        </r>
        <r>
          <rPr>
            <sz val="11"/>
            <color rgb="FF000000"/>
            <rFont val="Calibri"/>
            <family val="2"/>
          </rPr>
          <t xml:space="preserve">
</t>
        </r>
        <r>
          <rPr>
            <sz val="11"/>
            <color rgb="FF000000"/>
            <rFont val="Calibri"/>
            <family val="2"/>
          </rPr>
          <t xml:space="preserve">For individuals deducting
</t>
        </r>
        <r>
          <rPr>
            <sz val="11"/>
            <color rgb="FF000000"/>
            <rFont val="Calibri"/>
            <family val="2"/>
          </rPr>
          <t>federal income tax, rates range from .5 percent of the first $1,000 to 10 percent of income over $16,000.</t>
        </r>
      </text>
    </comment>
    <comment ref="AY39" authorId="0" shapeId="0" xr:uid="{50624A83-7376-436B-A990-AA54A693133C}">
      <text>
        <r>
          <rPr>
            <b/>
            <sz val="11"/>
            <color rgb="FF000000"/>
            <rFont val="Calibri"/>
            <family val="2"/>
          </rPr>
          <t>Author:</t>
        </r>
        <r>
          <rPr>
            <sz val="11"/>
            <color rgb="FF000000"/>
            <rFont val="Calibri"/>
            <family val="2"/>
          </rPr>
          <t xml:space="preserve">
</t>
        </r>
        <r>
          <rPr>
            <sz val="11"/>
            <color rgb="FF000000"/>
            <rFont val="Calibri"/>
            <family val="2"/>
          </rPr>
          <t xml:space="preserve">1949 general laws page 930
</t>
        </r>
      </text>
    </comment>
    <comment ref="BI39" authorId="0" shapeId="0" xr:uid="{3376411D-A859-48F1-918E-A75CB45F7975}">
      <text>
        <r>
          <rPr>
            <b/>
            <sz val="11"/>
            <color theme="1"/>
            <rFont val="Calibri"/>
            <family val="2"/>
            <scheme val="minor"/>
          </rPr>
          <t>Author:</t>
        </r>
        <r>
          <rPr>
            <sz val="11"/>
            <color theme="1"/>
            <rFont val="Calibri"/>
            <family val="2"/>
            <scheme val="minor"/>
          </rPr>
          <t xml:space="preserve">
1959 general laws, p 1138</t>
        </r>
      </text>
    </comment>
    <comment ref="BQ39" authorId="0" shapeId="0" xr:uid="{B68B1939-FDC8-400F-93AF-AA9A174F0B36}">
      <text>
        <r>
          <rPr>
            <b/>
            <sz val="11"/>
            <color rgb="FF000000"/>
            <rFont val="Calibri"/>
            <family val="2"/>
          </rPr>
          <t>Author:</t>
        </r>
        <r>
          <rPr>
            <sz val="11"/>
            <color rgb="FF000000"/>
            <rFont val="Calibri"/>
            <family val="2"/>
          </rPr>
          <t xml:space="preserve">
</t>
        </r>
        <r>
          <rPr>
            <sz val="11"/>
            <color rgb="FF000000"/>
            <rFont val="Calibri"/>
            <family val="2"/>
          </rPr>
          <t xml:space="preserve">Any Federal tax paid due to an increase in rates effective after November 1, 1967, will not be deductible for Oregon personal income tax purposes. The limitation is effective for tax years beginning
</t>
        </r>
        <r>
          <rPr>
            <sz val="11"/>
            <color rgb="FF000000"/>
            <rFont val="Calibri"/>
            <family val="2"/>
          </rPr>
          <t xml:space="preserve">on and after 1/1/68, and ending not later than 11/30/70. </t>
        </r>
      </text>
    </comment>
    <comment ref="BR39" authorId="0" shapeId="0" xr:uid="{D2C2E528-15D9-4A01-A20A-41C3428DDCCD}">
      <text>
        <r>
          <rPr>
            <b/>
            <sz val="11"/>
            <color rgb="FF000000"/>
            <rFont val="Calibri"/>
            <family val="2"/>
          </rPr>
          <t>Author:</t>
        </r>
        <r>
          <rPr>
            <sz val="11"/>
            <color rgb="FF000000"/>
            <rFont val="Calibri"/>
            <family val="2"/>
          </rPr>
          <t xml:space="preserve">
</t>
        </r>
        <r>
          <rPr>
            <sz val="11"/>
            <color rgb="FF000000"/>
            <rFont val="Calibri"/>
            <family val="2"/>
          </rPr>
          <t xml:space="preserve">Any Federal tax paid due to an increase in rates effective after November 1, 1967, will not be deductible for Oregon personal income tax purposes. The limitation is effective for tax years beginning
</t>
        </r>
        <r>
          <rPr>
            <sz val="11"/>
            <color rgb="FF000000"/>
            <rFont val="Calibri"/>
            <family val="2"/>
          </rPr>
          <t xml:space="preserve">on and after 1/1/68, and ending not later than 11/30/70. </t>
        </r>
      </text>
    </comment>
    <comment ref="BS39" authorId="0" shapeId="0" xr:uid="{93F0390A-4C97-4147-BA15-D0C23C7B6FCE}">
      <text>
        <r>
          <rPr>
            <b/>
            <sz val="11"/>
            <color theme="1"/>
            <rFont val="Calibri"/>
            <family val="2"/>
            <scheme val="minor"/>
          </rPr>
          <t>Author:</t>
        </r>
        <r>
          <rPr>
            <sz val="11"/>
            <color theme="1"/>
            <rFont val="Calibri"/>
            <family val="2"/>
            <scheme val="minor"/>
          </rPr>
          <t xml:space="preserve">
Any Federal tax paid due to an increase in rates effective after November 1, 1967, will not be deductible for Oregon personal income tax purposes. The limitation is effective for tax years beginning
on and after 1/1/68, and ending not later than 11/30/70. </t>
        </r>
      </text>
    </comment>
    <comment ref="BT39" authorId="0" shapeId="0" xr:uid="{EE63041A-351C-469B-8206-CACAE93AB4BF}">
      <text>
        <r>
          <rPr>
            <b/>
            <sz val="11"/>
            <color rgb="FF000000"/>
            <rFont val="Calibri"/>
            <family val="2"/>
          </rPr>
          <t>Author:</t>
        </r>
        <r>
          <rPr>
            <sz val="11"/>
            <color rgb="FF000000"/>
            <rFont val="Calibri"/>
            <family val="2"/>
          </rPr>
          <t xml:space="preserve">
</t>
        </r>
        <r>
          <rPr>
            <sz val="11"/>
            <color rgb="FF000000"/>
            <rFont val="Calibri"/>
            <family val="2"/>
          </rPr>
          <t xml:space="preserve">Any Federal tax paid due to an increase in rates effective after November 1, 1967, will not be deductible for Oregon personal income tax purposes. The limitation is effective for tax years beginning
</t>
        </r>
        <r>
          <rPr>
            <sz val="11"/>
            <color rgb="FF000000"/>
            <rFont val="Calibri"/>
            <family val="2"/>
          </rPr>
          <t xml:space="preserve">on and after 1/1/68, and ending not later than 11/30/70. </t>
        </r>
      </text>
    </comment>
    <comment ref="BX39" authorId="0" shapeId="0" xr:uid="{FB8F3195-C65B-4798-8976-02B473070015}">
      <text>
        <r>
          <rPr>
            <b/>
            <sz val="11"/>
            <color theme="1"/>
            <rFont val="Calibri"/>
            <family val="2"/>
            <scheme val="minor"/>
          </rPr>
          <t>Author:</t>
        </r>
        <r>
          <rPr>
            <sz val="11"/>
            <color theme="1"/>
            <rFont val="Calibri"/>
            <family val="2"/>
            <scheme val="minor"/>
          </rPr>
          <t xml:space="preserve">
deduction capped at $3,000 
</t>
        </r>
      </text>
    </comment>
    <comment ref="BY39" authorId="0" shapeId="0" xr:uid="{58B9B1BB-61DE-4543-9194-3D63FA297928}">
      <text>
        <r>
          <rPr>
            <b/>
            <sz val="11"/>
            <color rgb="FF000000"/>
            <rFont val="Calibri"/>
            <family val="2"/>
          </rPr>
          <t>Author:</t>
        </r>
        <r>
          <rPr>
            <sz val="11"/>
            <color rgb="FF000000"/>
            <rFont val="Calibri"/>
            <family val="2"/>
          </rPr>
          <t xml:space="preserve">
</t>
        </r>
        <r>
          <rPr>
            <sz val="11"/>
            <color rgb="FF000000"/>
            <rFont val="Calibri"/>
            <family val="2"/>
          </rPr>
          <t xml:space="preserve">deduction capped at $3,000 
</t>
        </r>
      </text>
    </comment>
    <comment ref="BZ39" authorId="0" shapeId="0" xr:uid="{93E9E57F-3D05-4385-80BD-478C6E619B1E}">
      <text>
        <r>
          <rPr>
            <b/>
            <sz val="11"/>
            <color rgb="FF000000"/>
            <rFont val="Calibri"/>
            <family val="2"/>
          </rPr>
          <t>Author:</t>
        </r>
        <r>
          <rPr>
            <sz val="11"/>
            <color rgb="FF000000"/>
            <rFont val="Calibri"/>
            <family val="2"/>
          </rPr>
          <t xml:space="preserve">
</t>
        </r>
        <r>
          <rPr>
            <sz val="11"/>
            <color rgb="FF000000"/>
            <rFont val="Calibri"/>
            <family val="2"/>
          </rPr>
          <t>capped at $5,000</t>
        </r>
      </text>
    </comment>
    <comment ref="CA39" authorId="0" shapeId="0" xr:uid="{F7B3230C-C683-46BE-B24D-8E03C2F78C7C}">
      <text>
        <r>
          <rPr>
            <b/>
            <sz val="11"/>
            <color theme="1"/>
            <rFont val="Calibri"/>
            <family val="2"/>
            <scheme val="minor"/>
          </rPr>
          <t>Author:</t>
        </r>
        <r>
          <rPr>
            <sz val="11"/>
            <color theme="1"/>
            <rFont val="Calibri"/>
            <family val="2"/>
            <scheme val="minor"/>
          </rPr>
          <t xml:space="preserve">
capped at $5,000</t>
        </r>
      </text>
    </comment>
    <comment ref="CB39" authorId="0" shapeId="0" xr:uid="{0D9F718D-F6DA-4741-9EF3-065BE1666866}">
      <text>
        <r>
          <rPr>
            <b/>
            <sz val="11"/>
            <color rgb="FF000000"/>
            <rFont val="Calibri"/>
            <family val="2"/>
          </rPr>
          <t>Author:</t>
        </r>
        <r>
          <rPr>
            <sz val="11"/>
            <color rgb="FF000000"/>
            <rFont val="Calibri"/>
            <family val="2"/>
          </rPr>
          <t xml:space="preserve">
</t>
        </r>
        <r>
          <rPr>
            <sz val="11"/>
            <color rgb="FF000000"/>
            <rFont val="Calibri"/>
            <family val="2"/>
          </rPr>
          <t>capped at $5,000</t>
        </r>
      </text>
    </comment>
    <comment ref="CC39" authorId="0" shapeId="0" xr:uid="{17E5FC85-E8BC-4EBC-A945-E3434315EEB7}">
      <text>
        <r>
          <rPr>
            <b/>
            <sz val="11"/>
            <color theme="1"/>
            <rFont val="Calibri"/>
            <family val="2"/>
            <scheme val="minor"/>
          </rPr>
          <t>Author:</t>
        </r>
        <r>
          <rPr>
            <sz val="11"/>
            <color theme="1"/>
            <rFont val="Calibri"/>
            <family val="2"/>
            <scheme val="minor"/>
          </rPr>
          <t xml:space="preserve">
capped at $5,000</t>
        </r>
      </text>
    </comment>
    <comment ref="CD39" authorId="0" shapeId="0" xr:uid="{704CA8A3-6AB8-4A94-8762-C51180D85729}">
      <text>
        <r>
          <rPr>
            <b/>
            <sz val="11"/>
            <color rgb="FF000000"/>
            <rFont val="Calibri"/>
            <family val="2"/>
          </rPr>
          <t>Author:</t>
        </r>
        <r>
          <rPr>
            <sz val="11"/>
            <color rgb="FF000000"/>
            <rFont val="Calibri"/>
            <family val="2"/>
          </rPr>
          <t xml:space="preserve">
</t>
        </r>
        <r>
          <rPr>
            <sz val="11"/>
            <color rgb="FF000000"/>
            <rFont val="Calibri"/>
            <family val="2"/>
          </rPr>
          <t>capped at $5,000</t>
        </r>
      </text>
    </comment>
    <comment ref="CE39" authorId="0" shapeId="0" xr:uid="{323374AE-F133-4322-9CCD-90D5191BB3D3}">
      <text>
        <r>
          <rPr>
            <b/>
            <sz val="11"/>
            <color rgb="FF000000"/>
            <rFont val="Calibri"/>
            <family val="2"/>
          </rPr>
          <t>Author:</t>
        </r>
        <r>
          <rPr>
            <sz val="11"/>
            <color rgb="FF000000"/>
            <rFont val="Calibri"/>
            <family val="2"/>
          </rPr>
          <t xml:space="preserve">
</t>
        </r>
        <r>
          <rPr>
            <sz val="11"/>
            <color rgb="FF000000"/>
            <rFont val="Calibri"/>
            <family val="2"/>
          </rPr>
          <t>capped at $5,000</t>
        </r>
      </text>
    </comment>
    <comment ref="CF39" authorId="0" shapeId="0" xr:uid="{D5591E8E-9B95-45B2-9337-7F28256A35CC}">
      <text>
        <r>
          <rPr>
            <b/>
            <sz val="11"/>
            <color rgb="FF000000"/>
            <rFont val="Calibri"/>
            <family val="2"/>
          </rPr>
          <t>Author:</t>
        </r>
        <r>
          <rPr>
            <sz val="11"/>
            <color rgb="FF000000"/>
            <rFont val="Calibri"/>
            <family val="2"/>
          </rPr>
          <t xml:space="preserve">
</t>
        </r>
        <r>
          <rPr>
            <sz val="11"/>
            <color rgb="FF000000"/>
            <rFont val="Calibri"/>
            <family val="2"/>
          </rPr>
          <t>capped at $5,000</t>
        </r>
      </text>
    </comment>
    <comment ref="CG39" authorId="0" shapeId="0" xr:uid="{6D5AFEF5-7297-41B8-8716-D39C88727CC4}">
      <text>
        <r>
          <rPr>
            <b/>
            <sz val="11"/>
            <color theme="1"/>
            <rFont val="Calibri"/>
            <family val="2"/>
            <scheme val="minor"/>
          </rPr>
          <t>Author:</t>
        </r>
        <r>
          <rPr>
            <sz val="11"/>
            <color theme="1"/>
            <rFont val="Calibri"/>
            <family val="2"/>
            <scheme val="minor"/>
          </rPr>
          <t xml:space="preserve">
capped at $5,000</t>
        </r>
      </text>
    </comment>
    <comment ref="CH39" authorId="0" shapeId="0" xr:uid="{727070EF-1C83-4E24-AE01-9C680237CF19}">
      <text>
        <r>
          <rPr>
            <b/>
            <sz val="11"/>
            <color theme="1"/>
            <rFont val="Calibri"/>
            <family val="2"/>
            <scheme val="minor"/>
          </rPr>
          <t>Author:</t>
        </r>
        <r>
          <rPr>
            <sz val="11"/>
            <color theme="1"/>
            <rFont val="Calibri"/>
            <family val="2"/>
            <scheme val="minor"/>
          </rPr>
          <t xml:space="preserve">
Capped at $3,500 single/$7,000 married</t>
        </r>
      </text>
    </comment>
    <comment ref="CI39" authorId="0" shapeId="0" xr:uid="{34C2636A-0AC5-4F5C-BEAF-07918C0AB43C}">
      <text>
        <r>
          <rPr>
            <b/>
            <sz val="11"/>
            <color theme="1"/>
            <rFont val="Calibri"/>
            <family val="2"/>
            <scheme val="minor"/>
          </rPr>
          <t>Author:</t>
        </r>
        <r>
          <rPr>
            <sz val="11"/>
            <color theme="1"/>
            <rFont val="Calibri"/>
            <family val="2"/>
            <scheme val="minor"/>
          </rPr>
          <t xml:space="preserve">
Capped at $3,500 single/$7,000 married</t>
        </r>
      </text>
    </comment>
    <comment ref="CJ39" authorId="0" shapeId="0" xr:uid="{D2C87992-0EA2-460E-98FE-9B4C4478DA60}">
      <text>
        <r>
          <rPr>
            <b/>
            <sz val="11"/>
            <color theme="1"/>
            <rFont val="Calibri"/>
            <family val="2"/>
            <scheme val="minor"/>
          </rPr>
          <t>Author:</t>
        </r>
        <r>
          <rPr>
            <sz val="11"/>
            <color theme="1"/>
            <rFont val="Calibri"/>
            <family val="2"/>
            <scheme val="minor"/>
          </rPr>
          <t xml:space="preserve">
Capped at $3,500 single/$7,000 married</t>
        </r>
      </text>
    </comment>
    <comment ref="CK39" authorId="0" shapeId="0" xr:uid="{8AEB05F2-08D1-41C8-9781-EAF5700A9A14}">
      <text>
        <r>
          <rPr>
            <sz val="11"/>
            <color theme="1"/>
            <rFont val="Calibri"/>
            <family val="2"/>
            <scheme val="minor"/>
          </rPr>
          <t>Author:
Capped at $1,500 single/$3,000 married, adj for inflation</t>
        </r>
      </text>
    </comment>
    <comment ref="CL39" authorId="0" shapeId="0" xr:uid="{F92C921C-D2C1-4F7F-9007-C203F66E9970}">
      <text>
        <r>
          <rPr>
            <sz val="11"/>
            <color theme="1"/>
            <rFont val="Calibri"/>
            <family val="2"/>
            <scheme val="minor"/>
          </rPr>
          <t>Author:
Capped at $1,500 single/$3,000 married, adj for inflation</t>
        </r>
      </text>
    </comment>
    <comment ref="CM39" authorId="0" shapeId="0" xr:uid="{3C26F186-EBF5-433A-BDD6-E0D60E011366}">
      <text>
        <r>
          <rPr>
            <sz val="11"/>
            <color theme="1"/>
            <rFont val="Calibri"/>
            <family val="2"/>
            <scheme val="minor"/>
          </rPr>
          <t>Author:
Capped at $1,500 single/$3,000 married, adj for inflation</t>
        </r>
      </text>
    </comment>
    <comment ref="CN39" authorId="0" shapeId="0" xr:uid="{532A7497-FD77-4BDE-91F9-A1CDD3939BD1}">
      <text>
        <r>
          <rPr>
            <sz val="11"/>
            <color theme="1"/>
            <rFont val="Calibri"/>
            <family val="2"/>
            <scheme val="minor"/>
          </rPr>
          <t>Author:
Capped at $1,500 single/$3,000 married, adj for inflation</t>
        </r>
      </text>
    </comment>
    <comment ref="CO39" authorId="0" shapeId="0" xr:uid="{AEDCC239-45E4-4CE6-9B31-D6A4A5CAA722}">
      <text>
        <r>
          <rPr>
            <sz val="11"/>
            <color theme="1"/>
            <rFont val="Calibri"/>
            <family val="2"/>
            <scheme val="minor"/>
          </rPr>
          <t>Author:
Capped at $1,500 single/$3,000 married, adj for inflation</t>
        </r>
      </text>
    </comment>
    <comment ref="CP39" authorId="0" shapeId="0" xr:uid="{4E71030E-3AB4-45E1-97EA-4B68EE05EBC3}">
      <text>
        <r>
          <rPr>
            <sz val="11"/>
            <color theme="1"/>
            <rFont val="Calibri"/>
            <family val="2"/>
            <scheme val="minor"/>
          </rPr>
          <t>Author:
Capped at $1,500 single/$3,000 married, adj for inflation</t>
        </r>
      </text>
    </comment>
    <comment ref="CQ39" authorId="0" shapeId="0" xr:uid="{8FB29BC5-0899-4A4E-BBFD-F158D1428E1F}">
      <text>
        <r>
          <rPr>
            <sz val="11"/>
            <color theme="1"/>
            <rFont val="Calibri"/>
            <family val="2"/>
            <scheme val="minor"/>
          </rPr>
          <t>Author:
Capped at $1,500 single/$3,000 married, adj for inflation</t>
        </r>
      </text>
    </comment>
    <comment ref="CR39" authorId="0" shapeId="0" xr:uid="{CE0714AB-725A-4458-B28A-AAE58E8EBF53}">
      <text>
        <r>
          <rPr>
            <sz val="11"/>
            <color theme="1"/>
            <rFont val="Calibri"/>
            <family val="2"/>
            <scheme val="minor"/>
          </rPr>
          <t>Author:
Capped at $1,500 single/$3,000 married, adj for inflation</t>
        </r>
      </text>
    </comment>
    <comment ref="CS39" authorId="0" shapeId="0" xr:uid="{463CB723-1245-40C7-A37E-575AAB5F2CBA}">
      <text>
        <r>
          <rPr>
            <sz val="11"/>
            <color theme="1"/>
            <rFont val="Calibri"/>
            <family val="2"/>
            <scheme val="minor"/>
          </rPr>
          <t>Author:
Capped at $1,500 single/$3,000 married, adj for inflation</t>
        </r>
      </text>
    </comment>
    <comment ref="CT39" authorId="0" shapeId="0" xr:uid="{073A3842-FA31-436F-884A-A2AB587FCD33}">
      <text>
        <r>
          <rPr>
            <sz val="11"/>
            <color theme="1"/>
            <rFont val="Calibri"/>
            <family val="2"/>
            <scheme val="minor"/>
          </rPr>
          <t>Author:
Capped at $1,500 single/$3,000 married, adj for inflation</t>
        </r>
      </text>
    </comment>
    <comment ref="CU39" authorId="0" shapeId="0" xr:uid="{312F14E7-A0EC-4DAA-8051-6D6120825249}">
      <text>
        <r>
          <rPr>
            <sz val="11"/>
            <color theme="1"/>
            <rFont val="Calibri"/>
            <family val="2"/>
            <scheme val="minor"/>
          </rPr>
          <t>Author:
Capped at $1,500 single/$3,000 married, adj for inflation</t>
        </r>
      </text>
    </comment>
    <comment ref="CV39" authorId="0" shapeId="0" xr:uid="{91271056-38B2-4339-8400-4189F640E526}">
      <text>
        <r>
          <rPr>
            <sz val="11"/>
            <color theme="1"/>
            <rFont val="Calibri"/>
            <family val="2"/>
            <scheme val="minor"/>
          </rPr>
          <t>Author:
Capped at $1,500 single/$3,000 married, adj for inflation</t>
        </r>
      </text>
    </comment>
    <comment ref="CW39" authorId="0" shapeId="0" xr:uid="{DC928B05-71E3-4E46-B081-0F909FD80DC7}">
      <text>
        <r>
          <rPr>
            <sz val="11"/>
            <color theme="1"/>
            <rFont val="Calibri"/>
            <family val="2"/>
            <scheme val="minor"/>
          </rPr>
          <t>Author:
Capped at $1,500 single/$3,000 married, adj for inflation</t>
        </r>
      </text>
    </comment>
    <comment ref="CX39" authorId="0" shapeId="0" xr:uid="{C4C3CD52-9276-451A-BF6B-D5F3CE9407B3}">
      <text>
        <r>
          <rPr>
            <sz val="11"/>
            <color theme="1"/>
            <rFont val="Calibri"/>
            <family val="2"/>
            <scheme val="minor"/>
          </rPr>
          <t>Author:
Capped at $1,500 single/$3,000 married, adj for inflation</t>
        </r>
      </text>
    </comment>
    <comment ref="CY39" authorId="0" shapeId="0" xr:uid="{D1B59759-2C65-4F61-A4B2-5846BEF8EBCC}">
      <text>
        <r>
          <rPr>
            <sz val="11"/>
            <color theme="1"/>
            <rFont val="Calibri"/>
            <family val="2"/>
            <scheme val="minor"/>
          </rPr>
          <t>Author:
Capped at $1,500 single/$3,000 married, adj for inflation</t>
        </r>
      </text>
    </comment>
    <comment ref="CZ39" authorId="0" shapeId="0" xr:uid="{092FA0C8-81DC-4B43-A059-BC5F753F0B25}">
      <text>
        <r>
          <rPr>
            <sz val="11"/>
            <color theme="1"/>
            <rFont val="Calibri"/>
            <family val="2"/>
            <scheme val="minor"/>
          </rPr>
          <t>Author:
Capped at $1,500 single/$3,000 married, adj for inflation</t>
        </r>
      </text>
    </comment>
    <comment ref="DA39" authorId="0" shapeId="0" xr:uid="{A51EDECE-D8BE-45D2-9D25-267266B8AD9F}">
      <text>
        <r>
          <rPr>
            <sz val="11"/>
            <color theme="1"/>
            <rFont val="Calibri"/>
            <family val="2"/>
            <scheme val="minor"/>
          </rPr>
          <t>Author:
Capped at $1,500 single/$3,000 married, adj for inflation</t>
        </r>
      </text>
    </comment>
    <comment ref="DB39" authorId="0" shapeId="0" xr:uid="{CFCC1798-AC54-4B54-96C8-782D7D784841}">
      <text>
        <r>
          <rPr>
            <sz val="11"/>
            <color theme="1"/>
            <rFont val="Calibri"/>
            <family val="2"/>
            <scheme val="minor"/>
          </rPr>
          <t>Author:
Capped at $1,500 single/$3,000 married, adj for inflation</t>
        </r>
      </text>
    </comment>
    <comment ref="DC39" authorId="0" shapeId="0" xr:uid="{394C6187-8747-416D-A0E3-0B48509335A9}">
      <text>
        <r>
          <rPr>
            <sz val="11"/>
            <color theme="1"/>
            <rFont val="Calibri"/>
            <family val="2"/>
            <scheme val="minor"/>
          </rPr>
          <t>Author:
Capped at $1,500 single/$3,000 married, adj for inflation</t>
        </r>
      </text>
    </comment>
    <comment ref="DD39" authorId="0" shapeId="0" xr:uid="{CF542D07-5263-4F6A-9C99-97F745F0486C}">
      <text>
        <r>
          <rPr>
            <sz val="11"/>
            <color theme="1"/>
            <rFont val="Calibri"/>
            <family val="2"/>
            <scheme val="minor"/>
          </rPr>
          <t>Author:
Capped at $1,500 single/$3,000 married, adj for inflation</t>
        </r>
      </text>
    </comment>
    <comment ref="DE39" authorId="0" shapeId="0" xr:uid="{3E5EA72F-A2F4-4FEA-B91B-4B6A90FA7F05}">
      <text>
        <r>
          <rPr>
            <sz val="11"/>
            <color theme="1"/>
            <rFont val="Calibri"/>
            <family val="2"/>
            <scheme val="minor"/>
          </rPr>
          <t>Author:
Capped at $1,500 single/$3,000 married, adj for inflation</t>
        </r>
      </text>
    </comment>
    <comment ref="DF39" authorId="0" shapeId="0" xr:uid="{DE8D0F01-6A0B-4360-896B-D72B27274559}">
      <text>
        <r>
          <rPr>
            <sz val="11"/>
            <color theme="1"/>
            <rFont val="Calibri"/>
            <family val="2"/>
            <scheme val="minor"/>
          </rPr>
          <t>Author:
Capped at $1,500 single/$3,000 married, adj for inflation</t>
        </r>
      </text>
    </comment>
    <comment ref="DG39" authorId="0" shapeId="0" xr:uid="{91C4F191-E5F4-41C3-B2F5-D91678B06AB5}">
      <text>
        <r>
          <rPr>
            <sz val="11"/>
            <color theme="1"/>
            <rFont val="Calibri"/>
            <family val="2"/>
            <scheme val="minor"/>
          </rPr>
          <t>Author:
Capped at $1,500 single/$3,000 married, adj for inflation</t>
        </r>
      </text>
    </comment>
    <comment ref="DH39" authorId="0" shapeId="0" xr:uid="{3FACD216-80D1-4B08-8BF0-CA99EE7707AD}">
      <text>
        <r>
          <rPr>
            <sz val="11"/>
            <color theme="1"/>
            <rFont val="Calibri"/>
            <family val="2"/>
            <scheme val="minor"/>
          </rPr>
          <t>Author:
Capped at $1,500 single/$3,000 married, adj for inflation</t>
        </r>
      </text>
    </comment>
    <comment ref="DI39" authorId="0" shapeId="0" xr:uid="{17BC8D21-BB2F-47E7-BEA8-1930D92F63CB}">
      <text>
        <r>
          <rPr>
            <sz val="11"/>
            <color theme="1"/>
            <rFont val="Calibri"/>
            <family val="2"/>
            <scheme val="minor"/>
          </rPr>
          <t>Author:
Capped at $1,500 single/$3,000 married, adj for inflation</t>
        </r>
      </text>
    </comment>
    <comment ref="DJ39" authorId="0" shapeId="0" xr:uid="{1A0F93B1-5FD8-4966-9673-82C340DDEE62}">
      <text>
        <r>
          <rPr>
            <sz val="11"/>
            <color theme="1"/>
            <rFont val="Calibri"/>
            <family val="2"/>
            <scheme val="minor"/>
          </rPr>
          <t>Author:
Capped at $1,500 single/$3,000 married, adj for inflation</t>
        </r>
      </text>
    </comment>
    <comment ref="DK39" authorId="0" shapeId="0" xr:uid="{C91C3FE3-B5A3-4D02-AC14-E736ADFE8EE6}">
      <text>
        <r>
          <rPr>
            <sz val="11"/>
            <color theme="1"/>
            <rFont val="Calibri"/>
            <family val="2"/>
            <scheme val="minor"/>
          </rPr>
          <t>Author:
Capped at $1,500 single/$3,000 married, adj for inflation</t>
        </r>
      </text>
    </comment>
    <comment ref="DL39" authorId="0" shapeId="0" xr:uid="{7FE9F100-24A1-494C-8F1A-2EADEA2B05B9}">
      <text>
        <r>
          <rPr>
            <sz val="11"/>
            <color theme="1"/>
            <rFont val="Calibri"/>
            <family val="2"/>
            <scheme val="minor"/>
          </rPr>
          <t>Author:
Capped at $1,500 single/$3,000 married, adj for inflation</t>
        </r>
      </text>
    </comment>
    <comment ref="DM39" authorId="0" shapeId="0" xr:uid="{C4C9E795-C04F-4881-9ACD-8E6BD33E5804}">
      <text>
        <r>
          <rPr>
            <sz val="11"/>
            <color theme="1"/>
            <rFont val="Calibri"/>
            <family val="2"/>
            <scheme val="minor"/>
          </rPr>
          <t>Author:
Capped at $1,500 single/$3,000 married, adj for inflation</t>
        </r>
      </text>
    </comment>
    <comment ref="DN39" authorId="0" shapeId="0" xr:uid="{D0783857-A0FC-4280-B88A-048F76F095CC}">
      <text>
        <r>
          <rPr>
            <sz val="11"/>
            <color theme="1"/>
            <rFont val="Calibri"/>
            <family val="2"/>
            <scheme val="minor"/>
          </rPr>
          <t>Author:
Capped at $1,500 single/$3,000 married, adj for inflation</t>
        </r>
      </text>
    </comment>
    <comment ref="DO39" authorId="0" shapeId="0" xr:uid="{93EFD11A-BAEF-4E73-A61F-0B26A1BBCF2F}">
      <text>
        <r>
          <rPr>
            <sz val="11"/>
            <color theme="1"/>
            <rFont val="Calibri"/>
            <family val="2"/>
            <scheme val="minor"/>
          </rPr>
          <t>Author:
Capped at $1,500 single/$3,000 married, adj for inflation</t>
        </r>
      </text>
    </comment>
    <comment ref="DP39" authorId="0" shapeId="0" xr:uid="{92FF8118-CD9B-41E6-A1A8-BE7AD4921343}">
      <text>
        <r>
          <rPr>
            <sz val="11"/>
            <color theme="1"/>
            <rFont val="Calibri"/>
            <family val="2"/>
            <scheme val="minor"/>
          </rPr>
          <t>Author:
Capped at $1,500 single/$3,000 married, adj for inflation</t>
        </r>
      </text>
    </comment>
    <comment ref="DQ39" authorId="0" shapeId="0" xr:uid="{02118674-06E4-49F9-9FCD-C6E90D4D2A42}">
      <text>
        <r>
          <rPr>
            <sz val="11"/>
            <color theme="1"/>
            <rFont val="Calibri"/>
            <family val="2"/>
            <scheme val="minor"/>
          </rPr>
          <t>Author:
Capped at $1,500 single/$3,000 married, adj for inflation</t>
        </r>
      </text>
    </comment>
    <comment ref="DR39" authorId="0" shapeId="0" xr:uid="{0A5AD8D8-A74A-4970-A409-42B645DDB64E}">
      <text>
        <r>
          <rPr>
            <sz val="11"/>
            <color theme="1"/>
            <rFont val="Calibri"/>
            <family val="2"/>
            <scheme val="minor"/>
          </rPr>
          <t>Author:
Capped at $1,500 single/$3,000 married, adj for inflation</t>
        </r>
      </text>
    </comment>
    <comment ref="DS39" authorId="0" shapeId="0" xr:uid="{2C0E6F23-573C-49EC-9A16-8A69787B5907}">
      <text>
        <r>
          <rPr>
            <sz val="11"/>
            <color theme="1"/>
            <rFont val="Calibri"/>
            <family val="2"/>
            <scheme val="minor"/>
          </rPr>
          <t>Author:
Capped at $1,500 single/$3,000 married, adj for inflation</t>
        </r>
      </text>
    </comment>
    <comment ref="DT39" authorId="0" shapeId="0" xr:uid="{4044D8A4-58AE-4F0D-95E8-33BABD5436D2}">
      <text>
        <r>
          <rPr>
            <sz val="11"/>
            <color theme="1"/>
            <rFont val="Calibri"/>
            <family val="2"/>
            <scheme val="minor"/>
          </rPr>
          <t>Author:
Capped at $1,500 single/$3,000 married, adj for inflation</t>
        </r>
      </text>
    </comment>
    <comment ref="DU39" authorId="0" shapeId="0" xr:uid="{8EC81E51-D007-41A7-B779-1DE3C2780700}">
      <text>
        <r>
          <rPr>
            <sz val="11"/>
            <color theme="1"/>
            <rFont val="Calibri"/>
            <family val="2"/>
            <scheme val="minor"/>
          </rPr>
          <t>Author:
Capped at $1,500 single/$3,000 married, adj for inflation</t>
        </r>
      </text>
    </comment>
    <comment ref="DV39" authorId="0" shapeId="0" xr:uid="{E401AB9B-FA2C-49FB-AEE2-F568B65E75FB}">
      <text>
        <r>
          <rPr>
            <sz val="11"/>
            <color theme="1"/>
            <rFont val="Calibri"/>
            <family val="2"/>
            <scheme val="minor"/>
          </rPr>
          <t>Author:
Capped at $1,500 single/$3,000 married, adj for inflation</t>
        </r>
      </text>
    </comment>
    <comment ref="DW39" authorId="0" shapeId="0" xr:uid="{49229E25-C9D0-49DE-9224-F4074CCE7255}">
      <text>
        <r>
          <rPr>
            <sz val="11"/>
            <color theme="1"/>
            <rFont val="Calibri"/>
            <family val="2"/>
            <scheme val="minor"/>
          </rPr>
          <t>Author:
Capped at $1,500 single/$3,000 married, adj for inflation</t>
        </r>
      </text>
    </comment>
    <comment ref="DX39" authorId="0" shapeId="0" xr:uid="{C5EF3EBB-BB00-4FFD-84AA-AC479E3065F7}">
      <text>
        <r>
          <rPr>
            <sz val="11"/>
            <color rgb="FF000000"/>
            <rFont val="Calibri"/>
            <family val="2"/>
          </rPr>
          <t xml:space="preserve">Author:
</t>
        </r>
        <r>
          <rPr>
            <sz val="11"/>
            <color rgb="FF000000"/>
            <rFont val="Calibri"/>
            <family val="2"/>
          </rPr>
          <t>Capped at $1,500 single/$3,000 married, adj for inflation</t>
        </r>
      </text>
    </comment>
    <comment ref="DY39" authorId="0" shapeId="0" xr:uid="{94BEE4EC-D43D-4931-B109-0F024CE6ADD2}">
      <text>
        <r>
          <rPr>
            <sz val="11"/>
            <color theme="1"/>
            <rFont val="Calibri"/>
            <family val="2"/>
            <scheme val="minor"/>
          </rPr>
          <t>Author:
Capped at $1,500 single/$3,000 married, adj for inflation</t>
        </r>
      </text>
    </comment>
    <comment ref="BA42" authorId="0" shapeId="0" xr:uid="{4C07A89D-4195-4AEA-B24A-2B163EB4FF20}">
      <text>
        <r>
          <rPr>
            <b/>
            <sz val="11"/>
            <color theme="1"/>
            <rFont val="Calibri"/>
            <family val="2"/>
            <scheme val="minor"/>
          </rPr>
          <t>Author:</t>
        </r>
        <r>
          <rPr>
            <sz val="11"/>
            <color theme="1"/>
            <rFont val="Calibri"/>
            <family val="2"/>
            <scheme val="minor"/>
          </rPr>
          <t xml:space="preserve">
for 1951, up to $250, 1952 and after is up to $500</t>
        </r>
      </text>
    </comment>
    <comment ref="BB42" authorId="0" shapeId="0" xr:uid="{0FC164D5-1B0E-432C-9C55-6288FA7B0688}">
      <text>
        <r>
          <rPr>
            <b/>
            <sz val="11"/>
            <color rgb="FF000000"/>
            <rFont val="Calibri"/>
            <family val="2"/>
          </rPr>
          <t>Author:</t>
        </r>
        <r>
          <rPr>
            <sz val="11"/>
            <color rgb="FF000000"/>
            <rFont val="Calibri"/>
            <family val="2"/>
          </rPr>
          <t xml:space="preserve">
</t>
        </r>
        <r>
          <rPr>
            <sz val="11"/>
            <color rgb="FF000000"/>
            <rFont val="Calibri"/>
            <family val="2"/>
          </rPr>
          <t>for 1951, up to $250, 1952 and after is up to $500</t>
        </r>
      </text>
    </comment>
    <comment ref="BC42" authorId="0" shapeId="0" xr:uid="{31620C21-CD77-47D4-A6E3-2FAE104CFAFE}">
      <text>
        <r>
          <rPr>
            <b/>
            <sz val="11"/>
            <color theme="1"/>
            <rFont val="Calibri"/>
            <family val="2"/>
            <scheme val="minor"/>
          </rPr>
          <t>Author:</t>
        </r>
        <r>
          <rPr>
            <sz val="11"/>
            <color theme="1"/>
            <rFont val="Calibri"/>
            <family val="2"/>
            <scheme val="minor"/>
          </rPr>
          <t xml:space="preserve">
limited to $500</t>
        </r>
      </text>
    </comment>
    <comment ref="BD42" authorId="0" shapeId="0" xr:uid="{3E14D8A0-3591-48D7-9933-C07484E66C21}">
      <text>
        <r>
          <rPr>
            <b/>
            <sz val="11"/>
            <color theme="1"/>
            <rFont val="Calibri"/>
            <family val="2"/>
            <scheme val="minor"/>
          </rPr>
          <t>Author:</t>
        </r>
        <r>
          <rPr>
            <sz val="11"/>
            <color theme="1"/>
            <rFont val="Calibri"/>
            <family val="2"/>
            <scheme val="minor"/>
          </rPr>
          <t xml:space="preserve">
limited to $500</t>
        </r>
      </text>
    </comment>
    <comment ref="BE42" authorId="0" shapeId="0" xr:uid="{8907BBB5-AA45-4939-A12C-EF048DA7A3FD}">
      <text>
        <r>
          <rPr>
            <b/>
            <sz val="11"/>
            <color theme="1"/>
            <rFont val="Calibri"/>
            <family val="2"/>
            <scheme val="minor"/>
          </rPr>
          <t>Author:</t>
        </r>
        <r>
          <rPr>
            <sz val="11"/>
            <color theme="1"/>
            <rFont val="Calibri"/>
            <family val="2"/>
            <scheme val="minor"/>
          </rPr>
          <t xml:space="preserve">
limited to $500</t>
        </r>
      </text>
    </comment>
    <comment ref="BF42" authorId="0" shapeId="0" xr:uid="{783149ED-1C9B-4C18-8F82-EF225FAF875C}">
      <text>
        <r>
          <rPr>
            <b/>
            <sz val="11"/>
            <color theme="1"/>
            <rFont val="Calibri"/>
            <family val="2"/>
            <scheme val="minor"/>
          </rPr>
          <t>Author:</t>
        </r>
        <r>
          <rPr>
            <sz val="11"/>
            <color theme="1"/>
            <rFont val="Calibri"/>
            <family val="2"/>
            <scheme val="minor"/>
          </rPr>
          <t xml:space="preserve">
limited to $500</t>
        </r>
      </text>
    </comment>
    <comment ref="BG42" authorId="0" shapeId="0" xr:uid="{A49454CD-D8A9-414B-BFD9-E4FA237CE4E2}">
      <text>
        <r>
          <rPr>
            <b/>
            <sz val="11"/>
            <color theme="1"/>
            <rFont val="Calibri"/>
            <family val="2"/>
            <scheme val="minor"/>
          </rPr>
          <t>Author:</t>
        </r>
        <r>
          <rPr>
            <sz val="11"/>
            <color theme="1"/>
            <rFont val="Calibri"/>
            <family val="2"/>
            <scheme val="minor"/>
          </rPr>
          <t xml:space="preserve">
limited to $500</t>
        </r>
      </text>
    </comment>
    <comment ref="BH42" authorId="0" shapeId="0" xr:uid="{68C8DFA5-5535-49E0-9CD1-25B9EC8DDA59}">
      <text>
        <r>
          <rPr>
            <b/>
            <sz val="11"/>
            <color theme="1"/>
            <rFont val="Calibri"/>
            <family val="2"/>
            <scheme val="minor"/>
          </rPr>
          <t>Author:</t>
        </r>
        <r>
          <rPr>
            <sz val="11"/>
            <color theme="1"/>
            <rFont val="Calibri"/>
            <family val="2"/>
            <scheme val="minor"/>
          </rPr>
          <t xml:space="preserve">
limited to $500</t>
        </r>
      </text>
    </comment>
    <comment ref="BI42" authorId="0" shapeId="0" xr:uid="{9E234A62-106A-43FC-9109-2E905A56E2D6}">
      <text>
        <r>
          <rPr>
            <b/>
            <sz val="11"/>
            <color theme="1"/>
            <rFont val="Calibri"/>
            <family val="2"/>
            <scheme val="minor"/>
          </rPr>
          <t>Author:</t>
        </r>
        <r>
          <rPr>
            <sz val="11"/>
            <color theme="1"/>
            <rFont val="Calibri"/>
            <family val="2"/>
            <scheme val="minor"/>
          </rPr>
          <t xml:space="preserve">
limited to $500</t>
        </r>
      </text>
    </comment>
    <comment ref="BJ42" authorId="0" shapeId="0" xr:uid="{BBB2A272-E4E5-42BA-A261-9815EDB590BC}">
      <text>
        <r>
          <rPr>
            <b/>
            <sz val="11"/>
            <color theme="1"/>
            <rFont val="Calibri"/>
            <family val="2"/>
            <scheme val="minor"/>
          </rPr>
          <t>Author:</t>
        </r>
        <r>
          <rPr>
            <sz val="11"/>
            <color theme="1"/>
            <rFont val="Calibri"/>
            <family val="2"/>
            <scheme val="minor"/>
          </rPr>
          <t xml:space="preserve">
limited to $500</t>
        </r>
      </text>
    </comment>
    <comment ref="BK42" authorId="0" shapeId="0" xr:uid="{FE62B09F-8395-4B65-AB8F-6758270B8DAC}">
      <text>
        <r>
          <rPr>
            <b/>
            <sz val="11"/>
            <color theme="1"/>
            <rFont val="Calibri"/>
            <family val="2"/>
            <scheme val="minor"/>
          </rPr>
          <t>Author:</t>
        </r>
        <r>
          <rPr>
            <sz val="11"/>
            <color theme="1"/>
            <rFont val="Calibri"/>
            <family val="2"/>
            <scheme val="minor"/>
          </rPr>
          <t xml:space="preserve">
limited to $500</t>
        </r>
      </text>
    </comment>
    <comment ref="BL42" authorId="0" shapeId="0" xr:uid="{9856E7B2-B987-4E91-BC04-301F5CBFAEE8}">
      <text>
        <r>
          <rPr>
            <b/>
            <sz val="11"/>
            <color theme="1"/>
            <rFont val="Calibri"/>
            <family val="2"/>
            <scheme val="minor"/>
          </rPr>
          <t>Author:</t>
        </r>
        <r>
          <rPr>
            <sz val="11"/>
            <color theme="1"/>
            <rFont val="Calibri"/>
            <family val="2"/>
            <scheme val="minor"/>
          </rPr>
          <t xml:space="preserve">
limited to $500</t>
        </r>
      </text>
    </comment>
    <comment ref="BM42" authorId="0" shapeId="0" xr:uid="{5704AC5F-4BF1-47BA-B447-661D783E05A6}">
      <text>
        <r>
          <rPr>
            <b/>
            <sz val="11"/>
            <color theme="1"/>
            <rFont val="Calibri"/>
            <family val="2"/>
            <scheme val="minor"/>
          </rPr>
          <t>Author:</t>
        </r>
        <r>
          <rPr>
            <sz val="11"/>
            <color theme="1"/>
            <rFont val="Calibri"/>
            <family val="2"/>
            <scheme val="minor"/>
          </rPr>
          <t xml:space="preserve">
limited to $500</t>
        </r>
      </text>
    </comment>
    <comment ref="BN42" authorId="0" shapeId="0" xr:uid="{A8C83F31-1FCB-4813-81AD-9A233C958CC7}">
      <text>
        <r>
          <rPr>
            <b/>
            <sz val="11"/>
            <color theme="1"/>
            <rFont val="Calibri"/>
            <family val="2"/>
            <scheme val="minor"/>
          </rPr>
          <t>Author:</t>
        </r>
        <r>
          <rPr>
            <sz val="11"/>
            <color theme="1"/>
            <rFont val="Calibri"/>
            <family val="2"/>
            <scheme val="minor"/>
          </rPr>
          <t xml:space="preserve">
limited to $500</t>
        </r>
      </text>
    </comment>
    <comment ref="BO42" authorId="0" shapeId="0" xr:uid="{D93795E0-6E02-4599-B55E-23A9E59132B0}">
      <text>
        <r>
          <rPr>
            <b/>
            <sz val="11"/>
            <color theme="1"/>
            <rFont val="Calibri"/>
            <family val="2"/>
            <scheme val="minor"/>
          </rPr>
          <t>Author:</t>
        </r>
        <r>
          <rPr>
            <sz val="11"/>
            <color theme="1"/>
            <rFont val="Calibri"/>
            <family val="2"/>
            <scheme val="minor"/>
          </rPr>
          <t xml:space="preserve">
limited to $500</t>
        </r>
      </text>
    </comment>
    <comment ref="BP42" authorId="0" shapeId="0" xr:uid="{047DA094-4399-4405-B49B-71B1F70F2A57}">
      <text>
        <r>
          <rPr>
            <b/>
            <sz val="11"/>
            <color theme="1"/>
            <rFont val="Calibri"/>
            <family val="2"/>
            <scheme val="minor"/>
          </rPr>
          <t>Author:</t>
        </r>
        <r>
          <rPr>
            <sz val="11"/>
            <color theme="1"/>
            <rFont val="Calibri"/>
            <family val="2"/>
            <scheme val="minor"/>
          </rPr>
          <t xml:space="preserve">
limited to $500</t>
        </r>
      </text>
    </comment>
    <comment ref="BQ42" authorId="0" shapeId="0" xr:uid="{8E352DF6-FCED-4C6C-8660-1CEF286E3BAB}">
      <text>
        <r>
          <rPr>
            <b/>
            <sz val="11"/>
            <color theme="1"/>
            <rFont val="Calibri"/>
            <family val="2"/>
            <scheme val="minor"/>
          </rPr>
          <t>Author:</t>
        </r>
        <r>
          <rPr>
            <sz val="11"/>
            <color theme="1"/>
            <rFont val="Calibri"/>
            <family val="2"/>
            <scheme val="minor"/>
          </rPr>
          <t xml:space="preserve">
limited to $500</t>
        </r>
      </text>
    </comment>
    <comment ref="BR42" authorId="0" shapeId="0" xr:uid="{2472AEEB-BFFF-49C4-9A11-75FBE7C70E04}">
      <text>
        <r>
          <rPr>
            <b/>
            <sz val="11"/>
            <color theme="1"/>
            <rFont val="Calibri"/>
            <family val="2"/>
            <scheme val="minor"/>
          </rPr>
          <t>Author:</t>
        </r>
        <r>
          <rPr>
            <sz val="11"/>
            <color theme="1"/>
            <rFont val="Calibri"/>
            <family val="2"/>
            <scheme val="minor"/>
          </rPr>
          <t xml:space="preserve">
limited to $500</t>
        </r>
      </text>
    </comment>
    <comment ref="BS42" authorId="0" shapeId="0" xr:uid="{B0BB2C9D-0C9B-4035-936A-D86D419B0603}">
      <text>
        <r>
          <rPr>
            <b/>
            <sz val="11"/>
            <color theme="1"/>
            <rFont val="Calibri"/>
            <family val="2"/>
            <scheme val="minor"/>
          </rPr>
          <t>Author:</t>
        </r>
        <r>
          <rPr>
            <sz val="11"/>
            <color theme="1"/>
            <rFont val="Calibri"/>
            <family val="2"/>
            <scheme val="minor"/>
          </rPr>
          <t xml:space="preserve">
limited to $500</t>
        </r>
      </text>
    </comment>
    <comment ref="BT42" authorId="0" shapeId="0" xr:uid="{B93DE608-6264-4E36-9DA2-42B7B49A6CD5}">
      <text>
        <r>
          <rPr>
            <b/>
            <sz val="11"/>
            <color theme="1"/>
            <rFont val="Calibri"/>
            <family val="2"/>
            <scheme val="minor"/>
          </rPr>
          <t>Author:</t>
        </r>
        <r>
          <rPr>
            <sz val="11"/>
            <color theme="1"/>
            <rFont val="Calibri"/>
            <family val="2"/>
            <scheme val="minor"/>
          </rPr>
          <t xml:space="preserve">
limited to $500</t>
        </r>
      </text>
    </comment>
    <comment ref="BU42" authorId="0" shapeId="0" xr:uid="{72BC0627-AD96-45C9-B9D9-0F1D5B3B4840}">
      <text>
        <r>
          <rPr>
            <b/>
            <sz val="11"/>
            <color rgb="FF000000"/>
            <rFont val="Calibri"/>
            <family val="2"/>
          </rPr>
          <t>Author:</t>
        </r>
        <r>
          <rPr>
            <sz val="11"/>
            <color rgb="FF000000"/>
            <rFont val="Calibri"/>
            <family val="2"/>
          </rPr>
          <t xml:space="preserve">
</t>
        </r>
        <r>
          <rPr>
            <sz val="11"/>
            <color rgb="FF000000"/>
            <rFont val="Calibri"/>
            <family val="2"/>
          </rPr>
          <t>limited to $500</t>
        </r>
      </text>
    </comment>
    <comment ref="BV42" authorId="0" shapeId="0" xr:uid="{88C3BACD-964A-45E6-8063-7865AD8AD4F0}">
      <text>
        <r>
          <rPr>
            <b/>
            <sz val="11"/>
            <color theme="1"/>
            <rFont val="Calibri"/>
            <family val="2"/>
            <scheme val="minor"/>
          </rPr>
          <t>Author:</t>
        </r>
        <r>
          <rPr>
            <sz val="11"/>
            <color theme="1"/>
            <rFont val="Calibri"/>
            <family val="2"/>
            <scheme val="minor"/>
          </rPr>
          <t xml:space="preserve">
limited to $500</t>
        </r>
      </text>
    </comment>
    <comment ref="BW42" authorId="0" shapeId="0" xr:uid="{DB94431C-E1FD-4C3A-B458-7DC979C47E1A}">
      <text>
        <r>
          <rPr>
            <b/>
            <sz val="11"/>
            <color theme="1"/>
            <rFont val="Calibri"/>
            <family val="2"/>
            <scheme val="minor"/>
          </rPr>
          <t>Author:</t>
        </r>
        <r>
          <rPr>
            <sz val="11"/>
            <color theme="1"/>
            <rFont val="Calibri"/>
            <family val="2"/>
            <scheme val="minor"/>
          </rPr>
          <t xml:space="preserve">
capped at $500</t>
        </r>
      </text>
    </comment>
    <comment ref="BX42" authorId="0" shapeId="0" xr:uid="{B897654A-53A2-4159-82C2-4BB797EE9234}">
      <text>
        <r>
          <rPr>
            <b/>
            <sz val="11"/>
            <color theme="1"/>
            <rFont val="Calibri"/>
            <family val="2"/>
            <scheme val="minor"/>
          </rPr>
          <t>Author:</t>
        </r>
        <r>
          <rPr>
            <sz val="11"/>
            <color theme="1"/>
            <rFont val="Calibri"/>
            <family val="2"/>
            <scheme val="minor"/>
          </rPr>
          <t xml:space="preserve">
capped at $500</t>
        </r>
      </text>
    </comment>
    <comment ref="BY42" authorId="0" shapeId="0" xr:uid="{B183E12D-A6E6-4FA0-AEAB-B740304225C1}">
      <text>
        <r>
          <rPr>
            <b/>
            <sz val="11"/>
            <color theme="1"/>
            <rFont val="Calibri"/>
            <family val="2"/>
            <scheme val="minor"/>
          </rPr>
          <t>Author:</t>
        </r>
        <r>
          <rPr>
            <sz val="11"/>
            <color theme="1"/>
            <rFont val="Calibri"/>
            <family val="2"/>
            <scheme val="minor"/>
          </rPr>
          <t xml:space="preserve">
capped at $500</t>
        </r>
      </text>
    </comment>
    <comment ref="BZ42" authorId="0" shapeId="0" xr:uid="{47C10ABD-F6CF-4CDA-ACA4-2C42018B4973}">
      <text>
        <r>
          <rPr>
            <b/>
            <sz val="11"/>
            <color rgb="FF000000"/>
            <rFont val="Calibri"/>
            <family val="2"/>
          </rPr>
          <t>Author:</t>
        </r>
        <r>
          <rPr>
            <sz val="11"/>
            <color rgb="FF000000"/>
            <rFont val="Calibri"/>
            <family val="2"/>
          </rPr>
          <t xml:space="preserve">
</t>
        </r>
        <r>
          <rPr>
            <sz val="11"/>
            <color rgb="FF000000"/>
            <rFont val="Calibri"/>
            <family val="2"/>
          </rPr>
          <t>capped at $500</t>
        </r>
      </text>
    </comment>
    <comment ref="CA42" authorId="0" shapeId="0" xr:uid="{D3826AD1-167A-4667-B9CD-146584E58358}">
      <text>
        <r>
          <rPr>
            <b/>
            <sz val="11"/>
            <color theme="1"/>
            <rFont val="Calibri"/>
            <family val="2"/>
            <scheme val="minor"/>
          </rPr>
          <t>Author:</t>
        </r>
        <r>
          <rPr>
            <sz val="11"/>
            <color theme="1"/>
            <rFont val="Calibri"/>
            <family val="2"/>
            <scheme val="minor"/>
          </rPr>
          <t xml:space="preserve">
capped at $500</t>
        </r>
      </text>
    </comment>
    <comment ref="CB42" authorId="0" shapeId="0" xr:uid="{6636A9C0-4D32-4927-BFBD-63CA3800C546}">
      <text>
        <r>
          <rPr>
            <b/>
            <sz val="11"/>
            <color theme="1"/>
            <rFont val="Calibri"/>
            <family val="2"/>
            <scheme val="minor"/>
          </rPr>
          <t>Author:</t>
        </r>
        <r>
          <rPr>
            <sz val="11"/>
            <color theme="1"/>
            <rFont val="Calibri"/>
            <family val="2"/>
            <scheme val="minor"/>
          </rPr>
          <t xml:space="preserve">
capped at $500</t>
        </r>
      </text>
    </comment>
    <comment ref="CC42" authorId="0" shapeId="0" xr:uid="{B584AE8F-EFC2-4D44-B791-AE0ADC6570EF}">
      <text>
        <r>
          <rPr>
            <b/>
            <sz val="11"/>
            <color theme="1"/>
            <rFont val="Calibri"/>
            <family val="2"/>
            <scheme val="minor"/>
          </rPr>
          <t>Author:</t>
        </r>
        <r>
          <rPr>
            <sz val="11"/>
            <color theme="1"/>
            <rFont val="Calibri"/>
            <family val="2"/>
            <scheme val="minor"/>
          </rPr>
          <t xml:space="preserve">
capped at $500</t>
        </r>
      </text>
    </comment>
    <comment ref="CD42" authorId="0" shapeId="0" xr:uid="{B2B66745-A906-4796-BBB3-844668089DB9}">
      <text>
        <r>
          <rPr>
            <b/>
            <sz val="11"/>
            <color rgb="FF000000"/>
            <rFont val="Calibri"/>
            <family val="2"/>
          </rPr>
          <t>Author:</t>
        </r>
        <r>
          <rPr>
            <sz val="11"/>
            <color rgb="FF000000"/>
            <rFont val="Calibri"/>
            <family val="2"/>
          </rPr>
          <t xml:space="preserve">
</t>
        </r>
        <r>
          <rPr>
            <sz val="11"/>
            <color rgb="FF000000"/>
            <rFont val="Calibri"/>
            <family val="2"/>
          </rPr>
          <t>capped at $500</t>
        </r>
      </text>
    </comment>
    <comment ref="CE42" authorId="0" shapeId="0" xr:uid="{5D7C56F9-32BF-4483-AA3D-35E8A6B4945D}">
      <text>
        <r>
          <rPr>
            <b/>
            <sz val="11"/>
            <color theme="1"/>
            <rFont val="Calibri"/>
            <family val="2"/>
            <scheme val="minor"/>
          </rPr>
          <t>Author:</t>
        </r>
        <r>
          <rPr>
            <sz val="11"/>
            <color theme="1"/>
            <rFont val="Calibri"/>
            <family val="2"/>
            <scheme val="minor"/>
          </rPr>
          <t xml:space="preserve">
capped at $500</t>
        </r>
      </text>
    </comment>
    <comment ref="CF42" authorId="0" shapeId="0" xr:uid="{8C19DBB2-FD18-4786-87B5-F39C14AA1412}">
      <text>
        <r>
          <rPr>
            <b/>
            <sz val="11"/>
            <color theme="1"/>
            <rFont val="Calibri"/>
            <family val="2"/>
            <scheme val="minor"/>
          </rPr>
          <t>Author:</t>
        </r>
        <r>
          <rPr>
            <sz val="11"/>
            <color theme="1"/>
            <rFont val="Calibri"/>
            <family val="2"/>
            <scheme val="minor"/>
          </rPr>
          <t xml:space="preserve">
capped at $500</t>
        </r>
      </text>
    </comment>
    <comment ref="CG42" authorId="0" shapeId="0" xr:uid="{7A6ED11C-BFAF-48D2-A3A8-EC1CC3C9E04F}">
      <text>
        <r>
          <rPr>
            <b/>
            <sz val="11"/>
            <color theme="1"/>
            <rFont val="Calibri"/>
            <family val="2"/>
            <scheme val="minor"/>
          </rPr>
          <t>Author:</t>
        </r>
        <r>
          <rPr>
            <sz val="11"/>
            <color theme="1"/>
            <rFont val="Calibri"/>
            <family val="2"/>
            <scheme val="minor"/>
          </rPr>
          <t xml:space="preserve">
capped at $500</t>
        </r>
      </text>
    </comment>
    <comment ref="CH42" authorId="0" shapeId="0" xr:uid="{C922480C-55C8-4A6C-9020-ECEAE82F6E4B}">
      <text>
        <r>
          <rPr>
            <b/>
            <sz val="11"/>
            <color theme="1"/>
            <rFont val="Calibri"/>
            <family val="2"/>
            <scheme val="minor"/>
          </rPr>
          <t>Author:</t>
        </r>
        <r>
          <rPr>
            <sz val="11"/>
            <color theme="1"/>
            <rFont val="Calibri"/>
            <family val="2"/>
            <scheme val="minor"/>
          </rPr>
          <t xml:space="preserve">
capped at $500</t>
        </r>
      </text>
    </comment>
    <comment ref="CI42" authorId="0" shapeId="0" xr:uid="{5368A949-B05C-4179-BEDF-2819BD59F41A}">
      <text>
        <r>
          <rPr>
            <b/>
            <sz val="11"/>
            <color theme="1"/>
            <rFont val="Calibri"/>
            <family val="2"/>
            <scheme val="minor"/>
          </rPr>
          <t>Author:</t>
        </r>
        <r>
          <rPr>
            <sz val="11"/>
            <color theme="1"/>
            <rFont val="Calibri"/>
            <family val="2"/>
            <scheme val="minor"/>
          </rPr>
          <t xml:space="preserve">
capped at $500</t>
        </r>
      </text>
    </comment>
    <comment ref="AW47" authorId="0" shapeId="0" xr:uid="{659363D3-B0AD-4129-ACA2-CE18EB423AC2}">
      <text>
        <r>
          <rPr>
            <b/>
            <sz val="11"/>
            <color theme="1"/>
            <rFont val="Calibri"/>
            <family val="2"/>
            <scheme val="minor"/>
          </rPr>
          <t>Author:</t>
        </r>
        <r>
          <rPr>
            <sz val="11"/>
            <color theme="1"/>
            <rFont val="Calibri"/>
            <family val="2"/>
            <scheme val="minor"/>
          </rPr>
          <t xml:space="preserve">
Fed Inc tx deduction limited to $500</t>
        </r>
      </text>
    </comment>
    <comment ref="AX47" authorId="0" shapeId="0" xr:uid="{A6E14E08-F8AE-4BE5-B9DD-0BF1C1C5A76B}">
      <text>
        <r>
          <rPr>
            <b/>
            <sz val="11"/>
            <color theme="1"/>
            <rFont val="Calibri"/>
            <family val="2"/>
            <scheme val="minor"/>
          </rPr>
          <t>Author:</t>
        </r>
        <r>
          <rPr>
            <sz val="11"/>
            <color theme="1"/>
            <rFont val="Calibri"/>
            <family val="2"/>
            <scheme val="minor"/>
          </rPr>
          <t xml:space="preserve">
Fed Inc tx deduction limited to $500</t>
        </r>
      </text>
    </comment>
    <comment ref="AY47" authorId="0" shapeId="0" xr:uid="{E73F229F-5CAD-4346-B428-5E7E0D6447B4}">
      <text>
        <r>
          <rPr>
            <b/>
            <sz val="11"/>
            <color rgb="FF000000"/>
            <rFont val="Calibri"/>
            <family val="2"/>
          </rPr>
          <t>Author:</t>
        </r>
        <r>
          <rPr>
            <sz val="11"/>
            <color rgb="FF000000"/>
            <rFont val="Calibri"/>
            <family val="2"/>
          </rPr>
          <t xml:space="preserve">
</t>
        </r>
        <r>
          <rPr>
            <sz val="11"/>
            <color rgb="FF000000"/>
            <rFont val="Calibri"/>
            <family val="2"/>
          </rPr>
          <t>Fed Inc tx deduction limited to $500</t>
        </r>
      </text>
    </comment>
    <comment ref="M51" authorId="0" shapeId="0" xr:uid="{3C5D33A3-CAB4-114C-8148-B0251C77EAD5}">
      <text>
        <r>
          <rPr>
            <sz val="10"/>
            <color rgb="FF000000"/>
            <rFont val="Tahoma"/>
            <family val="2"/>
          </rPr>
          <t xml:space="preserve">Author:
</t>
        </r>
        <r>
          <rPr>
            <sz val="10"/>
            <color rgb="FF000000"/>
            <rFont val="Tahoma"/>
            <family val="2"/>
          </rPr>
          <t xml:space="preserve">All taxes deductable, but no federal income tax
</t>
        </r>
      </text>
    </comment>
    <comment ref="N51" authorId="0" shapeId="0" xr:uid="{E4F3C685-455E-804A-8E17-6020404FCF0F}">
      <text>
        <r>
          <rPr>
            <sz val="10"/>
            <color rgb="FF000000"/>
            <rFont val="Tahoma"/>
            <family val="2"/>
          </rPr>
          <t xml:space="preserve">Author:
</t>
        </r>
        <r>
          <rPr>
            <sz val="10"/>
            <color rgb="FF000000"/>
            <rFont val="Tahoma"/>
            <family val="2"/>
          </rPr>
          <t xml:space="preserve">All taxes deductable, but no federal income tax
</t>
        </r>
      </text>
    </comment>
    <comment ref="A54" authorId="0" shapeId="0" xr:uid="{965D0171-563C-D448-9574-A1F961D8959A}">
      <text>
        <r>
          <rPr>
            <b/>
            <sz val="9"/>
            <color rgb="FF000000"/>
            <rFont val="Tahoma"/>
            <family val="2"/>
          </rPr>
          <t>Author:</t>
        </r>
        <r>
          <rPr>
            <sz val="9"/>
            <color rgb="FF000000"/>
            <rFont val="Tahoma"/>
            <family val="2"/>
          </rPr>
          <t xml:space="preserve">
</t>
        </r>
        <r>
          <rPr>
            <sz val="9"/>
            <color rgb="FF000000"/>
            <rFont val="Tahoma"/>
            <family val="2"/>
          </rPr>
          <t>This matters to state rates because many states used to calculate their income taxes as a percentage of federal liability.</t>
        </r>
      </text>
    </comment>
    <comment ref="BR54" authorId="0" shapeId="0" xr:uid="{641807EC-313B-40F2-B808-078996D2767B}">
      <text>
        <r>
          <rPr>
            <b/>
            <sz val="11"/>
            <color theme="1"/>
            <rFont val="Calibri"/>
            <family val="2"/>
            <scheme val="minor"/>
          </rPr>
          <t>Author:</t>
        </r>
        <r>
          <rPr>
            <sz val="11"/>
            <color theme="1"/>
            <rFont val="Calibri"/>
            <family val="2"/>
            <scheme val="minor"/>
          </rPr>
          <t xml:space="preserve">
10% federal surcharge in effect April 1 68-June 30, 1969</t>
        </r>
      </text>
    </comment>
    <comment ref="BS54" authorId="0" shapeId="0" xr:uid="{7EFA30AB-0D44-4037-A8E3-CDE9BC8930AD}">
      <text>
        <r>
          <rPr>
            <b/>
            <sz val="11"/>
            <color theme="1"/>
            <rFont val="Calibri"/>
            <family val="2"/>
            <scheme val="minor"/>
          </rPr>
          <t>Author:</t>
        </r>
        <r>
          <rPr>
            <sz val="11"/>
            <color theme="1"/>
            <rFont val="Calibri"/>
            <family val="2"/>
            <scheme val="minor"/>
          </rPr>
          <t xml:space="preserve">
10% federal surcharge in effect April 1 68-June 30, 1969</t>
        </r>
      </text>
    </comment>
    <comment ref="A60" authorId="0" shapeId="0" xr:uid="{77B9323A-E5F4-7146-B66A-9C361F33AE5A}">
      <text>
        <r>
          <rPr>
            <b/>
            <sz val="9"/>
            <color rgb="FF000000"/>
            <rFont val="Tahoma"/>
            <family val="2"/>
          </rPr>
          <t xml:space="preserve">Author:
</t>
        </r>
        <r>
          <rPr>
            <sz val="9"/>
            <color rgb="FF000000"/>
            <rFont val="Tahoma"/>
            <family val="2"/>
          </rPr>
          <t xml:space="preserve">Counting DC as a state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414B2126-6D52-9C4F-9230-4DDC15A69F9E}">
      <text>
        <r>
          <rPr>
            <b/>
            <sz val="9"/>
            <color rgb="FF000000"/>
            <rFont val="Tahoma"/>
            <family val="2"/>
          </rPr>
          <t xml:space="preserve">Author:
</t>
        </r>
        <r>
          <rPr>
            <sz val="9"/>
            <color rgb="FF000000"/>
            <rFont val="Tahoma"/>
            <family val="2"/>
          </rPr>
          <t xml:space="preserve">The tax rates and deduction parameters for Tax Years 2026 and 2027 are current as of June 8, 2026 and are subject to change based on future legislative action.
</t>
        </r>
      </text>
    </comment>
    <comment ref="DY1" authorId="0" shapeId="0" xr:uid="{89CECC52-D530-BB48-B631-250C8C3BF30A}">
      <text>
        <r>
          <rPr>
            <b/>
            <sz val="10"/>
            <color rgb="FF000000"/>
            <rFont val="Tahoma"/>
            <family val="2"/>
          </rPr>
          <t xml:space="preserve">Author:
</t>
        </r>
        <r>
          <rPr>
            <sz val="10"/>
            <color rgb="FF000000"/>
            <rFont val="Tahoma"/>
            <family val="2"/>
          </rPr>
          <t>The tax rates and deduction parameters for Tax Years 2026 and 2027 are current as of June 8, 2026 and are subject to change based on future legislative action.</t>
        </r>
      </text>
    </comment>
    <comment ref="A2" authorId="0" shapeId="0" xr:uid="{BDF642E3-411F-4DAA-8D8D-CE73A4B400D2}">
      <text>
        <r>
          <rPr>
            <b/>
            <sz val="11"/>
            <color rgb="FF000000"/>
            <rFont val="Calibri"/>
            <family val="2"/>
          </rPr>
          <t>Author:</t>
        </r>
        <r>
          <rPr>
            <sz val="11"/>
            <color rgb="FF000000"/>
            <rFont val="Calibri"/>
            <family val="2"/>
          </rPr>
          <t xml:space="preserve">
https://www.revenue.alabama.gov/faqs/what-is-the-corporate-income-tax-rate/
https://alison.legislature.state.al.us/files/pdf/lsa/Fiscal/TaxGuide/2017_Tax_Guide.pdf</t>
        </r>
      </text>
    </comment>
    <comment ref="BE2" authorId="0" shapeId="0" xr:uid="{7EDD62F9-B67F-454C-9745-02D585DAAEB3}">
      <text>
        <r>
          <rPr>
            <b/>
            <sz val="10"/>
            <color rgb="FF000000"/>
            <rFont val="Tahoma"/>
            <family val="2"/>
          </rPr>
          <t>Author:</t>
        </r>
        <r>
          <rPr>
            <sz val="10"/>
            <color rgb="FF000000"/>
            <rFont val="Tahoma"/>
            <family val="2"/>
          </rPr>
          <t xml:space="preserve">
Specialtax for education 1.5%
Alabama 1955 Act 327</t>
        </r>
      </text>
    </comment>
    <comment ref="CY2" authorId="0" shapeId="0" xr:uid="{29FDB31E-7547-4DA3-BDCF-30C822F89E13}">
      <text>
        <r>
          <rPr>
            <b/>
            <sz val="10"/>
            <color rgb="FF000000"/>
            <rFont val="Tahoma"/>
            <family val="2"/>
          </rPr>
          <t>Author:</t>
        </r>
        <r>
          <rPr>
            <sz val="10"/>
            <color rgb="FF000000"/>
            <rFont val="Tahoma"/>
            <family val="2"/>
          </rPr>
          <t xml:space="preserve">
</t>
        </r>
        <r>
          <rPr>
            <sz val="10"/>
            <color rgb="FF000000"/>
            <rFont val="Tahoma"/>
            <family val="2"/>
          </rPr>
          <t>According to the Alabama Department of Revenue, "For tax years beginning January 1, 2001, the tax rate is 6.5%. For tax years prior to 2001, the tax rate was 5%."</t>
        </r>
      </text>
    </comment>
    <comment ref="AY3" authorId="0" shapeId="0" xr:uid="{50BFADAA-6234-E044-AD9D-57534FB3A56A}">
      <text>
        <r>
          <rPr>
            <b/>
            <sz val="9"/>
            <color rgb="FF000000"/>
            <rFont val="Tahoma"/>
            <family val="2"/>
          </rPr>
          <t>Author:</t>
        </r>
        <r>
          <rPr>
            <sz val="9"/>
            <color rgb="FF000000"/>
            <rFont val="Tahoma"/>
            <family val="2"/>
          </rPr>
          <t xml:space="preserve">
</t>
        </r>
        <r>
          <rPr>
            <sz val="9"/>
            <color rgb="FF000000"/>
            <rFont val="Tahoma"/>
            <family val="2"/>
          </rPr>
          <t>10 percent of fed tax liability https://archives2.akleg.gov/PublicImageServer.cgi?lra/1999/99-024m.pdf</t>
        </r>
      </text>
    </comment>
    <comment ref="BI3" authorId="0" shapeId="0" xr:uid="{506B70F7-6393-4A3E-A913-068C3C574B43}">
      <text>
        <r>
          <rPr>
            <b/>
            <sz val="9"/>
            <color indexed="81"/>
            <rFont val="Tahoma"/>
            <family val="2"/>
          </rPr>
          <t>Author:</t>
        </r>
        <r>
          <rPr>
            <sz val="9"/>
            <color indexed="81"/>
            <rFont val="Tahoma"/>
            <family val="2"/>
          </rPr>
          <t xml:space="preserve">
Alaska became the 49th state on January 3, 1959.</t>
        </r>
      </text>
    </comment>
    <comment ref="BN3" authorId="0" shapeId="0" xr:uid="{B20B79B9-9208-3E4E-89A2-A17127A91F35}">
      <text>
        <r>
          <rPr>
            <b/>
            <sz val="8"/>
            <color rgb="FF000000"/>
            <rFont val="Calibri"/>
            <family val="34"/>
          </rPr>
          <t>Author:</t>
        </r>
        <r>
          <rPr>
            <sz val="8"/>
            <color rgb="FF000000"/>
            <rFont val="Calibri"/>
            <family val="34"/>
          </rPr>
          <t xml:space="preserve">
16 p e r c e n t of t h e t o t a l F e d e r a l income t a x</t>
        </r>
        <r>
          <rPr>
            <sz val="2"/>
            <color rgb="FF000000"/>
            <rFont val="Calibri"/>
            <family val="34"/>
          </rPr>
          <t xml:space="preserve">
</t>
        </r>
        <r>
          <rPr>
            <sz val="8"/>
            <color rgb="FF000000"/>
            <rFont val="Calibri"/>
            <family val="34"/>
          </rPr>
          <t>t h a t would be payable f o r t h e same t a x a b l e</t>
        </r>
        <r>
          <rPr>
            <sz val="2"/>
            <color rgb="FF000000"/>
            <rFont val="Calibri"/>
            <family val="34"/>
          </rPr>
          <t xml:space="preserve">
</t>
        </r>
        <r>
          <rPr>
            <sz val="8"/>
            <color rgb="FF000000"/>
            <rFont val="Calibri"/>
            <family val="34"/>
          </rPr>
          <t>y e a r a t t h e F e d e r a l t a x r a t e s i n e f f e c t on</t>
        </r>
        <r>
          <rPr>
            <sz val="2"/>
            <color rgb="FF000000"/>
            <rFont val="Calibri"/>
            <family val="34"/>
          </rPr>
          <t xml:space="preserve">
</t>
        </r>
        <r>
          <rPr>
            <sz val="8"/>
            <color rgb="FF000000"/>
            <rFont val="Calibri"/>
            <family val="34"/>
          </rPr>
          <t>December 31, 1963.</t>
        </r>
        <r>
          <rPr>
            <sz val="2"/>
            <color rgb="FF000000"/>
            <rFont val="Calibri"/>
            <family val="34"/>
          </rPr>
          <t xml:space="preserve">
</t>
        </r>
      </text>
    </comment>
    <comment ref="BY3" authorId="0" shapeId="0" xr:uid="{77109577-0E59-D44C-9DBD-EBAE2BCF5C8C}">
      <text>
        <r>
          <rPr>
            <b/>
            <sz val="10"/>
            <color rgb="FF000000"/>
            <rFont val="Tahoma"/>
            <family val="2"/>
          </rPr>
          <t>Author:</t>
        </r>
        <r>
          <rPr>
            <sz val="10"/>
            <color rgb="FF000000"/>
            <rFont val="Tahoma"/>
            <family val="2"/>
          </rPr>
          <t xml:space="preserve">
switch from fed tax liability to net income and apply a 4% surcharge on income over $50,000</t>
        </r>
      </text>
    </comment>
    <comment ref="A4" authorId="0" shapeId="0" xr:uid="{18CAEBE7-1F18-854F-9895-0C39C058FFE6}">
      <text>
        <r>
          <rPr>
            <b/>
            <sz val="10"/>
            <color rgb="FF000000"/>
            <rFont val="Tahoma"/>
            <family val="2"/>
          </rPr>
          <t>Author:</t>
        </r>
        <r>
          <rPr>
            <sz val="10"/>
            <color rgb="FF000000"/>
            <rFont val="Tahoma"/>
            <family val="2"/>
          </rPr>
          <t xml:space="preserve">
https://azmemory.azlibrary.gov/nodes/view/321776</t>
        </r>
      </text>
    </comment>
    <comment ref="N4" authorId="0" shapeId="0" xr:uid="{F68B4A16-602E-464E-8F72-45846AC092F5}">
      <text>
        <r>
          <rPr>
            <b/>
            <sz val="9"/>
            <color indexed="81"/>
            <rFont val="Tahoma"/>
            <family val="2"/>
          </rPr>
          <t>Author:</t>
        </r>
        <r>
          <rPr>
            <sz val="9"/>
            <color indexed="81"/>
            <rFont val="Tahoma"/>
            <family val="2"/>
          </rPr>
          <t xml:space="preserve">
Arizona became the 48th state on February 14, 1912.</t>
        </r>
      </text>
    </comment>
    <comment ref="CU4" authorId="0" shapeId="0" xr:uid="{E0A3606C-728A-4A4D-92B0-502C29122662}">
      <text>
        <r>
          <rPr>
            <b/>
            <sz val="9"/>
            <color rgb="FF000000"/>
            <rFont val="Tahoma"/>
            <family val="2"/>
          </rPr>
          <t>Author:</t>
        </r>
        <r>
          <rPr>
            <sz val="9"/>
            <color rgb="FF000000"/>
            <rFont val="Tahoma"/>
            <family val="2"/>
          </rPr>
          <t xml:space="preserve">
https://azjlbc.gov/11taxbook/corptax.pdf</t>
        </r>
      </text>
    </comment>
    <comment ref="CV4" authorId="0" shapeId="0" xr:uid="{BBBAC15B-691B-46E2-A753-2E1487EAE9A5}">
      <text>
        <r>
          <rPr>
            <b/>
            <sz val="9"/>
            <color rgb="FF000000"/>
            <rFont val="Tahoma"/>
            <family val="2"/>
          </rPr>
          <t>Author:</t>
        </r>
        <r>
          <rPr>
            <sz val="9"/>
            <color rgb="FF000000"/>
            <rFont val="Tahoma"/>
            <family val="2"/>
          </rPr>
          <t xml:space="preserve">
https://www.azjlbc.gov/jlbcpdfs/96-98supptaxbk.pdf</t>
        </r>
      </text>
    </comment>
    <comment ref="A5" authorId="0" shapeId="0" xr:uid="{8909EBB3-39B6-4A79-B496-66F13FABF386}">
      <text>
        <r>
          <rPr>
            <b/>
            <sz val="11"/>
            <color rgb="FF000000"/>
            <rFont val="Calibri"/>
            <family val="2"/>
          </rPr>
          <t>Author:</t>
        </r>
        <r>
          <rPr>
            <sz val="11"/>
            <color rgb="FF000000"/>
            <rFont val="Calibri"/>
            <family val="2"/>
          </rPr>
          <t xml:space="preserve">
https://arkleg.state.ar.us/Home/FTPDocument?path=%2FAssembly%2FMeeting+Attachments%2F109%2F184%2FExhibit+E-Arkansas+Corp+Income+Tax+1-8-18.pdf
 https://arkleg.state.ar.us/Home/FTPDocument?path=%2FBLR+Publications%2FFiscal+Service+Division%5CA.++Tax+Information+-+Annual+Revenue+Reports+++AND++Tax+Handbook-Summary+of+Taxes%5CTAX+HANDBOOK+-+Summary+of+Taxes%2F2010+Tax+Handbook.pdf</t>
        </r>
      </text>
    </comment>
    <comment ref="AE5" authorId="0" shapeId="0" xr:uid="{53996AF0-9FA2-AF44-BD80-D26DCE62FFED}">
      <text>
        <r>
          <rPr>
            <b/>
            <sz val="10"/>
            <color rgb="FF000000"/>
            <rFont val="Tahoma"/>
            <family val="2"/>
          </rPr>
          <t>Author:</t>
        </r>
        <r>
          <rPr>
            <sz val="10"/>
            <color rgb="FF000000"/>
            <rFont val="Tahoma"/>
            <family val="2"/>
          </rPr>
          <t xml:space="preserve">
Act 118 in 1929 Acts of Arkansas</t>
        </r>
      </text>
    </comment>
    <comment ref="DA5" authorId="0" shapeId="0" xr:uid="{0F55E784-BE5D-41B8-9E66-0B232A77952C}">
      <text>
        <r>
          <rPr>
            <b/>
            <sz val="9"/>
            <color indexed="81"/>
            <rFont val="Tahoma"/>
            <family val="2"/>
          </rPr>
          <t>Author:</t>
        </r>
        <r>
          <rPr>
            <sz val="9"/>
            <color indexed="81"/>
            <rFont val="Tahoma"/>
            <family val="2"/>
          </rPr>
          <t xml:space="preserve">
Temporary surcharge</t>
        </r>
      </text>
    </comment>
    <comment ref="DU5" authorId="0" shapeId="0" xr:uid="{0A1D094D-9E33-4131-8278-D5A366E2C180}">
      <text>
        <r>
          <rPr>
            <b/>
            <sz val="11"/>
            <color rgb="FF000000"/>
            <rFont val="Calibri"/>
            <family val="2"/>
          </rPr>
          <t>Author:</t>
        </r>
        <r>
          <rPr>
            <sz val="11"/>
            <color rgb="FF000000"/>
            <rFont val="Calibri"/>
            <family val="2"/>
          </rPr>
          <t xml:space="preserve">
Sec. 26-51-205(a)(4), A.C.A.
</t>
        </r>
      </text>
    </comment>
    <comment ref="A6" authorId="0" shapeId="0" xr:uid="{BF4B09D0-4DA4-462D-8AB4-0DD3111339B6}">
      <text>
        <r>
          <rPr>
            <b/>
            <sz val="11"/>
            <color theme="1"/>
            <rFont val="Calibri"/>
            <family val="2"/>
            <scheme val="minor"/>
          </rPr>
          <t>Author:</t>
        </r>
        <r>
          <rPr>
            <sz val="11"/>
            <color theme="1"/>
            <rFont val="Calibri"/>
            <family val="2"/>
            <scheme val="minor"/>
          </rPr>
          <t xml:space="preserve">
Source for most numbers: https://lao.ca.gov/1999/tax_expenditure_299/tep_299_incometax_overview.html#:~:text=Table_title:%20Bank%20and%20Corporation%20Tax%20Table_content:%20header:,%7C%20:%209.60%20%7C%20:%20200%20%7C
PDF version from the Legislative Analyst's Office: https://lao.ca.gov/reports/1999/californias_tax_expenditure_program_part_2.pdf</t>
        </r>
      </text>
    </comment>
    <comment ref="BW6" authorId="0" shapeId="0" xr:uid="{6BBF18F2-D08E-49CF-89E7-3EA72970D398}">
      <text>
        <r>
          <rPr>
            <b/>
            <sz val="9"/>
            <color rgb="FF000000"/>
            <rFont val="Tahoma"/>
            <family val="2"/>
          </rPr>
          <t>Author:</t>
        </r>
        <r>
          <rPr>
            <sz val="9"/>
            <color rgb="FF000000"/>
            <rFont val="Tahoma"/>
            <family val="2"/>
          </rPr>
          <t xml:space="preserve">
</t>
        </r>
        <r>
          <rPr>
            <sz val="9"/>
            <color rgb="FF000000"/>
            <rFont val="Tahoma"/>
            <family val="2"/>
          </rPr>
          <t>7.6% before. Now 9% for tax years ending after 6/30/73.</t>
        </r>
      </text>
    </comment>
    <comment ref="A7" authorId="0" shapeId="0" xr:uid="{3307F476-801F-4E5C-9CF6-37D7C2B44F41}">
      <text>
        <r>
          <rPr>
            <b/>
            <sz val="10"/>
            <color rgb="FF000000"/>
            <rFont val="Tahoma"/>
            <family val="2"/>
          </rPr>
          <t>Author:</t>
        </r>
        <r>
          <rPr>
            <sz val="10"/>
            <color rgb="FF000000"/>
            <rFont val="Tahoma"/>
            <family val="2"/>
          </rPr>
          <t xml:space="preserve">
https://public.tableau.com/app/profile/lcsdatavis/viz/CorporateTaxRateHistory/CorpTaxD-staff/corporate-income-tax%C2%A0</t>
        </r>
      </text>
    </comment>
    <comment ref="A8" authorId="0" shapeId="0" xr:uid="{93336346-04E4-3F46-BAE4-2997AF0C64F9}">
      <text>
        <r>
          <rPr>
            <b/>
            <sz val="10"/>
            <color rgb="FF000000"/>
            <rFont val="Tahoma"/>
            <family val="2"/>
          </rPr>
          <t>Author:</t>
        </r>
        <r>
          <rPr>
            <sz val="10"/>
            <color rgb="FF000000"/>
            <rFont val="Tahoma"/>
            <family val="2"/>
          </rPr>
          <t xml:space="preserve">
https://www.cga.ct.gov/2021/pub/chap_208.htm#sec_12-214
surcharge history:
https://www.cga.ct.gov/2025/rpt/pdf/2025-R-0068.pdf</t>
        </r>
      </text>
    </comment>
    <comment ref="Q8" authorId="0" shapeId="0" xr:uid="{56AD5640-7AF3-594A-B000-A8213ABA6813}">
      <text>
        <r>
          <rPr>
            <b/>
            <sz val="10"/>
            <color rgb="FF000000"/>
            <rFont val="Calibri"/>
            <family val="2"/>
            <scheme val="minor"/>
          </rPr>
          <t>Author:</t>
        </r>
        <r>
          <rPr>
            <sz val="10"/>
            <color rgb="FF000000"/>
            <rFont val="Calibri"/>
            <family val="2"/>
            <scheme val="minor"/>
          </rPr>
          <t xml:space="preserve">
See part IV, Miscellaneous corporations </t>
        </r>
        <r>
          <rPr>
            <u/>
            <sz val="10"/>
            <color rgb="FF000000"/>
            <rFont val="Calibri"/>
            <family val="2"/>
            <scheme val="minor"/>
          </rPr>
          <t>https://cslib.contentdm.oclc.org/digital/collection/p128501coll3/id/85406</t>
        </r>
        <r>
          <rPr>
            <sz val="10"/>
            <color rgb="FF000000"/>
            <rFont val="Calibri"/>
            <family val="2"/>
            <scheme val="minor"/>
          </rPr>
          <t xml:space="preserve">
</t>
        </r>
      </text>
    </comment>
    <comment ref="CM8" authorId="0" shapeId="0" xr:uid="{80CFF878-B8E4-AE46-ADC0-2E42A774AA0B}">
      <text>
        <r>
          <rPr>
            <b/>
            <sz val="10"/>
            <color rgb="FF000000"/>
            <rFont val="Tahoma"/>
            <family val="2"/>
          </rPr>
          <t>Author:</t>
        </r>
        <r>
          <rPr>
            <sz val="10"/>
            <color rgb="FF000000"/>
            <rFont val="Tahoma"/>
            <family val="2"/>
          </rPr>
          <t xml:space="preserve">
20% surcharge</t>
        </r>
      </text>
    </comment>
    <comment ref="CN8" authorId="0" shapeId="0" xr:uid="{1D7E2DB1-BD74-4827-AC9A-3E4DBAC9FA1B}">
      <text>
        <r>
          <rPr>
            <b/>
            <sz val="10"/>
            <color rgb="FF000000"/>
            <rFont val="Tahoma"/>
            <family val="2"/>
          </rPr>
          <t>Author:</t>
        </r>
        <r>
          <rPr>
            <sz val="10"/>
            <color rgb="FF000000"/>
            <rFont val="Tahoma"/>
            <family val="2"/>
          </rPr>
          <t xml:space="preserve">
20% surcharge</t>
        </r>
      </text>
    </comment>
    <comment ref="CO8" authorId="0" shapeId="0" xr:uid="{D975FB63-0040-4AED-AD3D-BBD837736076}">
      <text>
        <r>
          <rPr>
            <b/>
            <sz val="10"/>
            <color rgb="FF000000"/>
            <rFont val="Tahoma"/>
            <family val="2"/>
          </rPr>
          <t>Author:</t>
        </r>
        <r>
          <rPr>
            <sz val="10"/>
            <color rgb="FF000000"/>
            <rFont val="Tahoma"/>
            <family val="2"/>
          </rPr>
          <t xml:space="preserve">
20% surcharge</t>
        </r>
      </text>
    </comment>
    <comment ref="CP8" authorId="0" shapeId="0" xr:uid="{392F478B-3AEA-4C48-91F4-55A22DAADA04}">
      <text>
        <r>
          <rPr>
            <b/>
            <sz val="10"/>
            <color rgb="FF000000"/>
            <rFont val="Tahoma"/>
            <family val="2"/>
          </rPr>
          <t>Author:</t>
        </r>
        <r>
          <rPr>
            <sz val="10"/>
            <color rgb="FF000000"/>
            <rFont val="Tahoma"/>
            <family val="2"/>
          </rPr>
          <t xml:space="preserve">
10% surcharge</t>
        </r>
      </text>
    </comment>
    <comment ref="CQ8" authorId="0" shapeId="0" xr:uid="{C3F2ED0C-FEDF-459B-83FC-8175AE2271D5}">
      <text>
        <r>
          <rPr>
            <b/>
            <sz val="9"/>
            <color indexed="81"/>
            <rFont val="Tahoma"/>
            <family val="2"/>
          </rPr>
          <t>Author:</t>
        </r>
        <r>
          <rPr>
            <sz val="9"/>
            <color indexed="81"/>
            <rFont val="Tahoma"/>
            <family val="2"/>
          </rPr>
          <t xml:space="preserve">
no surcharge</t>
        </r>
      </text>
    </comment>
    <comment ref="CR8" authorId="0" shapeId="0" xr:uid="{11AF2FC0-7D4C-4896-A44C-846A21B64C16}">
      <text>
        <r>
          <rPr>
            <b/>
            <sz val="9"/>
            <color indexed="81"/>
            <rFont val="Tahoma"/>
            <family val="2"/>
          </rPr>
          <t>Author:</t>
        </r>
        <r>
          <rPr>
            <sz val="9"/>
            <color indexed="81"/>
            <rFont val="Tahoma"/>
            <family val="2"/>
          </rPr>
          <t xml:space="preserve">
no surcharge</t>
        </r>
      </text>
    </comment>
    <comment ref="CS8" authorId="0" shapeId="0" xr:uid="{53C5D62E-D268-4B76-91F1-B6524EC07F78}">
      <text>
        <r>
          <rPr>
            <b/>
            <sz val="9"/>
            <color indexed="81"/>
            <rFont val="Tahoma"/>
            <family val="2"/>
          </rPr>
          <t xml:space="preserve">Author:
</t>
        </r>
        <r>
          <rPr>
            <sz val="9"/>
            <color indexed="81"/>
            <rFont val="Tahoma"/>
            <family val="2"/>
          </rPr>
          <t>Rate cut. No surcharge.</t>
        </r>
      </text>
    </comment>
    <comment ref="CT8" authorId="0" shapeId="0" xr:uid="{9754B750-F99C-4B3F-BE1F-F07F113A3CAC}">
      <text>
        <r>
          <rPr>
            <b/>
            <sz val="9"/>
            <color indexed="81"/>
            <rFont val="Tahoma"/>
            <family val="2"/>
          </rPr>
          <t xml:space="preserve">Author:
</t>
        </r>
        <r>
          <rPr>
            <sz val="9"/>
            <color indexed="81"/>
            <rFont val="Tahoma"/>
            <family val="2"/>
          </rPr>
          <t>Rate cut. No surcharge.</t>
        </r>
      </text>
    </comment>
    <comment ref="CU8" authorId="0" shapeId="0" xr:uid="{2C878067-9B1F-4955-A393-F4DF2C9FE8EC}">
      <text>
        <r>
          <rPr>
            <b/>
            <sz val="9"/>
            <color indexed="81"/>
            <rFont val="Tahoma"/>
            <family val="2"/>
          </rPr>
          <t xml:space="preserve">Author:
</t>
        </r>
        <r>
          <rPr>
            <sz val="9"/>
            <color indexed="81"/>
            <rFont val="Tahoma"/>
            <family val="2"/>
          </rPr>
          <t>Rate cut. No surcharge.</t>
        </r>
      </text>
    </comment>
    <comment ref="CV8" authorId="0" shapeId="0" xr:uid="{34EE445B-10C2-49FF-99D3-BC5D7D85BD99}">
      <text>
        <r>
          <rPr>
            <b/>
            <sz val="9"/>
            <color indexed="81"/>
            <rFont val="Tahoma"/>
            <family val="2"/>
          </rPr>
          <t xml:space="preserve">Author:
</t>
        </r>
        <r>
          <rPr>
            <sz val="9"/>
            <color indexed="81"/>
            <rFont val="Tahoma"/>
            <family val="2"/>
          </rPr>
          <t>Rate cut. No surcharge.</t>
        </r>
      </text>
    </comment>
    <comment ref="CW8" authorId="0" shapeId="0" xr:uid="{FED2D028-A6CE-44AC-A140-CC4F9C7049B3}">
      <text>
        <r>
          <rPr>
            <b/>
            <sz val="9"/>
            <color indexed="81"/>
            <rFont val="Tahoma"/>
            <family val="2"/>
          </rPr>
          <t xml:space="preserve">Author:
</t>
        </r>
        <r>
          <rPr>
            <sz val="9"/>
            <color indexed="81"/>
            <rFont val="Tahoma"/>
            <family val="2"/>
          </rPr>
          <t>Rate cut. No surcharge.</t>
        </r>
      </text>
    </comment>
    <comment ref="CX8" authorId="0" shapeId="0" xr:uid="{1B2FDE53-7064-46E3-B722-24E2350BF014}">
      <text>
        <r>
          <rPr>
            <b/>
            <sz val="9"/>
            <color indexed="81"/>
            <rFont val="Tahoma"/>
            <family val="2"/>
          </rPr>
          <t xml:space="preserve">Author:
</t>
        </r>
        <r>
          <rPr>
            <sz val="9"/>
            <color indexed="81"/>
            <rFont val="Tahoma"/>
            <family val="2"/>
          </rPr>
          <t>Rate cut. No surcharge.</t>
        </r>
      </text>
    </comment>
    <comment ref="CY8" authorId="0" shapeId="0" xr:uid="{FC4BBBA0-5CA9-4743-8BB3-2F8A3FBB0443}">
      <text>
        <r>
          <rPr>
            <b/>
            <sz val="9"/>
            <color indexed="81"/>
            <rFont val="Tahoma"/>
            <family val="2"/>
          </rPr>
          <t>Author:</t>
        </r>
        <r>
          <rPr>
            <sz val="9"/>
            <color indexed="81"/>
            <rFont val="Tahoma"/>
            <family val="2"/>
          </rPr>
          <t xml:space="preserve">
no surcharge</t>
        </r>
      </text>
    </comment>
    <comment ref="CZ8" authorId="0" shapeId="0" xr:uid="{72BC5F85-DED9-4E97-9351-CF94102652D5}">
      <text>
        <r>
          <rPr>
            <b/>
            <sz val="9"/>
            <color rgb="FF000000"/>
            <rFont val="Tahoma"/>
            <family val="2"/>
          </rPr>
          <t>Author:</t>
        </r>
        <r>
          <rPr>
            <sz val="9"/>
            <color rgb="FF000000"/>
            <rFont val="Tahoma"/>
            <family val="2"/>
          </rPr>
          <t xml:space="preserve">
</t>
        </r>
        <r>
          <rPr>
            <sz val="9"/>
            <color rgb="FF000000"/>
            <rFont val="Tahoma"/>
            <family val="2"/>
          </rPr>
          <t>no surcharge</t>
        </r>
      </text>
    </comment>
    <comment ref="DA8" authorId="0" shapeId="0" xr:uid="{69FCA265-4188-4D46-99F6-70C2C215C43B}">
      <text>
        <r>
          <rPr>
            <b/>
            <sz val="9"/>
            <color indexed="81"/>
            <rFont val="Tahoma"/>
            <family val="2"/>
          </rPr>
          <t>Author:</t>
        </r>
        <r>
          <rPr>
            <sz val="9"/>
            <color indexed="81"/>
            <rFont val="Tahoma"/>
            <family val="2"/>
          </rPr>
          <t xml:space="preserve">
20% surcharge</t>
        </r>
      </text>
    </comment>
    <comment ref="DB8" authorId="0" shapeId="0" xr:uid="{80FCB2E0-86FF-4F9C-9A2C-2E512D534980}">
      <text>
        <r>
          <rPr>
            <b/>
            <sz val="9"/>
            <color indexed="81"/>
            <rFont val="Tahoma"/>
            <family val="2"/>
          </rPr>
          <t>Author:</t>
        </r>
        <r>
          <rPr>
            <sz val="9"/>
            <color indexed="81"/>
            <rFont val="Tahoma"/>
            <family val="2"/>
          </rPr>
          <t xml:space="preserve">
25% surcharge</t>
        </r>
      </text>
    </comment>
    <comment ref="DC8" authorId="0" shapeId="0" xr:uid="{7C1AAA32-A6F8-CE47-A29A-CB34D76D8836}">
      <text>
        <r>
          <rPr>
            <b/>
            <sz val="10"/>
            <color rgb="FF000000"/>
            <rFont val="Tahoma"/>
            <family val="2"/>
          </rPr>
          <t>Author:</t>
        </r>
        <r>
          <rPr>
            <sz val="10"/>
            <color rgb="FF000000"/>
            <rFont val="Tahoma"/>
            <family val="2"/>
          </rPr>
          <t xml:space="preserve">
no surcharge</t>
        </r>
      </text>
    </comment>
    <comment ref="DD8" authorId="0" shapeId="0" xr:uid="{11D63EBE-6D80-914C-83CB-79F05C333082}">
      <text>
        <r>
          <rPr>
            <b/>
            <sz val="10"/>
            <color rgb="FF000000"/>
            <rFont val="Tahoma"/>
            <family val="2"/>
          </rPr>
          <t>Author:</t>
        </r>
        <r>
          <rPr>
            <sz val="10"/>
            <color rgb="FF000000"/>
            <rFont val="Tahoma"/>
            <family val="2"/>
          </rPr>
          <t xml:space="preserve">
20% surcharge</t>
        </r>
      </text>
    </comment>
    <comment ref="DE8" authorId="0" shapeId="0" xr:uid="{6F31488A-37F1-49C8-A01C-8AEA791CCAD7}">
      <text>
        <r>
          <rPr>
            <b/>
            <sz val="10"/>
            <color rgb="FF000000"/>
            <rFont val="Tahoma"/>
            <family val="2"/>
          </rPr>
          <t>Author:</t>
        </r>
        <r>
          <rPr>
            <sz val="10"/>
            <color rgb="FF000000"/>
            <rFont val="Tahoma"/>
            <family val="2"/>
          </rPr>
          <t xml:space="preserve">
</t>
        </r>
        <r>
          <rPr>
            <sz val="10"/>
            <color rgb="FF000000"/>
            <rFont val="Tahoma"/>
            <family val="2"/>
          </rPr>
          <t>no surcharge</t>
        </r>
      </text>
    </comment>
    <comment ref="DF8" authorId="0" shapeId="0" xr:uid="{D3DF4B00-B0F0-451F-B057-7D2E129603ED}">
      <text>
        <r>
          <rPr>
            <b/>
            <sz val="10"/>
            <color rgb="FF000000"/>
            <rFont val="Tahoma"/>
            <family val="2"/>
          </rPr>
          <t>Author:</t>
        </r>
        <r>
          <rPr>
            <sz val="10"/>
            <color rgb="FF000000"/>
            <rFont val="Tahoma"/>
            <family val="2"/>
          </rPr>
          <t xml:space="preserve">
no surcharge</t>
        </r>
      </text>
    </comment>
    <comment ref="DG8" authorId="0" shapeId="0" xr:uid="{2BEE25D6-26EB-CB43-BAF0-430205ABE0F7}">
      <text>
        <r>
          <rPr>
            <b/>
            <sz val="10"/>
            <color rgb="FF000000"/>
            <rFont val="Tahoma"/>
            <family val="2"/>
          </rPr>
          <t>Author:</t>
        </r>
        <r>
          <rPr>
            <sz val="10"/>
            <color rgb="FF000000"/>
            <rFont val="Tahoma"/>
            <family val="2"/>
          </rPr>
          <t xml:space="preserve">
10% surcharge</t>
        </r>
      </text>
    </comment>
    <comment ref="DH8" authorId="0" shapeId="0" xr:uid="{FC56A20C-99E7-4CC9-9F4B-E701C78889BF}">
      <text>
        <r>
          <rPr>
            <b/>
            <sz val="10"/>
            <color rgb="FF000000"/>
            <rFont val="Tahoma"/>
            <family val="2"/>
          </rPr>
          <t>Author:</t>
        </r>
        <r>
          <rPr>
            <sz val="10"/>
            <color rgb="FF000000"/>
            <rFont val="Tahoma"/>
            <family val="2"/>
          </rPr>
          <t xml:space="preserve">
10% surcharge</t>
        </r>
      </text>
    </comment>
    <comment ref="DI8" authorId="0" shapeId="0" xr:uid="{0BC713B1-108F-4BFF-A197-AAEB5720DAD4}">
      <text>
        <r>
          <rPr>
            <b/>
            <sz val="10"/>
            <color rgb="FF000000"/>
            <rFont val="Tahoma"/>
            <family val="2"/>
          </rPr>
          <t>Author:</t>
        </r>
        <r>
          <rPr>
            <sz val="10"/>
            <color rgb="FF000000"/>
            <rFont val="Tahoma"/>
            <family val="2"/>
          </rPr>
          <t xml:space="preserve">
10% surcharge</t>
        </r>
      </text>
    </comment>
    <comment ref="DJ8" authorId="0" shapeId="0" xr:uid="{49C2246C-B2CE-A440-89BA-9B38698205EA}">
      <text>
        <r>
          <rPr>
            <b/>
            <sz val="10"/>
            <color rgb="FF000000"/>
            <rFont val="Tahoma"/>
            <family val="2"/>
          </rPr>
          <t>Author:</t>
        </r>
        <r>
          <rPr>
            <sz val="10"/>
            <color rgb="FF000000"/>
            <rFont val="Tahoma"/>
            <family val="2"/>
          </rPr>
          <t xml:space="preserve">
20% surcharge</t>
        </r>
      </text>
    </comment>
    <comment ref="DK8" authorId="0" shapeId="0" xr:uid="{3B4C10D6-4F68-42A7-A214-6060970C95B9}">
      <text>
        <r>
          <rPr>
            <b/>
            <sz val="10"/>
            <color rgb="FF000000"/>
            <rFont val="Tahoma"/>
            <family val="2"/>
          </rPr>
          <t>Author:</t>
        </r>
        <r>
          <rPr>
            <sz val="10"/>
            <color rgb="FF000000"/>
            <rFont val="Tahoma"/>
            <family val="2"/>
          </rPr>
          <t xml:space="preserve">
20% surcharge</t>
        </r>
      </text>
    </comment>
    <comment ref="DL8" authorId="0" shapeId="0" xr:uid="{298CCA26-C791-4DA1-8044-3B4E5F12ACF7}">
      <text>
        <r>
          <rPr>
            <b/>
            <sz val="10"/>
            <color rgb="FF000000"/>
            <rFont val="Tahoma"/>
            <family val="2"/>
          </rPr>
          <t>Author:</t>
        </r>
        <r>
          <rPr>
            <sz val="10"/>
            <color rgb="FF000000"/>
            <rFont val="Tahoma"/>
            <family val="2"/>
          </rPr>
          <t xml:space="preserve">
20% surcharge</t>
        </r>
      </text>
    </comment>
    <comment ref="DM8" authorId="0" shapeId="0" xr:uid="{D926B8EE-4F3B-4F83-92FF-A8E5BFEB52A9}">
      <text>
        <r>
          <rPr>
            <b/>
            <sz val="10"/>
            <color rgb="FF000000"/>
            <rFont val="Tahoma"/>
            <family val="2"/>
          </rPr>
          <t>Author:</t>
        </r>
        <r>
          <rPr>
            <sz val="10"/>
            <color rgb="FF000000"/>
            <rFont val="Tahoma"/>
            <family val="2"/>
          </rPr>
          <t xml:space="preserve">
20% surcharge</t>
        </r>
      </text>
    </comment>
    <comment ref="DN8" authorId="0" shapeId="0" xr:uid="{3FFDC304-2F8B-476F-9A6C-87CEE71ABA10}">
      <text>
        <r>
          <rPr>
            <b/>
            <sz val="10"/>
            <color rgb="FF000000"/>
            <rFont val="Tahoma"/>
            <family val="2"/>
          </rPr>
          <t>Author:</t>
        </r>
        <r>
          <rPr>
            <sz val="10"/>
            <color rgb="FF000000"/>
            <rFont val="Tahoma"/>
            <family val="2"/>
          </rPr>
          <t xml:space="preserve">
20% surcharge</t>
        </r>
      </text>
    </comment>
    <comment ref="DO8" authorId="0" shapeId="0" xr:uid="{9AA30285-4298-4563-A56F-138047EAA346}">
      <text>
        <r>
          <rPr>
            <b/>
            <sz val="10"/>
            <color rgb="FF000000"/>
            <rFont val="Tahoma"/>
            <family val="2"/>
          </rPr>
          <t>Author:</t>
        </r>
        <r>
          <rPr>
            <sz val="10"/>
            <color rgb="FF000000"/>
            <rFont val="Tahoma"/>
            <family val="2"/>
          </rPr>
          <t xml:space="preserve">
20% surcharge</t>
        </r>
      </text>
    </comment>
    <comment ref="DP8" authorId="0" shapeId="0" xr:uid="{2C40CA09-56BA-491B-8F2A-3A0F50EEF182}">
      <text>
        <r>
          <rPr>
            <b/>
            <sz val="10"/>
            <color rgb="FF000000"/>
            <rFont val="Tahoma"/>
            <family val="2"/>
          </rPr>
          <t>Author:</t>
        </r>
        <r>
          <rPr>
            <sz val="10"/>
            <color rgb="FF000000"/>
            <rFont val="Tahoma"/>
            <family val="2"/>
          </rPr>
          <t xml:space="preserve">
7.5% + 10% surcharge</t>
        </r>
      </text>
    </comment>
    <comment ref="DQ8" authorId="0" shapeId="0" xr:uid="{AB6AB719-6122-482E-84EA-F5772B39BD58}">
      <text>
        <r>
          <rPr>
            <b/>
            <sz val="10"/>
            <color rgb="FF000000"/>
            <rFont val="Tahoma"/>
            <family val="2"/>
          </rPr>
          <t>Author:</t>
        </r>
        <r>
          <rPr>
            <sz val="10"/>
            <color rgb="FF000000"/>
            <rFont val="Tahoma"/>
            <family val="2"/>
          </rPr>
          <t xml:space="preserve">
7.5% + 10% surcharge</t>
        </r>
      </text>
    </comment>
    <comment ref="DR8" authorId="0" shapeId="0" xr:uid="{ED16BF2D-36A6-4986-8DF0-44E6B5727CF8}">
      <text>
        <r>
          <rPr>
            <b/>
            <sz val="10"/>
            <color rgb="FF000000"/>
            <rFont val="Tahoma"/>
            <family val="2"/>
          </rPr>
          <t>Author:</t>
        </r>
        <r>
          <rPr>
            <sz val="10"/>
            <color rgb="FF000000"/>
            <rFont val="Tahoma"/>
            <family val="2"/>
          </rPr>
          <t xml:space="preserve">
7.5% + 10% surcharge</t>
        </r>
      </text>
    </comment>
    <comment ref="DS8" authorId="0" shapeId="0" xr:uid="{937C0439-0647-4058-8CEB-32CDA35AEB32}">
      <text>
        <r>
          <rPr>
            <b/>
            <sz val="10"/>
            <color rgb="FF000000"/>
            <rFont val="Tahoma"/>
            <family val="2"/>
          </rPr>
          <t>Author:</t>
        </r>
        <r>
          <rPr>
            <sz val="10"/>
            <color rgb="FF000000"/>
            <rFont val="Tahoma"/>
            <family val="2"/>
          </rPr>
          <t xml:space="preserve">
7.5% + 10% surcharge</t>
        </r>
      </text>
    </comment>
    <comment ref="DT8" authorId="0" shapeId="0" xr:uid="{4EA7DBA5-5606-42B0-9FB3-DAB4F7B5D6DA}">
      <text>
        <r>
          <rPr>
            <b/>
            <sz val="10"/>
            <color rgb="FF000000"/>
            <rFont val="Tahoma"/>
            <family val="2"/>
          </rPr>
          <t>Author:</t>
        </r>
        <r>
          <rPr>
            <sz val="10"/>
            <color rgb="FF000000"/>
            <rFont val="Tahoma"/>
            <family val="2"/>
          </rPr>
          <t xml:space="preserve">
7.5% + 10% surcharge</t>
        </r>
      </text>
    </comment>
    <comment ref="DU8" authorId="0" shapeId="0" xr:uid="{03119058-69C0-4912-891C-252896BF4638}">
      <text>
        <r>
          <rPr>
            <b/>
            <sz val="10"/>
            <color rgb="FF000000"/>
            <rFont val="Tahoma"/>
            <family val="2"/>
          </rPr>
          <t>Author:</t>
        </r>
        <r>
          <rPr>
            <sz val="10"/>
            <color rgb="FF000000"/>
            <rFont val="Tahoma"/>
            <family val="2"/>
          </rPr>
          <t xml:space="preserve">
7.5% + 10% surcharge</t>
        </r>
      </text>
    </comment>
    <comment ref="DV8" authorId="0" shapeId="0" xr:uid="{9B08836E-E55E-4A04-8AA0-AE791FD5EEAD}">
      <text>
        <r>
          <rPr>
            <b/>
            <sz val="10"/>
            <color rgb="FF000000"/>
            <rFont val="Tahoma"/>
            <family val="2"/>
          </rPr>
          <t>Author:</t>
        </r>
        <r>
          <rPr>
            <sz val="10"/>
            <color rgb="FF000000"/>
            <rFont val="Tahoma"/>
            <family val="2"/>
          </rPr>
          <t xml:space="preserve">
7.5% + 10% surcharge</t>
        </r>
      </text>
    </comment>
    <comment ref="DW8" authorId="0" shapeId="0" xr:uid="{A3C55441-587E-431D-A166-55D6F60D92AE}">
      <text>
        <r>
          <rPr>
            <b/>
            <sz val="10"/>
            <color rgb="FF000000"/>
            <rFont val="Tahoma"/>
            <family val="2"/>
          </rPr>
          <t>Author:</t>
        </r>
        <r>
          <rPr>
            <sz val="10"/>
            <color rgb="FF000000"/>
            <rFont val="Tahoma"/>
            <family val="2"/>
          </rPr>
          <t xml:space="preserve">
7.5% + 10% surcharge</t>
        </r>
      </text>
    </comment>
    <comment ref="DX8" authorId="0" shapeId="0" xr:uid="{796F5927-8F21-45BF-9EC6-A2226F1ABAB0}">
      <text>
        <r>
          <rPr>
            <b/>
            <sz val="10"/>
            <color rgb="FF000000"/>
            <rFont val="Tahoma"/>
            <family val="2"/>
          </rPr>
          <t>Author:</t>
        </r>
        <r>
          <rPr>
            <sz val="10"/>
            <color rgb="FF000000"/>
            <rFont val="Tahoma"/>
            <family val="2"/>
          </rPr>
          <t xml:space="preserve">
7.5% + 10% surcharge
From CT DRS:
Surtax Extended: Under current law, the 10% surtax was set to expire with income years beginning on or after January 1, 2025. As a result of this legislation, the 10% surtax has been extended three additional years. More specifically, the surtax will remain in effect for the income year beginning on and after January 1, 2026 through and including the income year beginning on and after January 1, 2028. The legislation is effective upon passage</t>
        </r>
      </text>
    </comment>
    <comment ref="A9" authorId="0" shapeId="0" xr:uid="{EF45EAA8-1552-574A-9C7D-E9DC2DEC83DA}">
      <text>
        <r>
          <rPr>
            <b/>
            <sz val="10"/>
            <color rgb="FF000000"/>
            <rFont val="Tahoma"/>
            <family val="2"/>
          </rPr>
          <t xml:space="preserve">Author:
</t>
        </r>
        <r>
          <rPr>
            <sz val="10"/>
            <color rgb="FF000000"/>
            <rFont val="Tahoma"/>
            <family val="2"/>
          </rPr>
          <t>https://financefiles.delaware.gov/docs/corp_income_tax.pdf</t>
        </r>
      </text>
    </comment>
    <comment ref="BG9" authorId="0" shapeId="0" xr:uid="{BCF9699A-6491-4646-9B01-633AB867AEF1}">
      <text>
        <r>
          <rPr>
            <b/>
            <sz val="10"/>
            <color rgb="FF000000"/>
            <rFont val="Tahoma"/>
            <family val="2"/>
          </rPr>
          <t>Author:</t>
        </r>
        <r>
          <rPr>
            <sz val="10"/>
            <color rgb="FF000000"/>
            <rFont val="Tahoma"/>
            <family val="2"/>
          </rPr>
          <t xml:space="preserve">
https://legis.delaware.gov/SessionLaws/Chapter?id=31262</t>
        </r>
      </text>
    </comment>
    <comment ref="BU9" authorId="0" shapeId="0" xr:uid="{66257AAB-A568-844D-A905-0721284AE979}">
      <text>
        <r>
          <rPr>
            <b/>
            <sz val="10"/>
            <color rgb="FF000000"/>
            <rFont val="Tahoma"/>
            <family val="2"/>
          </rPr>
          <t>Author:</t>
        </r>
        <r>
          <rPr>
            <sz val="10"/>
            <color rgb="FF000000"/>
            <rFont val="Tahoma"/>
            <family val="2"/>
          </rPr>
          <t xml:space="preserve">
effective 8/1/71 additiional 20% surcharge to 6% rate</t>
        </r>
      </text>
    </comment>
    <comment ref="BY9" authorId="0" shapeId="0" xr:uid="{C9227D9D-E60B-9644-9194-99572C55A0D7}">
      <text>
        <r>
          <rPr>
            <b/>
            <sz val="10"/>
            <color rgb="FF000000"/>
            <rFont val="Tahoma"/>
            <family val="2"/>
          </rPr>
          <t>Author:</t>
        </r>
        <r>
          <rPr>
            <sz val="10"/>
            <color rgb="FF000000"/>
            <rFont val="Tahoma"/>
            <family val="2"/>
          </rPr>
          <t xml:space="preserve">
Gross reciepts tax goes into effect</t>
        </r>
      </text>
    </comment>
    <comment ref="A10" authorId="0" shapeId="0" xr:uid="{7D53C6A7-5781-A44C-A5C0-054DF10DF0AF}">
      <text>
        <r>
          <rPr>
            <b/>
            <sz val="10"/>
            <color rgb="FF000000"/>
            <rFont val="Tahoma"/>
            <family val="2"/>
          </rPr>
          <t>Author:</t>
        </r>
        <r>
          <rPr>
            <sz val="10"/>
            <color rgb="FF000000"/>
            <rFont val="Tahoma"/>
            <family val="2"/>
          </rPr>
          <t xml:space="preserve">
https://code.dccouncil.gov/us/dc/council/code/sections/47-1807.02#:~:text=(3B)%20A%20surtax%20at%20the,corporation%2C%20whether%20domestic%20or%20foreign.&amp;text=(8)%20For%20taxable%20years%20beginning,provided%20in%20%C2%A7%2047%2D2507.</t>
        </r>
      </text>
    </comment>
    <comment ref="BX10" authorId="0" shapeId="0" xr:uid="{EA1CC822-9302-4AF0-A00B-1C2A440AA465}">
      <text>
        <r>
          <rPr>
            <b/>
            <sz val="9"/>
            <color rgb="FF000000"/>
            <rFont val="Tahoma"/>
            <family val="2"/>
          </rPr>
          <t>Author:</t>
        </r>
        <r>
          <rPr>
            <sz val="9"/>
            <color rgb="FF000000"/>
            <rFont val="Tahoma"/>
            <family val="2"/>
          </rPr>
          <t xml:space="preserve">
</t>
        </r>
        <r>
          <rPr>
            <sz val="9"/>
            <color rgb="FF000000"/>
            <rFont val="Tahoma"/>
            <family val="2"/>
          </rPr>
          <t>8% for tax years beginning after 12/31/73.</t>
        </r>
      </text>
    </comment>
    <comment ref="BZ10" authorId="0" shapeId="0" xr:uid="{14D8865E-78DE-AF4E-996C-81301CD20147}">
      <text>
        <r>
          <rPr>
            <b/>
            <sz val="10"/>
            <color rgb="FF000000"/>
            <rFont val="Tahoma"/>
            <family val="2"/>
          </rPr>
          <t>Author:</t>
        </r>
        <r>
          <rPr>
            <sz val="10"/>
            <color rgb="FF000000"/>
            <rFont val="Tahoma"/>
            <family val="2"/>
          </rPr>
          <t xml:space="preserve">
10% surtax</t>
        </r>
      </text>
    </comment>
    <comment ref="CA10" authorId="0" shapeId="0" xr:uid="{B276D0B2-35F2-0B43-9EC0-CEFC26F3F23A}">
      <text>
        <r>
          <rPr>
            <b/>
            <sz val="10"/>
            <color rgb="FF000000"/>
            <rFont val="Tahoma"/>
            <family val="2"/>
          </rPr>
          <t>Author:</t>
        </r>
        <r>
          <rPr>
            <sz val="10"/>
            <color rgb="FF000000"/>
            <rFont val="Tahoma"/>
            <family val="2"/>
          </rPr>
          <t xml:space="preserve">
10% surtax</t>
        </r>
      </text>
    </comment>
    <comment ref="CQ10" authorId="0" shapeId="0" xr:uid="{9C90FAD5-58D4-9841-8FBB-567F5DE5E462}">
      <text>
        <r>
          <rPr>
            <b/>
            <sz val="9"/>
            <color rgb="FF000000"/>
            <rFont val="Tahoma"/>
            <family val="2"/>
          </rPr>
          <t>Author:</t>
        </r>
        <r>
          <rPr>
            <sz val="9"/>
            <color rgb="FF000000"/>
            <rFont val="Tahoma"/>
            <family val="2"/>
          </rPr>
          <t xml:space="preserve">
A 2.5% surtax is imposed on taxes due for tax periods beginning after September 30, 1992.</t>
        </r>
      </text>
    </comment>
    <comment ref="CR10" authorId="0" shapeId="0" xr:uid="{8CAF170B-4BA4-4615-9408-E8CBF584405D}">
      <text>
        <r>
          <rPr>
            <b/>
            <sz val="9"/>
            <color rgb="FF000000"/>
            <rFont val="Tahoma"/>
            <family val="2"/>
          </rPr>
          <t>Author:</t>
        </r>
        <r>
          <rPr>
            <sz val="9"/>
            <color rgb="FF000000"/>
            <rFont val="Tahoma"/>
            <family val="2"/>
          </rPr>
          <t xml:space="preserve">
A 2.5% surtax is imposed on taxes due for tax periods beginning after September 30, 1992.</t>
        </r>
      </text>
    </comment>
    <comment ref="CS10" authorId="0" shapeId="0" xr:uid="{27347782-BF48-C24E-B442-2B19E9241265}">
      <text>
        <r>
          <rPr>
            <b/>
            <sz val="10"/>
            <color rgb="FF000000"/>
            <rFont val="Tahoma"/>
            <family val="2"/>
          </rPr>
          <t>Author:</t>
        </r>
        <r>
          <rPr>
            <sz val="10"/>
            <color rgb="FF000000"/>
            <rFont val="Tahoma"/>
            <family val="2"/>
          </rPr>
          <t xml:space="preserve">
Reduction in base rate in effect for tax years beginning after September 30, 1994. Now a 9.5% base rate + 2.5% surtax on tax owed + additional 2.5% surtax on tax owed.</t>
        </r>
      </text>
    </comment>
    <comment ref="CT10" authorId="0" shapeId="0" xr:uid="{3FFB7472-04DD-CA48-A901-A8A2E4BCB341}">
      <text>
        <r>
          <rPr>
            <b/>
            <sz val="10"/>
            <color rgb="FF000000"/>
            <rFont val="Tahoma"/>
            <family val="2"/>
          </rPr>
          <t>Author:</t>
        </r>
        <r>
          <rPr>
            <sz val="10"/>
            <color rgb="FF000000"/>
            <rFont val="Tahoma"/>
            <family val="2"/>
          </rPr>
          <t xml:space="preserve">
9.5% + 2.5% surtax on tax owed + additional 2.5% surtax on tax owed</t>
        </r>
      </text>
    </comment>
    <comment ref="CU10" authorId="0" shapeId="0" xr:uid="{51B2EEDE-F4B1-496F-A51F-832DE844F709}">
      <text>
        <r>
          <rPr>
            <b/>
            <sz val="10"/>
            <color rgb="FF000000"/>
            <rFont val="Tahoma"/>
            <family val="2"/>
          </rPr>
          <t>Author:</t>
        </r>
        <r>
          <rPr>
            <sz val="10"/>
            <color rgb="FF000000"/>
            <rFont val="Tahoma"/>
            <family val="2"/>
          </rPr>
          <t xml:space="preserve">
9.5% + 2.5% surtax on tax owed + additional 2.5% surtax on tax owed</t>
        </r>
      </text>
    </comment>
    <comment ref="CV10" authorId="0" shapeId="0" xr:uid="{953B3134-9F3C-5B4B-8CBD-1CA399D338F9}">
      <text>
        <r>
          <rPr>
            <b/>
            <sz val="10"/>
            <color rgb="FF000000"/>
            <rFont val="Tahoma"/>
            <family val="2"/>
          </rPr>
          <t>Author:</t>
        </r>
        <r>
          <rPr>
            <sz val="10"/>
            <color rgb="FF000000"/>
            <rFont val="Tahoma"/>
            <family val="2"/>
          </rPr>
          <t xml:space="preserve">
9.5% + 2.5% surtax on tax owed + additional 2.5% surtax on tax owed</t>
        </r>
      </text>
    </comment>
    <comment ref="CW10" authorId="0" shapeId="0" xr:uid="{79EAE832-DE01-0D49-9AE6-7002C4BB68D0}">
      <text>
        <r>
          <rPr>
            <b/>
            <sz val="10"/>
            <color rgb="FF000000"/>
            <rFont val="Tahoma"/>
            <family val="2"/>
          </rPr>
          <t>Author:</t>
        </r>
        <r>
          <rPr>
            <sz val="10"/>
            <color rgb="FF000000"/>
            <rFont val="Tahoma"/>
            <family val="2"/>
          </rPr>
          <t xml:space="preserve">
9.5% + 2.5% surtax on tax owed + additional 2.5% surtax on tax owed</t>
        </r>
      </text>
    </comment>
    <comment ref="CX10" authorId="0" shapeId="0" xr:uid="{15068186-5221-564F-8053-C6CD9799C8B2}">
      <text>
        <r>
          <rPr>
            <b/>
            <sz val="10"/>
            <color rgb="FF000000"/>
            <rFont val="Tahoma"/>
            <family val="2"/>
          </rPr>
          <t>Author:</t>
        </r>
        <r>
          <rPr>
            <sz val="10"/>
            <color rgb="FF000000"/>
            <rFont val="Tahoma"/>
            <family val="2"/>
          </rPr>
          <t xml:space="preserve">
9.5% + 2.5% surtax on tax owed + additional 2.5% surtax on tax owed</t>
        </r>
      </text>
    </comment>
    <comment ref="CY10" authorId="0" shapeId="0" xr:uid="{4D09C47B-FEEC-3B45-9ADF-6105ECA52722}">
      <text>
        <r>
          <rPr>
            <b/>
            <sz val="10"/>
            <color rgb="FF000000"/>
            <rFont val="Tahoma"/>
            <family val="2"/>
          </rPr>
          <t>Author:</t>
        </r>
        <r>
          <rPr>
            <sz val="10"/>
            <color rgb="FF000000"/>
            <rFont val="Tahoma"/>
            <family val="2"/>
          </rPr>
          <t xml:space="preserve">
9.5% + 2.5% surtax on tax owed + additional 2.5% surtax on tax owed</t>
        </r>
      </text>
    </comment>
    <comment ref="CZ10" authorId="0" shapeId="0" xr:uid="{68648D89-8634-DE4E-8A3E-3BAACB588E9E}">
      <text>
        <r>
          <rPr>
            <b/>
            <sz val="10"/>
            <color rgb="FF000000"/>
            <rFont val="Tahoma"/>
            <family val="2"/>
          </rPr>
          <t>Author:</t>
        </r>
        <r>
          <rPr>
            <sz val="10"/>
            <color rgb="FF000000"/>
            <rFont val="Tahoma"/>
            <family val="2"/>
          </rPr>
          <t xml:space="preserve">
9.5% + 2.5% surtax on tax owed + additional 2.5% surtax on tax owed</t>
        </r>
      </text>
    </comment>
    <comment ref="DA10" authorId="0" shapeId="0" xr:uid="{062059D3-7E41-472C-83E7-A257EB99A6A0}">
      <text>
        <r>
          <rPr>
            <b/>
            <sz val="10"/>
            <color rgb="FF000000"/>
            <rFont val="Tahoma"/>
            <family val="2"/>
          </rPr>
          <t>Author:</t>
        </r>
        <r>
          <rPr>
            <sz val="10"/>
            <color rgb="FF000000"/>
            <rFont val="Tahoma"/>
            <family val="2"/>
          </rPr>
          <t xml:space="preserve">
9.5% + 2.5% surtax on tax owed + additional 2.5% surtax on tax owed</t>
        </r>
      </text>
    </comment>
    <comment ref="DB10" authorId="0" shapeId="0" xr:uid="{D694AED1-B1E5-467F-BE91-EAE8BDF88865}">
      <text>
        <r>
          <rPr>
            <b/>
            <sz val="10"/>
            <color rgb="FF000000"/>
            <rFont val="Tahoma"/>
            <family val="2"/>
          </rPr>
          <t>Author:</t>
        </r>
        <r>
          <rPr>
            <sz val="10"/>
            <color rgb="FF000000"/>
            <rFont val="Tahoma"/>
            <family val="2"/>
          </rPr>
          <t xml:space="preserve">
9.5% + 2.5% surtax on tax owed + additional 2.5% surtax on tax owed</t>
        </r>
      </text>
    </comment>
    <comment ref="DC10" authorId="0" shapeId="0" xr:uid="{70363E7C-B24A-422C-B9F5-1BB5226924F4}">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D10" authorId="0" shapeId="0" xr:uid="{7E94307A-4259-4F02-8916-69B9B030421D}">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E10" authorId="0" shapeId="0" xr:uid="{8E337CD3-4B9A-4C74-8B9A-B3CFCF10010E}">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F10" authorId="0" shapeId="0" xr:uid="{03B048E3-42D9-4A45-B0B9-CC28AF3119CF}">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G10" authorId="0" shapeId="0" xr:uid="{4E46188F-D33C-4E15-9B0D-5DE4D25A124F}">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H10" authorId="0" shapeId="0" xr:uid="{FECBEB3B-44E7-41D7-A3DD-23FE84B3B744}">
      <text>
        <r>
          <rPr>
            <b/>
            <sz val="9"/>
            <color rgb="FF000000"/>
            <rFont val="Tahoma"/>
            <family val="2"/>
          </rPr>
          <t>Author:</t>
        </r>
        <r>
          <rPr>
            <sz val="9"/>
            <color rgb="FF000000"/>
            <rFont val="Tahoma"/>
            <family val="2"/>
          </rPr>
          <t xml:space="preserve">
</t>
        </r>
        <r>
          <rPr>
            <sz val="9"/>
            <color rgb="FF000000"/>
            <rFont val="Tahoma"/>
            <family val="2"/>
          </rPr>
          <t xml:space="preserve">DC Tax Facts: The franchise tax rate is 9.975 percent of taxable income, 9.5
</t>
        </r>
        <r>
          <rPr>
            <sz val="9"/>
            <color rgb="FF000000"/>
            <rFont val="Tahoma"/>
            <family val="2"/>
          </rPr>
          <t>percent rate plus surtax equal to 5 percent of the base rate.</t>
        </r>
      </text>
    </comment>
    <comment ref="DI10" authorId="0" shapeId="0" xr:uid="{86023635-5A76-4570-A389-959F9BE8320A}">
      <text>
        <r>
          <rPr>
            <b/>
            <sz val="9"/>
            <color indexed="81"/>
            <rFont val="Tahoma"/>
            <family val="2"/>
          </rPr>
          <t>Author:</t>
        </r>
        <r>
          <rPr>
            <sz val="9"/>
            <color indexed="81"/>
            <rFont val="Tahoma"/>
            <family val="2"/>
          </rPr>
          <t xml:space="preserve">
DC Tax Facts: The franchise tax rate is 9.975 percent of taxable income, 9.5
percent rate plus surtax equal to 5 percent of the base rate.</t>
        </r>
      </text>
    </comment>
    <comment ref="DJ10" authorId="0" shapeId="0" xr:uid="{2906800D-3F0A-4193-980B-8AE964E60576}">
      <text>
        <r>
          <rPr>
            <b/>
            <sz val="9"/>
            <color indexed="81"/>
            <rFont val="Tahoma"/>
            <family val="2"/>
          </rPr>
          <t>Author:</t>
        </r>
        <r>
          <rPr>
            <sz val="9"/>
            <color indexed="81"/>
            <rFont val="Tahoma"/>
            <family val="2"/>
          </rPr>
          <t xml:space="preserve">
DC Tax Facts: The franchise tax rate is 9.975 percent of taxable income, a rate of 9.5 percent plus a surtax equal to 5 percent of the base rate</t>
        </r>
      </text>
    </comment>
    <comment ref="DK10" authorId="0" shapeId="0" xr:uid="{B191C088-53E3-4B9E-83B3-B5C46B1020C3}">
      <text>
        <r>
          <rPr>
            <b/>
            <sz val="9"/>
            <color indexed="81"/>
            <rFont val="Tahoma"/>
            <family val="2"/>
          </rPr>
          <t>Author:</t>
        </r>
        <r>
          <rPr>
            <sz val="9"/>
            <color indexed="81"/>
            <rFont val="Tahoma"/>
            <family val="2"/>
          </rPr>
          <t xml:space="preserve">
DC Tax Facts: The franchise tax rate is 9.975 percent of taxable income, a rate of 9.5 percent plus a surtax equal to 5 percent of the base rate</t>
        </r>
      </text>
    </comment>
    <comment ref="DL10" authorId="0" shapeId="0" xr:uid="{FABA9470-4355-4317-AFF5-AA8795B2E3D7}">
      <text>
        <r>
          <rPr>
            <b/>
            <sz val="9"/>
            <color indexed="81"/>
            <rFont val="Tahoma"/>
            <family val="2"/>
          </rPr>
          <t>Author:</t>
        </r>
        <r>
          <rPr>
            <sz val="9"/>
            <color indexed="81"/>
            <rFont val="Tahoma"/>
            <family val="2"/>
          </rPr>
          <t xml:space="preserve">
DC Tax Facts: The franchise tax rate is 9.975 percent of taxable income, a rate of 9.5 percent plus a surtax equal to 5 percent of the base rate</t>
        </r>
      </text>
    </comment>
    <comment ref="BU11" authorId="0" shapeId="0" xr:uid="{8C436B73-B51B-4914-99E1-F710AFC37AA6}">
      <text>
        <r>
          <rPr>
            <sz val="9"/>
            <color rgb="FF000000"/>
            <rFont val="Tahoma"/>
            <family val="2"/>
          </rPr>
          <t xml:space="preserve">Author:
</t>
        </r>
        <r>
          <rPr>
            <sz val="9"/>
            <color rgb="FF000000"/>
            <rFont val="Tahoma"/>
            <family val="2"/>
          </rPr>
          <t>adopted 1971</t>
        </r>
      </text>
    </comment>
    <comment ref="A12" authorId="0" shapeId="0" xr:uid="{48E25893-F9E5-4F24-97C2-24AA29AB91FB}">
      <text>
        <r>
          <rPr>
            <b/>
            <sz val="11"/>
            <color rgb="FF000000"/>
            <rFont val="Calibri"/>
            <family val="2"/>
          </rPr>
          <t>Author:</t>
        </r>
        <r>
          <rPr>
            <sz val="11"/>
            <color rgb="FF000000"/>
            <rFont val="Calibri"/>
            <family val="2"/>
          </rPr>
          <t xml:space="preserve">
https://frc.gsu.edu/tax-handbook-income-taxes/
</t>
        </r>
      </text>
    </comment>
    <comment ref="DV12" authorId="0" shapeId="0" xr:uid="{A4C98532-535C-074C-84B8-AB458916C0F4}">
      <text>
        <r>
          <rPr>
            <b/>
            <sz val="9"/>
            <color rgb="FF000000"/>
            <rFont val="Tahoma"/>
            <family val="2"/>
          </rPr>
          <t>Author:</t>
        </r>
        <r>
          <rPr>
            <sz val="9"/>
            <color rgb="FF000000"/>
            <rFont val="Tahoma"/>
            <family val="2"/>
          </rPr>
          <t xml:space="preserve">
</t>
        </r>
        <r>
          <rPr>
            <sz val="9"/>
            <color rgb="FF000000"/>
            <rFont val="Tahoma"/>
            <family val="2"/>
          </rPr>
          <t>An acceleration in the newly signed legislation reduces the state income tax rate to 5.39% as of Jan. 1, 2024, a decrease from the previously scheduled 5.49%</t>
        </r>
      </text>
    </comment>
    <comment ref="DW12" authorId="0" shapeId="0" xr:uid="{6139DD89-9B23-3C4F-A165-687E8F1434A5}">
      <text>
        <r>
          <rPr>
            <b/>
            <sz val="9"/>
            <color rgb="FF000000"/>
            <rFont val="Tahoma"/>
            <family val="2"/>
          </rPr>
          <t>Author:</t>
        </r>
        <r>
          <rPr>
            <sz val="9"/>
            <color rgb="FF000000"/>
            <rFont val="Tahoma"/>
            <family val="2"/>
          </rPr>
          <t xml:space="preserve">
Rate cut enacted in 2025, retroactive to Jan 1, 2025.</t>
        </r>
      </text>
    </comment>
    <comment ref="BI13" authorId="0" shapeId="0" xr:uid="{BCD0FBBE-C3FB-45FC-AC08-21BE89DEA61D}">
      <text>
        <r>
          <rPr>
            <b/>
            <sz val="9"/>
            <color indexed="81"/>
            <rFont val="Tahoma"/>
            <family val="2"/>
          </rPr>
          <t>Author:</t>
        </r>
        <r>
          <rPr>
            <sz val="9"/>
            <color indexed="81"/>
            <rFont val="Tahoma"/>
            <family val="2"/>
          </rPr>
          <t xml:space="preserve">
Hawaii became the 50th state on August 21, 1959</t>
        </r>
      </text>
    </comment>
    <comment ref="A14" authorId="0" shapeId="0" xr:uid="{33FC1DE6-53C3-4BC5-ABC6-55D187F66197}">
      <text>
        <r>
          <rPr>
            <b/>
            <sz val="11"/>
            <color rgb="FF000000"/>
            <rFont val="Calibri"/>
            <family val="2"/>
          </rPr>
          <t>Author:</t>
        </r>
        <r>
          <rPr>
            <sz val="11"/>
            <color rgb="FF000000"/>
            <rFont val="Calibri"/>
            <family val="2"/>
          </rPr>
          <t xml:space="preserve">
Source for 1972 to 1999: https://legislature.idaho.gov/wp-content/uploads/budget/publications/Fiscal-Facts/1999/Fiscal%20Facts.pdf</t>
        </r>
      </text>
    </comment>
    <comment ref="BM14" authorId="0" shapeId="0" xr:uid="{E5808CC9-168D-42EE-A48B-F1673A8854CA}">
      <text>
        <r>
          <rPr>
            <b/>
            <sz val="11"/>
            <color theme="1"/>
            <rFont val="Calibri"/>
            <family val="2"/>
            <scheme val="minor"/>
          </rPr>
          <t>Author:</t>
        </r>
        <r>
          <rPr>
            <sz val="11"/>
            <color theme="1"/>
            <rFont val="Calibri"/>
            <family val="2"/>
            <scheme val="minor"/>
          </rPr>
          <t xml:space="preserve">
1st ext session of 1961 C425</t>
        </r>
      </text>
    </comment>
    <comment ref="CE14" authorId="0" shapeId="0" xr:uid="{FAB60CCD-D751-9241-8022-51584B43BEDC}">
      <text>
        <r>
          <rPr>
            <b/>
            <sz val="10"/>
            <color rgb="FF000000"/>
            <rFont val="Tahoma"/>
            <family val="2"/>
          </rPr>
          <t>Author:</t>
        </r>
        <r>
          <rPr>
            <sz val="10"/>
            <color rgb="FF000000"/>
            <rFont val="Tahoma"/>
            <family val="2"/>
          </rPr>
          <t xml:space="preserve">
Addtional 0.2% franchise tax for these years, 1981 and 1982. It isnt includeded here because the franchise tax was capped at liability of $250,000.</t>
        </r>
      </text>
    </comment>
    <comment ref="CF14" authorId="0" shapeId="0" xr:uid="{4A284C01-DB02-4142-845E-681F8870D707}">
      <text>
        <r>
          <rPr>
            <b/>
            <sz val="10"/>
            <color rgb="FF000000"/>
            <rFont val="Tahoma"/>
            <family val="2"/>
          </rPr>
          <t>Author:</t>
        </r>
        <r>
          <rPr>
            <sz val="10"/>
            <color rgb="FF000000"/>
            <rFont val="Tahoma"/>
            <family val="2"/>
          </rPr>
          <t xml:space="preserve">
Addtional 0.2% franchise tax for these years, 1981 and 1982. It isnt includeded here because the franchise tax was capped at liability of $250,000.</t>
        </r>
      </text>
    </comment>
    <comment ref="A15" authorId="0" shapeId="0" xr:uid="{F857E054-FB55-4722-863E-91BD146DDEBE}">
      <text>
        <r>
          <rPr>
            <b/>
            <sz val="10"/>
            <color rgb="FF000000"/>
            <rFont val="Tahoma"/>
            <family val="2"/>
          </rPr>
          <t>Author:</t>
        </r>
        <r>
          <rPr>
            <sz val="10"/>
            <color rgb="FF000000"/>
            <rFont val="Tahoma"/>
            <family val="2"/>
          </rPr>
          <t xml:space="preserve">
https://cgfa.ilga.gov/Upload/IL_Corp_Income_Tax.pdf
Illinois tax handbook for legislators, 1990</t>
        </r>
        <r>
          <rPr>
            <b/>
            <sz val="10"/>
            <color rgb="FF000000"/>
            <rFont val="Calibri"/>
            <family val="2"/>
          </rPr>
          <t xml:space="preserve">
</t>
        </r>
      </text>
    </comment>
    <comment ref="A16" authorId="0" shapeId="0" xr:uid="{B2980F97-A8E7-4ECA-95A9-76E0DEF152FC}">
      <text>
        <r>
          <rPr>
            <b/>
            <sz val="11"/>
            <color rgb="FF000000"/>
            <rFont val="Calibri"/>
            <family val="2"/>
          </rPr>
          <t>Author:</t>
        </r>
        <r>
          <rPr>
            <sz val="11"/>
            <color rgb="FF000000"/>
            <rFont val="Calibri"/>
            <family val="2"/>
          </rPr>
          <t xml:space="preserve">
</t>
        </r>
        <r>
          <rPr>
            <sz val="11"/>
            <color rgb="FF000000"/>
            <rFont val="Calibri"/>
            <family val="2"/>
          </rPr>
          <t>https://www.in.gov/dor/resources/tax-rates-and-reports/rates-fees-and-penalties/corporate-sales-tax-history/</t>
        </r>
      </text>
    </comment>
    <comment ref="A17" authorId="0" shapeId="0" xr:uid="{B7C080F7-CBC4-42E3-B1AA-C53469B50263}">
      <text>
        <r>
          <rPr>
            <b/>
            <sz val="11"/>
            <color rgb="FF000000"/>
            <rFont val="Calibri"/>
            <family val="2"/>
          </rPr>
          <t>Author:</t>
        </r>
        <r>
          <rPr>
            <sz val="11"/>
            <color rgb="FF000000"/>
            <rFont val="Calibri"/>
            <family val="2"/>
          </rPr>
          <t xml:space="preserve">
https://revenue.iowa.gov/resources/law-policy-information/iowa-tax-rate-history</t>
        </r>
      </text>
    </comment>
    <comment ref="BT18" authorId="0" shapeId="0" xr:uid="{6022B428-ECE1-4CD8-867D-EF65ECEB6723}">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U18" authorId="0" shapeId="0" xr:uid="{21BFCF40-C199-4A85-A02C-A86D7ABF7880}">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V18" authorId="0" shapeId="0" xr:uid="{81CA5D95-09D3-4FD3-AC87-A3C2DD3059A0}">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W18" authorId="0" shapeId="0" xr:uid="{4F946B67-42B8-4037-8C18-43A728181175}">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X18" authorId="0" shapeId="0" xr:uid="{800F3A29-F8AB-4F8A-90BD-22284D47F324}">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Y18" authorId="0" shapeId="0" xr:uid="{6A5ACF71-4602-4D12-95F9-9114866FB638}">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BZ18" authorId="0" shapeId="0" xr:uid="{013118C7-1224-4752-8022-E9EA51B5C332}">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A18" authorId="0" shapeId="0" xr:uid="{47E18EC7-EAAE-4CE9-BD16-DBBC49A0999B}">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B18" authorId="0" shapeId="0" xr:uid="{27533175-53EB-4ABC-9115-59201524608F}">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C18" authorId="0" shapeId="0" xr:uid="{93C0170D-C988-4C75-82A1-6A27BBB4076F}">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D18" authorId="0" shapeId="0" xr:uid="{2677EE60-3DDB-401D-934A-FA6E90E1F585}">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E18" authorId="0" shapeId="0" xr:uid="{5FBCC628-5664-D44C-A2C0-CB92CDF5927A}">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F18" authorId="0" shapeId="0" xr:uid="{A85828FD-5FF4-4542-8C6D-634E5362E7AA}">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G18" authorId="0" shapeId="0" xr:uid="{13248D28-4CF0-1645-8921-A30037BD16E8}">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H18" authorId="0" shapeId="0" xr:uid="{E1D600A0-5C34-A145-9E3B-301F95B40B14}">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I18" authorId="0" shapeId="0" xr:uid="{F670AB4F-A2FD-3947-9B64-CCCE66276B64}">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J18" authorId="0" shapeId="0" xr:uid="{85229C06-64D9-9C4A-B190-C5B08DC7CC8F}">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K18" authorId="0" shapeId="0" xr:uid="{8193E4A6-ED37-A940-83AC-3332AD12E9E8}">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L18" authorId="0" shapeId="0" xr:uid="{C461EDBA-9CEB-E344-ABF9-F958F564D4C5}">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M18" authorId="0" shapeId="0" xr:uid="{4832355F-A9B5-C544-AEE0-FBB8FEBC0A5C}">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N18" authorId="0" shapeId="0" xr:uid="{439620D2-12CC-404F-9E69-4B0A149E8028}">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O18" authorId="0" shapeId="0" xr:uid="{0CD5B911-B810-4F49-BEB7-2115D0547973}">
      <text>
        <r>
          <rPr>
            <b/>
            <sz val="9"/>
            <color rgb="FF000000"/>
            <rFont val="Tahoma"/>
            <family val="2"/>
          </rPr>
          <t>Author:</t>
        </r>
        <r>
          <rPr>
            <sz val="9"/>
            <color rgb="FF000000"/>
            <rFont val="Tahoma"/>
            <family val="2"/>
          </rPr>
          <t xml:space="preserve">
</t>
        </r>
        <r>
          <rPr>
            <sz val="9"/>
            <color rgb="FF000000"/>
            <rFont val="Tahoma"/>
            <family val="2"/>
          </rPr>
          <t>4.5% plus a 2.25% surtax on taxable income in excess of $25,000.</t>
        </r>
      </text>
    </comment>
    <comment ref="CP18" authorId="0" shapeId="0" xr:uid="{E9D9E539-7CA9-3648-A9EF-560956A1B1A7}">
      <text>
        <r>
          <rPr>
            <b/>
            <sz val="9"/>
            <color rgb="FF000000"/>
            <rFont val="Tahoma"/>
            <family val="2"/>
          </rPr>
          <t xml:space="preserve">Author:
</t>
        </r>
        <r>
          <rPr>
            <sz val="9"/>
            <color rgb="FF000000"/>
            <rFont val="Tahoma"/>
            <family val="2"/>
          </rPr>
          <t>4% plus a 3.35% surtax on taxable income in excess of $50,000.</t>
        </r>
      </text>
    </comment>
    <comment ref="CQ18" authorId="0" shapeId="0" xr:uid="{7E661587-B618-4CFD-8542-899752540C12}">
      <text>
        <r>
          <rPr>
            <b/>
            <sz val="9"/>
            <color rgb="FF000000"/>
            <rFont val="Tahoma"/>
            <family val="2"/>
          </rPr>
          <t xml:space="preserve">Author:
</t>
        </r>
        <r>
          <rPr>
            <sz val="9"/>
            <color rgb="FF000000"/>
            <rFont val="Tahoma"/>
            <family val="2"/>
          </rPr>
          <t>4% plus a 3.35% surtax on taxable income in excess of $50,000.</t>
        </r>
      </text>
    </comment>
    <comment ref="CR18" authorId="0" shapeId="0" xr:uid="{62979601-C159-4FEA-AD87-D0C0D88D3F22}">
      <text>
        <r>
          <rPr>
            <b/>
            <sz val="9"/>
            <color rgb="FF000000"/>
            <rFont val="Tahoma"/>
            <family val="2"/>
          </rPr>
          <t xml:space="preserve">Author:
</t>
        </r>
        <r>
          <rPr>
            <sz val="9"/>
            <color rgb="FF000000"/>
            <rFont val="Tahoma"/>
            <family val="2"/>
          </rPr>
          <t>4% plus a 3.35% surtax on taxable income in excess of $50,000.</t>
        </r>
      </text>
    </comment>
    <comment ref="CS18" authorId="0" shapeId="0" xr:uid="{2FAEABC1-1F5E-4CC9-9A61-18A91E7DE8D8}">
      <text>
        <r>
          <rPr>
            <b/>
            <sz val="9"/>
            <color rgb="FF000000"/>
            <rFont val="Tahoma"/>
            <family val="2"/>
          </rPr>
          <t xml:space="preserve">Author:
</t>
        </r>
        <r>
          <rPr>
            <sz val="9"/>
            <color rgb="FF000000"/>
            <rFont val="Tahoma"/>
            <family val="2"/>
          </rPr>
          <t>4% plus a 3.35% surtax on taxable income in excess of $50,000.</t>
        </r>
      </text>
    </comment>
    <comment ref="CT18" authorId="0" shapeId="0" xr:uid="{D2EA1005-36D7-4933-823A-5B28FC3831CD}">
      <text>
        <r>
          <rPr>
            <b/>
            <sz val="9"/>
            <color rgb="FF000000"/>
            <rFont val="Tahoma"/>
            <family val="2"/>
          </rPr>
          <t xml:space="preserve">Author:
</t>
        </r>
        <r>
          <rPr>
            <sz val="9"/>
            <color rgb="FF000000"/>
            <rFont val="Tahoma"/>
            <family val="2"/>
          </rPr>
          <t>4% plus a 3.35% surtax on taxable income in excess of $50,000.</t>
        </r>
      </text>
    </comment>
    <comment ref="CU18" authorId="0" shapeId="0" xr:uid="{EC47ADBF-817F-40EC-B4ED-60C2198F59A5}">
      <text>
        <r>
          <rPr>
            <b/>
            <sz val="9"/>
            <color rgb="FF000000"/>
            <rFont val="Tahoma"/>
            <family val="2"/>
          </rPr>
          <t xml:space="preserve">Author:
</t>
        </r>
        <r>
          <rPr>
            <sz val="9"/>
            <color rgb="FF000000"/>
            <rFont val="Tahoma"/>
            <family val="2"/>
          </rPr>
          <t>4% plus a 3.35% surtax on taxable income in excess of $50,000.</t>
        </r>
      </text>
    </comment>
    <comment ref="CV18" authorId="0" shapeId="0" xr:uid="{5082073F-92AE-43A5-AF3F-219CF9DFC123}">
      <text>
        <r>
          <rPr>
            <b/>
            <sz val="9"/>
            <color rgb="FF000000"/>
            <rFont val="Tahoma"/>
            <family val="2"/>
          </rPr>
          <t xml:space="preserve">Author:
</t>
        </r>
        <r>
          <rPr>
            <sz val="9"/>
            <color rgb="FF000000"/>
            <rFont val="Tahoma"/>
            <family val="2"/>
          </rPr>
          <t>4% plus a 3.35% surtax on taxable income in excess of $50,000.</t>
        </r>
      </text>
    </comment>
    <comment ref="CW18" authorId="0" shapeId="0" xr:uid="{B90E6922-3272-4CCA-9032-66EEA7F09519}">
      <text>
        <r>
          <rPr>
            <b/>
            <sz val="9"/>
            <color rgb="FF000000"/>
            <rFont val="Tahoma"/>
            <family val="2"/>
          </rPr>
          <t xml:space="preserve">Author:
</t>
        </r>
        <r>
          <rPr>
            <sz val="9"/>
            <color rgb="FF000000"/>
            <rFont val="Tahoma"/>
            <family val="2"/>
          </rPr>
          <t>4% plus a 3.35% surtax on taxable income in excess of $50,000.</t>
        </r>
      </text>
    </comment>
    <comment ref="CX18" authorId="0" shapeId="0" xr:uid="{5DC43474-B76B-4C8A-AA72-343A2C39F44D}">
      <text>
        <r>
          <rPr>
            <b/>
            <sz val="9"/>
            <color rgb="FF000000"/>
            <rFont val="Tahoma"/>
            <family val="2"/>
          </rPr>
          <t xml:space="preserve">Author:
</t>
        </r>
        <r>
          <rPr>
            <sz val="9"/>
            <color rgb="FF000000"/>
            <rFont val="Tahoma"/>
            <family val="2"/>
          </rPr>
          <t>4% plus a 3.35% surtax on taxable income in excess of $50,000.</t>
        </r>
      </text>
    </comment>
    <comment ref="CY18" authorId="0" shapeId="0" xr:uid="{8230D463-49AD-4F78-9EF8-C9337B3D3038}">
      <text>
        <r>
          <rPr>
            <b/>
            <sz val="9"/>
            <color rgb="FF000000"/>
            <rFont val="Tahoma"/>
            <family val="2"/>
          </rPr>
          <t xml:space="preserve">Author:
</t>
        </r>
        <r>
          <rPr>
            <sz val="9"/>
            <color rgb="FF000000"/>
            <rFont val="Tahoma"/>
            <family val="2"/>
          </rPr>
          <t>4% plus a 3.35% surtax on taxable income in excess of $50,000.</t>
        </r>
      </text>
    </comment>
    <comment ref="CZ18" authorId="0" shapeId="0" xr:uid="{577AE114-A037-4395-8936-EDD322F4399E}">
      <text>
        <r>
          <rPr>
            <b/>
            <sz val="9"/>
            <color rgb="FF000000"/>
            <rFont val="Tahoma"/>
            <family val="2"/>
          </rPr>
          <t xml:space="preserve">Author:
</t>
        </r>
        <r>
          <rPr>
            <sz val="9"/>
            <color rgb="FF000000"/>
            <rFont val="Tahoma"/>
            <family val="2"/>
          </rPr>
          <t>4% plus a 3.35% surtax on taxable income in excess of $50,000.</t>
        </r>
      </text>
    </comment>
    <comment ref="DA18" authorId="0" shapeId="0" xr:uid="{CE4B7F0D-C950-49B4-9969-F8D57A998F57}">
      <text>
        <r>
          <rPr>
            <b/>
            <sz val="9"/>
            <color rgb="FF000000"/>
            <rFont val="Tahoma"/>
            <family val="2"/>
          </rPr>
          <t xml:space="preserve">Author:
</t>
        </r>
        <r>
          <rPr>
            <sz val="9"/>
            <color rgb="FF000000"/>
            <rFont val="Tahoma"/>
            <family val="2"/>
          </rPr>
          <t>4% plus a 3.35% surtax on taxable income in excess of $50,000.</t>
        </r>
      </text>
    </comment>
    <comment ref="DB18" authorId="0" shapeId="0" xr:uid="{E84C63D8-8ED9-4449-A8EC-E68634CA2A3E}">
      <text>
        <r>
          <rPr>
            <b/>
            <sz val="9"/>
            <color rgb="FF000000"/>
            <rFont val="Tahoma"/>
            <family val="2"/>
          </rPr>
          <t xml:space="preserve">Author:
</t>
        </r>
        <r>
          <rPr>
            <sz val="9"/>
            <color rgb="FF000000"/>
            <rFont val="Tahoma"/>
            <family val="2"/>
          </rPr>
          <t>4% plus a 3.35% surtax on taxable income in excess of $50,000.</t>
        </r>
      </text>
    </comment>
    <comment ref="DC18" authorId="0" shapeId="0" xr:uid="{CFFD9369-3B25-4525-A0ED-542EED155E3D}">
      <text>
        <r>
          <rPr>
            <b/>
            <sz val="9"/>
            <color rgb="FF000000"/>
            <rFont val="Tahoma"/>
            <family val="2"/>
          </rPr>
          <t xml:space="preserve">Author:
</t>
        </r>
        <r>
          <rPr>
            <sz val="9"/>
            <color rgb="FF000000"/>
            <rFont val="Tahoma"/>
            <family val="2"/>
          </rPr>
          <t>4% plus a 3.35% surtax on taxable income in excess of $50,000.</t>
        </r>
      </text>
    </comment>
    <comment ref="DD18" authorId="0" shapeId="0" xr:uid="{75790BC0-CB22-4F87-9582-42CFEC89E24D}">
      <text>
        <r>
          <rPr>
            <b/>
            <sz val="9"/>
            <color rgb="FF000000"/>
            <rFont val="Tahoma"/>
            <family val="2"/>
          </rPr>
          <t xml:space="preserve">Author:
</t>
        </r>
        <r>
          <rPr>
            <sz val="9"/>
            <color rgb="FF000000"/>
            <rFont val="Tahoma"/>
            <family val="2"/>
          </rPr>
          <t>4% plus a 3.35% surtax on taxable income in excess of $50,000.</t>
        </r>
      </text>
    </comment>
    <comment ref="DE18" authorId="0" shapeId="0" xr:uid="{D50A0B34-64BF-4360-8BC4-D6C793203B4E}">
      <text>
        <r>
          <rPr>
            <b/>
            <sz val="9"/>
            <color rgb="FF000000"/>
            <rFont val="Tahoma"/>
            <family val="2"/>
          </rPr>
          <t xml:space="preserve">Author:
</t>
        </r>
        <r>
          <rPr>
            <sz val="9"/>
            <color rgb="FF000000"/>
            <rFont val="Tahoma"/>
            <family val="2"/>
          </rPr>
          <t>4% plus a 3.35% surtax on taxable income in excess of $50,000.</t>
        </r>
      </text>
    </comment>
    <comment ref="DF18" authorId="0" shapeId="0" xr:uid="{A6408717-413E-42B3-A251-EDBE59E8B095}">
      <text>
        <r>
          <rPr>
            <b/>
            <sz val="9"/>
            <color rgb="FF000000"/>
            <rFont val="Tahoma"/>
            <family val="2"/>
          </rPr>
          <t xml:space="preserve">Author:
</t>
        </r>
        <r>
          <rPr>
            <sz val="9"/>
            <color rgb="FF000000"/>
            <rFont val="Tahoma"/>
            <family val="2"/>
          </rPr>
          <t>4% plus a 3.1% surtax on taxable income in excess of $50,000.
From 2008 tax forms:
For tax year 2008, the surtax rate is 3.1% (decreased from 3.35%) on income in excess of $50,000. The rate decreases to 3.05% in tax years 2009 and 2010. For 2011, and all tax years thereafter, the surtax rate is 3%.</t>
        </r>
      </text>
    </comment>
    <comment ref="DG18" authorId="0" shapeId="0" xr:uid="{E6DB5258-DB09-4E0D-A234-A323B7006AEE}">
      <text>
        <r>
          <rPr>
            <b/>
            <sz val="9"/>
            <color rgb="FF000000"/>
            <rFont val="Tahoma"/>
            <family val="2"/>
          </rPr>
          <t>Author:</t>
        </r>
        <r>
          <rPr>
            <sz val="9"/>
            <color rgb="FF000000"/>
            <rFont val="Tahoma"/>
            <family val="2"/>
          </rPr>
          <t xml:space="preserve">
</t>
        </r>
        <r>
          <rPr>
            <sz val="9"/>
            <color rgb="FF000000"/>
            <rFont val="Tahoma"/>
            <family val="2"/>
          </rPr>
          <t xml:space="preserve">KS DOR:
</t>
        </r>
        <r>
          <rPr>
            <sz val="9"/>
            <color rgb="FF000000"/>
            <rFont val="Tahoma"/>
            <family val="2"/>
          </rPr>
          <t>For tax year 2009, the surtax rate is 3.05% (decreased from 3.1%) on income in excess of $50,000. The rate decreases to 3% in all tax years after 2010.</t>
        </r>
      </text>
    </comment>
    <comment ref="DH18" authorId="0" shapeId="0" xr:uid="{68E95EBB-9AE1-44C9-B02C-D848408916D4}">
      <text>
        <r>
          <rPr>
            <b/>
            <sz val="9"/>
            <color indexed="81"/>
            <rFont val="Tahoma"/>
            <family val="2"/>
          </rPr>
          <t>Author:</t>
        </r>
        <r>
          <rPr>
            <sz val="9"/>
            <color indexed="81"/>
            <rFont val="Tahoma"/>
            <family val="2"/>
          </rPr>
          <t xml:space="preserve">
KS DOR:
For tax year 2009, the surtax rate is 3.05% (decreased from 3.1%) on income in excess of $50,000. The rate decreases to 3% in all tax years after 2010.</t>
        </r>
      </text>
    </comment>
    <comment ref="DI18" authorId="0" shapeId="0" xr:uid="{BC348083-E221-4B43-8DFA-898C1681A4C8}">
      <text>
        <r>
          <rPr>
            <b/>
            <sz val="9"/>
            <color indexed="81"/>
            <rFont val="Tahoma"/>
            <family val="2"/>
          </rPr>
          <t>Author:</t>
        </r>
        <r>
          <rPr>
            <sz val="9"/>
            <color indexed="81"/>
            <rFont val="Tahoma"/>
            <family val="2"/>
          </rPr>
          <t xml:space="preserve">
KS DOR:
For tax year 2009, the surtax rate is 3.05% (decreased from 3.1%) on income in excess of $50,000. The rate decreases to 3% in all tax years after 2010.</t>
        </r>
      </text>
    </comment>
    <comment ref="AZ19" authorId="0" shapeId="0" xr:uid="{B8942FA8-7E20-44DC-953C-F76CE7316659}">
      <text>
        <r>
          <rPr>
            <b/>
            <sz val="11"/>
            <color theme="1"/>
            <rFont val="Calibri"/>
            <family val="2"/>
            <scheme val="minor"/>
          </rPr>
          <t>Author:</t>
        </r>
        <r>
          <rPr>
            <sz val="11"/>
            <color theme="1"/>
            <rFont val="Calibri"/>
            <family val="2"/>
            <scheme val="minor"/>
          </rPr>
          <t xml:space="preserve">
temporary tax increase for 1950 and 1951</t>
        </r>
      </text>
    </comment>
    <comment ref="BB19" authorId="0" shapeId="0" xr:uid="{8D96BA37-A923-4C94-869B-2AB806010641}">
      <text>
        <r>
          <rPr>
            <b/>
            <sz val="11"/>
            <color theme="1"/>
            <rFont val="Calibri"/>
            <family val="2"/>
            <scheme val="minor"/>
          </rPr>
          <t>Author:</t>
        </r>
        <r>
          <rPr>
            <sz val="11"/>
            <color theme="1"/>
            <rFont val="Calibri"/>
            <family val="2"/>
            <scheme val="minor"/>
          </rPr>
          <t xml:space="preserve">
tax increase made permanent
</t>
        </r>
      </text>
    </comment>
    <comment ref="CU19" authorId="0" shapeId="0" xr:uid="{0AC81525-8CD0-4F91-9B12-37E0C4358E92}">
      <text>
        <r>
          <rPr>
            <b/>
            <sz val="11"/>
            <color rgb="FF000000"/>
            <rFont val="Calibri"/>
            <family val="2"/>
          </rPr>
          <t>Author:</t>
        </r>
        <r>
          <rPr>
            <sz val="11"/>
            <color rgb="FF000000"/>
            <rFont val="Calibri"/>
            <family val="2"/>
          </rPr>
          <t xml:space="preserve">
Source: https://revenue.ky.gov/DOR%20Training%20Materials/1996_annualreport9697.pdf</t>
        </r>
      </text>
    </comment>
    <comment ref="BS21" authorId="0" shapeId="0" xr:uid="{0821ED19-F248-4A62-955C-665414A4FB03}">
      <text>
        <r>
          <rPr>
            <sz val="9"/>
            <color rgb="FF000000"/>
            <rFont val="Tahoma"/>
            <family val="2"/>
          </rPr>
          <t xml:space="preserve">Author:
</t>
        </r>
        <r>
          <rPr>
            <sz val="9"/>
            <color rgb="FF000000"/>
            <rFont val="Tahoma"/>
            <family val="2"/>
          </rPr>
          <t>adopted 1969</t>
        </r>
      </text>
    </comment>
    <comment ref="CO21" authorId="0" shapeId="0" xr:uid="{37044F43-0EC2-7F4C-A95D-F051D076918D}">
      <text>
        <r>
          <rPr>
            <b/>
            <sz val="10"/>
            <color rgb="FF000000"/>
            <rFont val="Tahoma"/>
            <family val="2"/>
          </rPr>
          <t>Author:</t>
        </r>
        <r>
          <rPr>
            <sz val="10"/>
            <color rgb="FF000000"/>
            <rFont val="Tahoma"/>
            <family val="2"/>
          </rPr>
          <t xml:space="preserve">
normal rate + 10% of normal rate 
Maine PL 1991 Chapter 591</t>
        </r>
      </text>
    </comment>
    <comment ref="CP21" authorId="0" shapeId="0" xr:uid="{F777E547-D926-4742-91AC-59F10F71FE4D}">
      <text>
        <r>
          <rPr>
            <b/>
            <sz val="10"/>
            <color rgb="FF000000"/>
            <rFont val="Tahoma"/>
            <family val="2"/>
          </rPr>
          <t>Author:</t>
        </r>
        <r>
          <rPr>
            <sz val="10"/>
            <color rgb="FF000000"/>
            <rFont val="Tahoma"/>
            <family val="2"/>
          </rPr>
          <t xml:space="preserve">
normal rate + 10% of normal rate 
Maine PL 1991 Chapter 591</t>
        </r>
      </text>
    </comment>
    <comment ref="AR22" authorId="0" shapeId="0" xr:uid="{3B6650B4-1122-C54D-A823-6D732FE9C067}">
      <text>
        <r>
          <rPr>
            <b/>
            <sz val="10"/>
            <color rgb="FF000000"/>
            <rFont val="Tahoma"/>
            <family val="2"/>
          </rPr>
          <t>Author:</t>
        </r>
        <r>
          <rPr>
            <sz val="10"/>
            <color rgb="FF000000"/>
            <rFont val="Tahoma"/>
            <family val="2"/>
          </rPr>
          <t xml:space="preserve">
1/3 credit allowed against taxes due for 1942-1944
</t>
        </r>
      </text>
    </comment>
    <comment ref="AS22" authorId="0" shapeId="0" xr:uid="{5468B92F-CACC-A54F-92AF-E0952E38583F}">
      <text>
        <r>
          <rPr>
            <b/>
            <sz val="10"/>
            <color rgb="FF000000"/>
            <rFont val="Tahoma"/>
            <family val="2"/>
          </rPr>
          <t>Author:</t>
        </r>
        <r>
          <rPr>
            <sz val="10"/>
            <color rgb="FF000000"/>
            <rFont val="Tahoma"/>
            <family val="2"/>
          </rPr>
          <t xml:space="preserve">
1/3 credit allowed against taxes due for 1942-1944
</t>
        </r>
      </text>
    </comment>
    <comment ref="AT22" authorId="0" shapeId="0" xr:uid="{0CD1240D-AD92-E94A-855E-10C751EEA373}">
      <text>
        <r>
          <rPr>
            <b/>
            <sz val="10"/>
            <color rgb="FF000000"/>
            <rFont val="Tahoma"/>
            <family val="2"/>
          </rPr>
          <t>Author:</t>
        </r>
        <r>
          <rPr>
            <sz val="10"/>
            <color rgb="FF000000"/>
            <rFont val="Tahoma"/>
            <family val="2"/>
          </rPr>
          <t xml:space="preserve">
1/3 credit allowed against taxes due for 1942-1944
</t>
        </r>
      </text>
    </comment>
    <comment ref="BF22" authorId="0" shapeId="0" xr:uid="{951FF89D-44F1-4302-871D-70B638A78DB7}">
      <text>
        <r>
          <rPr>
            <b/>
            <sz val="11"/>
            <color theme="1"/>
            <rFont val="Calibri"/>
            <family val="2"/>
            <scheme val="minor"/>
          </rPr>
          <t>Author:</t>
        </r>
        <r>
          <rPr>
            <sz val="11"/>
            <color theme="1"/>
            <rFont val="Calibri"/>
            <family val="2"/>
            <scheme val="minor"/>
          </rPr>
          <t xml:space="preserve">
additional 0.5% tax to pay for MD port authority bonds</t>
        </r>
      </text>
    </comment>
    <comment ref="BG22" authorId="0" shapeId="0" xr:uid="{1BA90996-4219-4EBE-88D7-7497A4719057}">
      <text>
        <r>
          <rPr>
            <b/>
            <sz val="11"/>
            <color theme="1"/>
            <rFont val="Calibri"/>
            <family val="2"/>
            <scheme val="minor"/>
          </rPr>
          <t>Author:</t>
        </r>
        <r>
          <rPr>
            <sz val="11"/>
            <color theme="1"/>
            <rFont val="Calibri"/>
            <family val="2"/>
            <scheme val="minor"/>
          </rPr>
          <t xml:space="preserve">
additional 0.5% tax to pay for MD port authority bonds</t>
        </r>
      </text>
    </comment>
    <comment ref="BH22" authorId="0" shapeId="0" xr:uid="{4D342C35-F576-45AE-A879-C0DBEE33587B}">
      <text>
        <r>
          <rPr>
            <b/>
            <sz val="11"/>
            <color theme="1"/>
            <rFont val="Calibri"/>
            <family val="2"/>
            <scheme val="minor"/>
          </rPr>
          <t>Author:</t>
        </r>
        <r>
          <rPr>
            <sz val="11"/>
            <color theme="1"/>
            <rFont val="Calibri"/>
            <family val="2"/>
            <scheme val="minor"/>
          </rPr>
          <t xml:space="preserve">
additional 0.5% tax to pay for MD port authority bonds</t>
        </r>
      </text>
    </comment>
    <comment ref="BI22" authorId="0" shapeId="0" xr:uid="{5EB4DDEC-B51E-44F3-AE25-FBC9DDA14389}">
      <text>
        <r>
          <rPr>
            <b/>
            <sz val="11"/>
            <color theme="1"/>
            <rFont val="Calibri"/>
            <family val="2"/>
            <scheme val="minor"/>
          </rPr>
          <t>Author:</t>
        </r>
        <r>
          <rPr>
            <sz val="11"/>
            <color theme="1"/>
            <rFont val="Calibri"/>
            <family val="2"/>
            <scheme val="minor"/>
          </rPr>
          <t xml:space="preserve">
additional 0.5% tax to pay for MD port authority bonds</t>
        </r>
      </text>
    </comment>
    <comment ref="BJ22" authorId="0" shapeId="0" xr:uid="{CE384364-3902-4782-974C-7D88E7AAC503}">
      <text>
        <r>
          <rPr>
            <b/>
            <sz val="11"/>
            <color theme="1"/>
            <rFont val="Calibri"/>
            <family val="2"/>
            <scheme val="minor"/>
          </rPr>
          <t>Author:</t>
        </r>
        <r>
          <rPr>
            <sz val="11"/>
            <color theme="1"/>
            <rFont val="Calibri"/>
            <family val="2"/>
            <scheme val="minor"/>
          </rPr>
          <t xml:space="preserve">
additional 0.5% tax to pay for MD port authority bonds</t>
        </r>
      </text>
    </comment>
    <comment ref="BK22" authorId="0" shapeId="0" xr:uid="{64289C46-8EC5-401E-BB7C-B34EE6B76589}">
      <text>
        <r>
          <rPr>
            <b/>
            <sz val="11"/>
            <color theme="1"/>
            <rFont val="Calibri"/>
            <family val="2"/>
            <scheme val="minor"/>
          </rPr>
          <t>Author:</t>
        </r>
        <r>
          <rPr>
            <sz val="11"/>
            <color theme="1"/>
            <rFont val="Calibri"/>
            <family val="2"/>
            <scheme val="minor"/>
          </rPr>
          <t xml:space="preserve">
additional 0.5% tax to pay for MD port authority bonds</t>
        </r>
      </text>
    </comment>
    <comment ref="U23" authorId="0" shapeId="0" xr:uid="{A4297BFB-E05F-1144-B8B8-B2DB2D763568}">
      <text>
        <r>
          <rPr>
            <b/>
            <sz val="11"/>
            <color rgb="FF000000"/>
            <rFont val="Calibri"/>
            <family val="2"/>
          </rPr>
          <t>Author:</t>
        </r>
        <r>
          <rPr>
            <sz val="11"/>
            <color rgb="FF000000"/>
            <rFont val="Calibri"/>
            <family val="2"/>
          </rPr>
          <t xml:space="preserve">
1919C355
corp franchise enacted. 2.5% of federal net income derived from activites within the state https://babel.hathitrust.org/cgi/pt?id=mdp.39015077863507&amp;seq=32&amp;q1=massachusetts</t>
        </r>
      </text>
    </comment>
    <comment ref="V23" authorId="0" shapeId="0" xr:uid="{8EAA38A8-7501-40F5-94B2-C89466FC0E9E}">
      <text>
        <r>
          <rPr>
            <b/>
            <sz val="11"/>
            <color rgb="FF000000"/>
            <rFont val="Calibri"/>
            <family val="2"/>
          </rPr>
          <t>Author:</t>
        </r>
        <r>
          <rPr>
            <sz val="11"/>
            <color rgb="FF000000"/>
            <rFont val="Calibri"/>
            <family val="2"/>
          </rPr>
          <t xml:space="preserve">
See 1920 Ch 549, C550</t>
        </r>
      </text>
    </comment>
    <comment ref="W23" authorId="0" shapeId="0" xr:uid="{9B4B6584-E219-4F4A-90FF-D54618A499BF}">
      <text>
        <r>
          <rPr>
            <b/>
            <sz val="11"/>
            <color rgb="FF000000"/>
            <rFont val="Calibri"/>
            <family val="2"/>
          </rPr>
          <t>Author:</t>
        </r>
        <r>
          <rPr>
            <sz val="11"/>
            <color rgb="FF000000"/>
            <rFont val="Calibri"/>
            <family val="2"/>
          </rPr>
          <t xml:space="preserve">
1921 C493 additional 0.75% tax on net incomes
</t>
        </r>
      </text>
    </comment>
    <comment ref="Y23" authorId="0" shapeId="0" xr:uid="{1DC51451-935A-43D1-91B5-CA79F3133406}">
      <text>
        <r>
          <rPr>
            <b/>
            <sz val="11"/>
            <color theme="1"/>
            <rFont val="Calibri"/>
            <family val="2"/>
            <scheme val="minor"/>
          </rPr>
          <t>Author:</t>
        </r>
        <r>
          <rPr>
            <sz val="11"/>
            <color theme="1"/>
            <rFont val="Calibri"/>
            <family val="2"/>
            <scheme val="minor"/>
          </rPr>
          <t xml:space="preserve">
1923 C487, additional 10% tax on individuals and corporate net income. </t>
        </r>
      </text>
    </comment>
    <comment ref="AK23" authorId="0" shapeId="0" xr:uid="{69127206-DB7F-4E40-953B-51A598A8D141}">
      <text>
        <r>
          <rPr>
            <b/>
            <sz val="11"/>
            <color theme="1"/>
            <rFont val="Calibri"/>
            <family val="2"/>
            <scheme val="minor"/>
          </rPr>
          <t>Author:</t>
        </r>
        <r>
          <rPr>
            <sz val="11"/>
            <color theme="1"/>
            <rFont val="Calibri"/>
            <family val="2"/>
            <scheme val="minor"/>
          </rPr>
          <t xml:space="preserve">
additional 10% tax paid, or normal tax rate X 1.1 (1935C480)
</t>
        </r>
      </text>
    </comment>
    <comment ref="AL23" authorId="0" shapeId="0" xr:uid="{0352E4D3-5180-4DB2-95B9-1C7C2807D3DD}">
      <text>
        <r>
          <rPr>
            <b/>
            <sz val="11"/>
            <color rgb="FF000000"/>
            <rFont val="Calibri"/>
            <family val="2"/>
          </rPr>
          <t>Author:</t>
        </r>
        <r>
          <rPr>
            <sz val="11"/>
            <color rgb="FF000000"/>
            <rFont val="Calibri"/>
            <family val="2"/>
          </rPr>
          <t xml:space="preserve">
normal rate + additional 10%</t>
        </r>
      </text>
    </comment>
    <comment ref="AM23" authorId="0" shapeId="0" xr:uid="{269651D7-CCCF-42BA-AEDF-94C575DD1FD5}">
      <text>
        <r>
          <rPr>
            <b/>
            <sz val="11"/>
            <color theme="1"/>
            <rFont val="Calibri"/>
            <family val="2"/>
            <scheme val="minor"/>
          </rPr>
          <t>Author:</t>
        </r>
        <r>
          <rPr>
            <sz val="11"/>
            <color theme="1"/>
            <rFont val="Calibri"/>
            <family val="2"/>
            <scheme val="minor"/>
          </rPr>
          <t xml:space="preserve">
normal rate + additional 10%</t>
        </r>
      </text>
    </comment>
    <comment ref="AN23" authorId="0" shapeId="0" xr:uid="{BACA6993-5FC6-4753-A0C7-604379BE33ED}">
      <text>
        <r>
          <rPr>
            <b/>
            <sz val="11"/>
            <color theme="1"/>
            <rFont val="Calibri"/>
            <family val="2"/>
            <scheme val="minor"/>
          </rPr>
          <t>Author:</t>
        </r>
        <r>
          <rPr>
            <sz val="11"/>
            <color theme="1"/>
            <rFont val="Calibri"/>
            <family val="2"/>
            <scheme val="minor"/>
          </rPr>
          <t xml:space="preserve">
normal rate + additional 10%</t>
        </r>
      </text>
    </comment>
    <comment ref="AO23" authorId="0" shapeId="0" xr:uid="{B000FD9E-300A-4F32-97D7-3AA667E5C027}">
      <text>
        <r>
          <rPr>
            <b/>
            <sz val="11"/>
            <color theme="1"/>
            <rFont val="Calibri"/>
            <family val="2"/>
            <scheme val="minor"/>
          </rPr>
          <t>Author:</t>
        </r>
        <r>
          <rPr>
            <sz val="11"/>
            <color theme="1"/>
            <rFont val="Calibri"/>
            <family val="2"/>
            <scheme val="minor"/>
          </rPr>
          <t xml:space="preserve">
normal rate + additional 15%</t>
        </r>
      </text>
    </comment>
    <comment ref="AP23" authorId="0" shapeId="0" xr:uid="{1F9FDF80-F121-CD40-BC3A-406E05A80B44}">
      <text>
        <r>
          <rPr>
            <b/>
            <sz val="11"/>
            <color theme="1"/>
            <rFont val="Calibri"/>
            <family val="2"/>
            <scheme val="minor"/>
          </rPr>
          <t>Author:</t>
        </r>
        <r>
          <rPr>
            <sz val="11"/>
            <color theme="1"/>
            <rFont val="Calibri"/>
            <family val="2"/>
            <scheme val="minor"/>
          </rPr>
          <t xml:space="preserve">
normal rate + additional 10%</t>
        </r>
      </text>
    </comment>
    <comment ref="AQ23" authorId="0" shapeId="0" xr:uid="{E0D1BC49-6332-418F-8106-A650EEECE7D7}">
      <text>
        <r>
          <rPr>
            <b/>
            <sz val="11"/>
            <color theme="1"/>
            <rFont val="Calibri"/>
            <family val="2"/>
            <scheme val="minor"/>
          </rPr>
          <t>Author:</t>
        </r>
        <r>
          <rPr>
            <sz val="11"/>
            <color theme="1"/>
            <rFont val="Calibri"/>
            <family val="2"/>
            <scheme val="minor"/>
          </rPr>
          <t xml:space="preserve">
normal rate with additional 10 and 3 percent tax</t>
        </r>
      </text>
    </comment>
    <comment ref="AR23" authorId="0" shapeId="0" xr:uid="{3D9FBD41-9DE5-49D3-AE3E-7C739D9DDB70}">
      <text>
        <r>
          <rPr>
            <b/>
            <sz val="11"/>
            <color theme="1"/>
            <rFont val="Calibri"/>
            <family val="2"/>
            <scheme val="minor"/>
          </rPr>
          <t>Author:</t>
        </r>
        <r>
          <rPr>
            <sz val="11"/>
            <color theme="1"/>
            <rFont val="Calibri"/>
            <family val="2"/>
            <scheme val="minor"/>
          </rPr>
          <t xml:space="preserve">
normal rate with additional 10 and 3 percent tax</t>
        </r>
      </text>
    </comment>
    <comment ref="AS23" authorId="0" shapeId="0" xr:uid="{53D0E490-A85D-4B9B-A812-75C44C3F6E0E}">
      <text>
        <r>
          <rPr>
            <b/>
            <sz val="11"/>
            <color theme="1"/>
            <rFont val="Calibri"/>
            <family val="2"/>
            <scheme val="minor"/>
          </rPr>
          <t>Author:</t>
        </r>
        <r>
          <rPr>
            <sz val="11"/>
            <color theme="1"/>
            <rFont val="Calibri"/>
            <family val="2"/>
            <scheme val="minor"/>
          </rPr>
          <t xml:space="preserve">
normal rate with additional 10 and 3 percent tax</t>
        </r>
      </text>
    </comment>
    <comment ref="AT23" authorId="0" shapeId="0" xr:uid="{10A65560-ABC0-4A66-8ECB-AF4209180E43}">
      <text>
        <r>
          <rPr>
            <b/>
            <sz val="11"/>
            <color theme="1"/>
            <rFont val="Calibri"/>
            <family val="2"/>
            <scheme val="minor"/>
          </rPr>
          <t>Author:</t>
        </r>
        <r>
          <rPr>
            <sz val="11"/>
            <color theme="1"/>
            <rFont val="Calibri"/>
            <family val="2"/>
            <scheme val="minor"/>
          </rPr>
          <t xml:space="preserve">
normal rate with additional 10 and 3 percent tax</t>
        </r>
      </text>
    </comment>
    <comment ref="AU23" authorId="0" shapeId="0" xr:uid="{5AB58B5C-3B45-4C53-BA65-46C76A419438}">
      <text>
        <r>
          <rPr>
            <b/>
            <sz val="11"/>
            <color theme="1"/>
            <rFont val="Calibri"/>
            <family val="2"/>
            <scheme val="minor"/>
          </rPr>
          <t>Author:</t>
        </r>
        <r>
          <rPr>
            <sz val="11"/>
            <color theme="1"/>
            <rFont val="Calibri"/>
            <family val="2"/>
            <scheme val="minor"/>
          </rPr>
          <t xml:space="preserve">
normal rate with additional 10 and 3 percent tax</t>
        </r>
      </text>
    </comment>
    <comment ref="AV23" authorId="0" shapeId="0" xr:uid="{DE22E6BD-CB91-44B7-864E-FBB933DB1DA9}">
      <text>
        <r>
          <rPr>
            <b/>
            <sz val="11"/>
            <color theme="1"/>
            <rFont val="Calibri"/>
            <family val="2"/>
            <scheme val="minor"/>
          </rPr>
          <t>Author:</t>
        </r>
        <r>
          <rPr>
            <sz val="11"/>
            <color theme="1"/>
            <rFont val="Calibri"/>
            <family val="2"/>
            <scheme val="minor"/>
          </rPr>
          <t xml:space="preserve">
normal rate with additional 10 and 3 percent tax</t>
        </r>
      </text>
    </comment>
    <comment ref="AW23" authorId="0" shapeId="0" xr:uid="{C036F01D-610E-45D6-8881-A67AC93CE69C}">
      <text>
        <r>
          <rPr>
            <b/>
            <sz val="11"/>
            <color theme="1"/>
            <rFont val="Calibri"/>
            <family val="2"/>
            <scheme val="minor"/>
          </rPr>
          <t>Author:</t>
        </r>
        <r>
          <rPr>
            <sz val="11"/>
            <color theme="1"/>
            <rFont val="Calibri"/>
            <family val="2"/>
            <scheme val="minor"/>
          </rPr>
          <t xml:space="preserve">
normal rate with additional 10 and 3 percent tax</t>
        </r>
      </text>
    </comment>
    <comment ref="AX23" authorId="0" shapeId="0" xr:uid="{A0A02C21-E3E3-4F56-ACD9-B368EE4E009A}">
      <text>
        <r>
          <rPr>
            <b/>
            <sz val="11"/>
            <color theme="1"/>
            <rFont val="Calibri"/>
            <family val="2"/>
            <scheme val="minor"/>
          </rPr>
          <t>Author:</t>
        </r>
        <r>
          <rPr>
            <sz val="11"/>
            <color theme="1"/>
            <rFont val="Calibri"/>
            <family val="2"/>
            <scheme val="minor"/>
          </rPr>
          <t xml:space="preserve">
normal rate +  1.5% with additional 20% and 3% tax</t>
        </r>
      </text>
    </comment>
    <comment ref="AY23" authorId="0" shapeId="0" xr:uid="{3AF47615-A95C-4DA1-A6AA-BCD3B4570C33}">
      <text>
        <r>
          <rPr>
            <b/>
            <sz val="11"/>
            <color theme="1"/>
            <rFont val="Calibri"/>
            <family val="2"/>
            <scheme val="minor"/>
          </rPr>
          <t>Author:</t>
        </r>
        <r>
          <rPr>
            <sz val="11"/>
            <color theme="1"/>
            <rFont val="Calibri"/>
            <family val="2"/>
            <scheme val="minor"/>
          </rPr>
          <t xml:space="preserve">
normal rate +  1.5% with additional 20% and 3% tax</t>
        </r>
      </text>
    </comment>
    <comment ref="AZ23" authorId="0" shapeId="0" xr:uid="{23770E24-E5B0-4764-8863-FB89C2712FDD}">
      <text>
        <r>
          <rPr>
            <b/>
            <sz val="11"/>
            <color theme="1"/>
            <rFont val="Calibri"/>
            <family val="2"/>
            <scheme val="minor"/>
          </rPr>
          <t>Author:</t>
        </r>
        <r>
          <rPr>
            <sz val="11"/>
            <color theme="1"/>
            <rFont val="Calibri"/>
            <family val="2"/>
            <scheme val="minor"/>
          </rPr>
          <t xml:space="preserve">
normal rate +  1.5% with additional 20% and 3% tax</t>
        </r>
      </text>
    </comment>
    <comment ref="BA23" authorId="0" shapeId="0" xr:uid="{1447EEF0-75E2-4EAA-8134-DBC95401AF25}">
      <text>
        <r>
          <rPr>
            <b/>
            <sz val="11"/>
            <color theme="1"/>
            <rFont val="Calibri"/>
            <family val="2"/>
            <scheme val="minor"/>
          </rPr>
          <t>Author:</t>
        </r>
        <r>
          <rPr>
            <sz val="11"/>
            <color theme="1"/>
            <rFont val="Calibri"/>
            <family val="2"/>
            <scheme val="minor"/>
          </rPr>
          <t xml:space="preserve">
normal rate +  1.5% with additional 20% and 3% tax</t>
        </r>
      </text>
    </comment>
    <comment ref="BB23" authorId="0" shapeId="0" xr:uid="{AD7B7AE1-8025-40AA-9104-F083BA486BB6}">
      <text>
        <r>
          <rPr>
            <b/>
            <sz val="11"/>
            <color theme="1"/>
            <rFont val="Calibri"/>
            <family val="2"/>
            <scheme val="minor"/>
          </rPr>
          <t>Author:</t>
        </r>
        <r>
          <rPr>
            <sz val="11"/>
            <color theme="1"/>
            <rFont val="Calibri"/>
            <family val="2"/>
            <scheme val="minor"/>
          </rPr>
          <t xml:space="preserve">
normal rate +  1.5% with additional 20% and 3% tax</t>
        </r>
      </text>
    </comment>
    <comment ref="BC23" authorId="0" shapeId="0" xr:uid="{C56129FC-4800-42FC-B8F3-21C8A0079B02}">
      <text>
        <r>
          <rPr>
            <b/>
            <sz val="11"/>
            <color theme="1"/>
            <rFont val="Calibri"/>
            <family val="2"/>
            <scheme val="minor"/>
          </rPr>
          <t>Author:</t>
        </r>
        <r>
          <rPr>
            <sz val="11"/>
            <color theme="1"/>
            <rFont val="Calibri"/>
            <family val="2"/>
            <scheme val="minor"/>
          </rPr>
          <t xml:space="preserve">
normal rate +  1.5% with additional 20% and 3% tax</t>
        </r>
      </text>
    </comment>
    <comment ref="BD23" authorId="0" shapeId="0" xr:uid="{5F71F4A9-B24B-484E-880B-BCC1379A8D70}">
      <text>
        <r>
          <rPr>
            <b/>
            <sz val="11"/>
            <color theme="1"/>
            <rFont val="Calibri"/>
            <family val="2"/>
            <scheme val="minor"/>
          </rPr>
          <t>Author:</t>
        </r>
        <r>
          <rPr>
            <sz val="11"/>
            <color theme="1"/>
            <rFont val="Calibri"/>
            <family val="2"/>
            <scheme val="minor"/>
          </rPr>
          <t xml:space="preserve">
normal rate +  3% with additional 20% and 3% tax</t>
        </r>
      </text>
    </comment>
    <comment ref="BE23" authorId="0" shapeId="0" xr:uid="{99D775F3-1602-4570-8DE3-66170D10FC9C}">
      <text>
        <r>
          <rPr>
            <b/>
            <sz val="11"/>
            <color theme="1"/>
            <rFont val="Calibri"/>
            <family val="2"/>
            <scheme val="minor"/>
          </rPr>
          <t>Author:</t>
        </r>
        <r>
          <rPr>
            <sz val="11"/>
            <color theme="1"/>
            <rFont val="Calibri"/>
            <family val="2"/>
            <scheme val="minor"/>
          </rPr>
          <t xml:space="preserve">
normal rate +  3% with additional 20% and 3% tax</t>
        </r>
      </text>
    </comment>
    <comment ref="BF23" authorId="0" shapeId="0" xr:uid="{C60A6452-B5C2-4677-AE31-C5B5F4A81598}">
      <text>
        <r>
          <rPr>
            <b/>
            <sz val="11"/>
            <color theme="1"/>
            <rFont val="Calibri"/>
            <family val="2"/>
            <scheme val="minor"/>
          </rPr>
          <t>Author:</t>
        </r>
        <r>
          <rPr>
            <sz val="11"/>
            <color theme="1"/>
            <rFont val="Calibri"/>
            <family val="2"/>
            <scheme val="minor"/>
          </rPr>
          <t xml:space="preserve">
normal rate +  3% with additional 20% and 3% tax</t>
        </r>
      </text>
    </comment>
    <comment ref="BG23" authorId="0" shapeId="0" xr:uid="{48A002B0-BB2C-4CAE-8C8C-B70FA338A68F}">
      <text>
        <r>
          <rPr>
            <b/>
            <sz val="11"/>
            <color theme="1"/>
            <rFont val="Calibri"/>
            <family val="2"/>
            <scheme val="minor"/>
          </rPr>
          <t>Author:</t>
        </r>
        <r>
          <rPr>
            <sz val="11"/>
            <color theme="1"/>
            <rFont val="Calibri"/>
            <family val="2"/>
            <scheme val="minor"/>
          </rPr>
          <t xml:space="preserve">
normal rate +  3% with additional 20% and 3% tax</t>
        </r>
      </text>
    </comment>
    <comment ref="BH23" authorId="0" shapeId="0" xr:uid="{7ACA19BE-76E7-42E8-AE14-213C21954ABD}">
      <text>
        <r>
          <rPr>
            <b/>
            <sz val="11"/>
            <color theme="1"/>
            <rFont val="Calibri"/>
            <family val="2"/>
            <scheme val="minor"/>
          </rPr>
          <t>Author:</t>
        </r>
        <r>
          <rPr>
            <sz val="11"/>
            <color theme="1"/>
            <rFont val="Calibri"/>
            <family val="2"/>
            <scheme val="minor"/>
          </rPr>
          <t xml:space="preserve">
normal rate +  3% with additional 20% and 3% tax</t>
        </r>
      </text>
    </comment>
    <comment ref="BI23" authorId="0" shapeId="0" xr:uid="{CD959420-369E-4310-AED5-04E74C6B013C}">
      <text>
        <r>
          <rPr>
            <b/>
            <sz val="11"/>
            <color theme="1"/>
            <rFont val="Calibri"/>
            <family val="2"/>
            <scheme val="minor"/>
          </rPr>
          <t>Author:</t>
        </r>
        <r>
          <rPr>
            <sz val="11"/>
            <color theme="1"/>
            <rFont val="Calibri"/>
            <family val="2"/>
            <scheme val="minor"/>
          </rPr>
          <t xml:space="preserve">
normal rate +  3% with additional 20% and 3% tax</t>
        </r>
      </text>
    </comment>
    <comment ref="BJ23" authorId="0" shapeId="0" xr:uid="{DEA22030-E117-4A01-9232-AA00AB875F80}">
      <text>
        <r>
          <rPr>
            <b/>
            <sz val="11"/>
            <color theme="1"/>
            <rFont val="Calibri"/>
            <family val="2"/>
            <scheme val="minor"/>
          </rPr>
          <t>Author:</t>
        </r>
        <r>
          <rPr>
            <sz val="11"/>
            <color theme="1"/>
            <rFont val="Calibri"/>
            <family val="2"/>
            <scheme val="minor"/>
          </rPr>
          <t xml:space="preserve">
normal rate +  3% with additional 20% and 3% tax</t>
        </r>
      </text>
    </comment>
    <comment ref="BK23" authorId="0" shapeId="0" xr:uid="{6B469120-6B25-47D0-B4B7-204418D94D51}">
      <text>
        <r>
          <rPr>
            <b/>
            <sz val="11"/>
            <color theme="1"/>
            <rFont val="Calibri"/>
            <family val="2"/>
            <scheme val="minor"/>
          </rPr>
          <t>Author:</t>
        </r>
        <r>
          <rPr>
            <sz val="11"/>
            <color theme="1"/>
            <rFont val="Calibri"/>
            <family val="2"/>
            <scheme val="minor"/>
          </rPr>
          <t xml:space="preserve">
normal rate +  3% with additional 20% and 3% tax</t>
        </r>
      </text>
    </comment>
    <comment ref="BL23" authorId="0" shapeId="0" xr:uid="{59833D65-40E0-44AF-9E25-1397E045712D}">
      <text>
        <r>
          <rPr>
            <b/>
            <sz val="11"/>
            <color rgb="FF000000"/>
            <rFont val="Calibri"/>
            <family val="2"/>
          </rPr>
          <t>Author:</t>
        </r>
        <r>
          <rPr>
            <sz val="11"/>
            <color rgb="FF000000"/>
            <rFont val="Calibri"/>
            <family val="2"/>
          </rPr>
          <t xml:space="preserve">
normal rate +  3% with additional 20% and 3% tax</t>
        </r>
      </text>
    </comment>
    <comment ref="BM23" authorId="0" shapeId="0" xr:uid="{6226A72B-3F13-49E4-B3C4-A1124E9C0C2D}">
      <text>
        <r>
          <rPr>
            <b/>
            <sz val="11"/>
            <color theme="1"/>
            <rFont val="Calibri"/>
            <family val="2"/>
            <scheme val="minor"/>
          </rPr>
          <t>Author:</t>
        </r>
        <r>
          <rPr>
            <sz val="11"/>
            <color theme="1"/>
            <rFont val="Calibri"/>
            <family val="2"/>
            <scheme val="minor"/>
          </rPr>
          <t xml:space="preserve">
normal rate +  3% with additional 20% and 3% tax</t>
        </r>
      </text>
    </comment>
    <comment ref="BN23" authorId="0" shapeId="0" xr:uid="{07144B41-91AE-481E-BD9F-7D36F72C35C0}">
      <text>
        <r>
          <rPr>
            <b/>
            <sz val="11"/>
            <color rgb="FF000000"/>
            <rFont val="Calibri"/>
            <family val="2"/>
          </rPr>
          <t>Author:</t>
        </r>
        <r>
          <rPr>
            <sz val="11"/>
            <color rgb="FF000000"/>
            <rFont val="Calibri"/>
            <family val="2"/>
          </rPr>
          <t xml:space="preserve">
normal rate +  3% with additional 20% and 3% tax</t>
        </r>
      </text>
    </comment>
    <comment ref="BO23" authorId="0" shapeId="0" xr:uid="{6242601F-4808-0246-A6A4-6637FF4B1A70}">
      <text>
        <r>
          <rPr>
            <b/>
            <sz val="10"/>
            <color rgb="FF000000"/>
            <rFont val="Tahoma"/>
            <family val="2"/>
          </rPr>
          <t>Author:</t>
        </r>
        <r>
          <rPr>
            <sz val="10"/>
            <color rgb="FF000000"/>
            <rFont val="Tahoma"/>
            <family val="2"/>
          </rPr>
          <t xml:space="preserve">
New normal rate of 6.75% plus additional 3% tax</t>
        </r>
      </text>
    </comment>
    <comment ref="BP23" authorId="0" shapeId="0" xr:uid="{6D7DAE3D-D75F-2148-B205-AD9C992FEB86}">
      <text>
        <r>
          <rPr>
            <b/>
            <sz val="10"/>
            <color rgb="FF000000"/>
            <rFont val="Tahoma"/>
            <family val="2"/>
          </rPr>
          <t>Author:</t>
        </r>
        <r>
          <rPr>
            <sz val="10"/>
            <color rgb="FF000000"/>
            <rFont val="Tahoma"/>
            <family val="2"/>
          </rPr>
          <t xml:space="preserve">
New normal rate of 6.75% plus additional 3% tax</t>
        </r>
      </text>
    </comment>
    <comment ref="BQ23" authorId="0" shapeId="0" xr:uid="{5DFC8E44-574A-9F4E-9455-A94B74226871}">
      <text>
        <r>
          <rPr>
            <b/>
            <sz val="10"/>
            <color rgb="FF000000"/>
            <rFont val="Calibri"/>
            <family val="2"/>
          </rPr>
          <t>Author:</t>
        </r>
        <r>
          <rPr>
            <sz val="10"/>
            <color rgb="FF000000"/>
            <rFont val="Calibri"/>
            <family val="2"/>
          </rPr>
          <t xml:space="preserve">
tax reform consolidated multiple rates into single tax rate beginning 1967
</t>
        </r>
      </text>
    </comment>
    <comment ref="BU23" authorId="0" shapeId="0" xr:uid="{4BD42799-6696-384E-BF3B-ECE8948CBA14}">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V23" authorId="0" shapeId="0" xr:uid="{2A255050-DA6D-1546-9A7E-3F2CD190CA6F}">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W23" authorId="0" shapeId="0" xr:uid="{AE809577-FB14-485C-BDC5-E6AA70FC63F1}">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X23" authorId="0" shapeId="0" xr:uid="{B22F90B4-CCAB-3E46-B243-BA8285E14763}">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Y23" authorId="0" shapeId="0" xr:uid="{25A86545-9CD4-A44D-BECC-F331B72B41F8}">
      <text>
        <r>
          <rPr>
            <b/>
            <sz val="9"/>
            <color rgb="FF000000"/>
            <rFont val="Tahoma"/>
            <family val="2"/>
          </rPr>
          <t>Author:</t>
        </r>
        <r>
          <rPr>
            <sz val="9"/>
            <color rgb="FF000000"/>
            <rFont val="Tahoma"/>
            <family val="2"/>
          </rPr>
          <t xml:space="preserve">
</t>
        </r>
        <r>
          <rPr>
            <sz val="9"/>
            <color rgb="FF000000"/>
            <rFont val="Tahoma"/>
            <family val="2"/>
          </rPr>
          <t>7.5% plus a 14% surtax</t>
        </r>
      </text>
    </comment>
    <comment ref="BZ23" authorId="0" shapeId="0" xr:uid="{63A17593-80CC-48CA-9AB4-9EAEAD981B20}">
      <text>
        <r>
          <rPr>
            <b/>
            <sz val="9"/>
            <color rgb="FF000000"/>
            <rFont val="Tahoma"/>
            <family val="2"/>
          </rPr>
          <t>Author:</t>
        </r>
        <r>
          <rPr>
            <sz val="9"/>
            <color rgb="FF000000"/>
            <rFont val="Tahoma"/>
            <family val="2"/>
          </rPr>
          <t xml:space="preserve">
</t>
        </r>
        <r>
          <rPr>
            <sz val="9"/>
            <color rgb="FF000000"/>
            <rFont val="Tahoma"/>
            <family val="2"/>
          </rPr>
          <t>8.33% plus 14% surtax plus 10% surtax (on normal rate and the 14% surtax)</t>
        </r>
      </text>
    </comment>
    <comment ref="CA23" authorId="0" shapeId="0" xr:uid="{8ADAAFB3-5A97-A14C-902B-88EFD0F5275A}">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B23" authorId="0" shapeId="0" xr:uid="{3594422D-9BFC-5B44-937A-19267C4A32E3}">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C23" authorId="0" shapeId="0" xr:uid="{EFB08B69-5C33-9646-82A1-73F986BD1553}">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D23" authorId="0" shapeId="0" xr:uid="{76EB0F36-03E2-42E0-8A0D-65AED8CFD576}">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E23" authorId="0" shapeId="0" xr:uid="{D3FC8DAB-04C7-3145-A466-0A776F4D534B}">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F23" authorId="0" shapeId="0" xr:uid="{71D7619B-3E53-8143-AD4E-804A72C173C7}">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G23" authorId="0" shapeId="0" xr:uid="{CEBA84CF-3092-E846-85DC-16906590CCF9}">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H23" authorId="0" shapeId="0" xr:uid="{C7B09E31-1C1A-024B-95CA-8F8754B53E5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I23" authorId="0" shapeId="0" xr:uid="{4B4B7E45-BAFA-CD40-A053-215969ADC31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L23" authorId="0" shapeId="0" xr:uid="{1FDC55FB-375E-A04B-86BC-7B06819076A2}">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M23" authorId="0" shapeId="0" xr:uid="{A0C8B370-9041-1540-980B-8C7BD0D66B6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N23" authorId="0" shapeId="0" xr:uid="{36C4C1AB-349E-E040-A9D1-A5760A4B345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O23" authorId="0" shapeId="0" xr:uid="{5558EB6C-3313-3A48-BA70-B297BDFD5BD4}">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P23" authorId="0" shapeId="0" xr:uid="{CF1E5C60-8D75-CC4D-BF15-A38E8B59AAFC}">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Q23" authorId="0" shapeId="0" xr:uid="{319DC749-5D8C-A745-A5B3-E47993C30131}">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R23" authorId="0" shapeId="0" xr:uid="{8445095D-16FF-8D49-BF8B-6DD5049D4E9D}">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S23" authorId="0" shapeId="0" xr:uid="{92FCF789-1344-504B-A3D5-337F16B5FF0D}">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T23" authorId="0" shapeId="0" xr:uid="{553855F9-AD3B-A048-845F-B5C98BCED74B}">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U23" authorId="0" shapeId="0" xr:uid="{2FF252A8-7DFB-6D4E-B4EF-653D53CB5D39}">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V23" authorId="0" shapeId="0" xr:uid="{415F0DF9-2907-3E45-B3A5-C2E985C8B975}">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W23" authorId="0" shapeId="0" xr:uid="{F8C4C6CB-FB50-4148-B6C5-14F0363EA616}">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CX23" authorId="0" shapeId="0" xr:uid="{D661C97E-ECB2-1C40-9833-F2BF73DA958F}">
      <text>
        <r>
          <rPr>
            <b/>
            <sz val="9"/>
            <color rgb="FF000000"/>
            <rFont val="Tahoma"/>
            <family val="2"/>
          </rPr>
          <t>Author:</t>
        </r>
        <r>
          <rPr>
            <sz val="9"/>
            <color rgb="FF000000"/>
            <rFont val="Tahoma"/>
            <family val="2"/>
          </rPr>
          <t xml:space="preserve">
</t>
        </r>
        <r>
          <rPr>
            <sz val="9"/>
            <color rgb="FF000000"/>
            <rFont val="Tahoma"/>
            <family val="2"/>
          </rPr>
          <t>8.33% plus 14% surtax</t>
        </r>
      </text>
    </comment>
    <comment ref="A24" authorId="0" shapeId="0" xr:uid="{974AC919-B11F-416B-9E4E-B4F5A9C53FC3}">
      <text>
        <r>
          <rPr>
            <b/>
            <sz val="11"/>
            <color rgb="FF000000"/>
            <rFont val="Calibri"/>
            <family val="2"/>
          </rPr>
          <t>Author:</t>
        </r>
        <r>
          <rPr>
            <sz val="11"/>
            <color rgb="FF000000"/>
            <rFont val="Calibri"/>
            <family val="2"/>
          </rPr>
          <t xml:space="preserve">
</t>
        </r>
        <r>
          <rPr>
            <sz val="11"/>
            <color rgb="FF000000"/>
            <rFont val="Calibri"/>
            <family val="2"/>
          </rPr>
          <t>https://www.house.mi.gov/hfa/Archives/PDF/Alpha/inco_tax.pdf</t>
        </r>
      </text>
    </comment>
    <comment ref="BC24" authorId="0" shapeId="0" xr:uid="{2AEE714A-D535-4F6D-83A9-8C2CB0D6A9B8}">
      <text>
        <r>
          <rPr>
            <b/>
            <sz val="11"/>
            <color theme="1"/>
            <rFont val="Calibri"/>
            <family val="2"/>
            <scheme val="minor"/>
          </rPr>
          <t>Author:</t>
        </r>
        <r>
          <rPr>
            <sz val="11"/>
            <color theme="1"/>
            <rFont val="Calibri"/>
            <family val="2"/>
            <scheme val="minor"/>
          </rPr>
          <t xml:space="preserve">
Mi institutes business activities tax (operated similar to VAT)</t>
        </r>
      </text>
    </comment>
    <comment ref="BU24" authorId="0" shapeId="0" xr:uid="{C50A2FF0-B821-46B0-AA87-E2251554CCF6}">
      <text>
        <r>
          <rPr>
            <b/>
            <sz val="9"/>
            <color indexed="81"/>
            <rFont val="Tahoma"/>
            <family val="2"/>
          </rPr>
          <t>Author:</t>
        </r>
        <r>
          <rPr>
            <sz val="9"/>
            <color indexed="81"/>
            <rFont val="Tahoma"/>
            <family val="2"/>
          </rPr>
          <t xml:space="preserve">
increase effective August 1, 1971</t>
        </r>
      </text>
    </comment>
    <comment ref="BZ24" authorId="0" shapeId="0" xr:uid="{59ECC79D-DA72-473A-99CA-336FCE33DB04}">
      <text>
        <r>
          <rPr>
            <b/>
            <sz val="9"/>
            <color rgb="FF000000"/>
            <rFont val="Tahoma"/>
            <family val="2"/>
          </rPr>
          <t>Author:</t>
        </r>
        <r>
          <rPr>
            <sz val="9"/>
            <color rgb="FF000000"/>
            <rFont val="Tahoma"/>
            <family val="2"/>
          </rPr>
          <t xml:space="preserve">
</t>
        </r>
        <r>
          <rPr>
            <sz val="9"/>
            <color rgb="FF000000"/>
            <rFont val="Tahoma"/>
            <family val="2"/>
          </rPr>
          <t>repealed (for a few decades) in 1976. Effective 1/1/76. Replaced by a new single business tax.</t>
        </r>
      </text>
    </comment>
    <comment ref="DF24" authorId="0" shapeId="0" xr:uid="{5CAED2BD-EE2B-41E4-AE6D-3C43F0271ABB}">
      <text>
        <r>
          <rPr>
            <b/>
            <sz val="9"/>
            <color rgb="FF000000"/>
            <rFont val="Tahoma"/>
            <family val="2"/>
          </rPr>
          <t>Author:</t>
        </r>
        <r>
          <rPr>
            <sz val="9"/>
            <color rgb="FF000000"/>
            <rFont val="Tahoma"/>
            <family val="2"/>
          </rPr>
          <t xml:space="preserve">
</t>
        </r>
        <r>
          <rPr>
            <sz val="9"/>
            <color rgb="FF000000"/>
            <rFont val="Tahoma"/>
            <family val="2"/>
          </rPr>
          <t>This was the short-lived Michigan Business Tax which included, among other things, a 4.95% tax on business income, whose starting point was federal taxable income. A 21.99% surcharge on tax before credits also applied.</t>
        </r>
      </text>
    </comment>
    <comment ref="DG24" authorId="0" shapeId="0" xr:uid="{DD60F686-FD91-C34B-AA2C-32FB950F7F04}">
      <text>
        <r>
          <rPr>
            <b/>
            <sz val="9"/>
            <color rgb="FF000000"/>
            <rFont val="Tahoma"/>
            <family val="2"/>
          </rPr>
          <t>Author:</t>
        </r>
        <r>
          <rPr>
            <sz val="9"/>
            <color rgb="FF000000"/>
            <rFont val="Tahoma"/>
            <family val="2"/>
          </rPr>
          <t xml:space="preserve">
</t>
        </r>
        <r>
          <rPr>
            <sz val="9"/>
            <color rgb="FF000000"/>
            <rFont val="Tahoma"/>
            <family val="2"/>
          </rPr>
          <t>This was the short-lived Michigan Business Tax which included, among other things, a 4.95% tax on business income, whose starting point was federal taxable income. A 21.99% surcharge on tax before credits also applied.</t>
        </r>
      </text>
    </comment>
    <comment ref="DH24" authorId="0" shapeId="0" xr:uid="{2B1E2AEA-B5CB-450D-9046-66FEB47787CA}">
      <text>
        <r>
          <rPr>
            <b/>
            <sz val="9"/>
            <color rgb="FF000000"/>
            <rFont val="Tahoma"/>
            <family val="2"/>
          </rPr>
          <t>Author:</t>
        </r>
        <r>
          <rPr>
            <sz val="9"/>
            <color rgb="FF000000"/>
            <rFont val="Tahoma"/>
            <family val="2"/>
          </rPr>
          <t xml:space="preserve">
</t>
        </r>
        <r>
          <rPr>
            <sz val="9"/>
            <color rgb="FF000000"/>
            <rFont val="Tahoma"/>
            <family val="2"/>
          </rPr>
          <t>This was the short-lived Michigan Business Tax which included, among other things, a 4.95% tax on business income, whose starting point was federal taxable income. A 21.99% surcharge on tax before credits also applied.</t>
        </r>
      </text>
    </comment>
    <comment ref="DI24" authorId="0" shapeId="0" xr:uid="{165FAA8F-9F8C-414E-ABA7-928CEBDE8C05}">
      <text>
        <r>
          <rPr>
            <b/>
            <sz val="9"/>
            <color rgb="FF000000"/>
            <rFont val="Tahoma"/>
            <family val="2"/>
          </rPr>
          <t>Author:</t>
        </r>
        <r>
          <rPr>
            <sz val="9"/>
            <color rgb="FF000000"/>
            <rFont val="Tahoma"/>
            <family val="2"/>
          </rPr>
          <t xml:space="preserve">
</t>
        </r>
        <r>
          <rPr>
            <sz val="9"/>
            <color rgb="FF000000"/>
            <rFont val="Tahoma"/>
            <family val="2"/>
          </rPr>
          <t>This was the short-lived Michigan Business Tax which included, among other things, a 4.95% tax on business income, whose starting point was federal taxable income. A 21.99% surcharge on tax before credits also applied.</t>
        </r>
      </text>
    </comment>
    <comment ref="DJ24" authorId="0" shapeId="0" xr:uid="{77760E2F-8D07-43E5-8679-5ACFA1CF4435}">
      <text>
        <r>
          <rPr>
            <b/>
            <sz val="9"/>
            <color rgb="FF000000"/>
            <rFont val="Tahoma"/>
            <family val="2"/>
          </rPr>
          <t>Author:</t>
        </r>
        <r>
          <rPr>
            <sz val="9"/>
            <color rgb="FF000000"/>
            <rFont val="Tahoma"/>
            <family val="2"/>
          </rPr>
          <t xml:space="preserve">
</t>
        </r>
        <r>
          <rPr>
            <sz val="9"/>
            <color rgb="FF000000"/>
            <rFont val="Tahoma"/>
            <family val="2"/>
          </rPr>
          <t>More traditional CIT replaced MBT, starting in 2012.</t>
        </r>
      </text>
    </comment>
    <comment ref="A25" authorId="0" shapeId="0" xr:uid="{5C2D1736-08CD-4BAC-9770-EE21B3221F14}">
      <text>
        <r>
          <rPr>
            <b/>
            <sz val="11"/>
            <color rgb="FF000000"/>
            <rFont val="Calibri"/>
            <family val="2"/>
          </rPr>
          <t>Author:</t>
        </r>
        <r>
          <rPr>
            <sz val="11"/>
            <color rgb="FF000000"/>
            <rFont val="Calibri"/>
            <family val="2"/>
          </rPr>
          <t xml:space="preserve">
https://www.leg.mn.gov/docs/pre2003/other/792892.pdf
</t>
        </r>
      </text>
    </comment>
    <comment ref="BE26" authorId="0" shapeId="0" xr:uid="{E294867E-5FB8-40A7-874D-53A883C999F2}">
      <text>
        <r>
          <rPr>
            <b/>
            <sz val="9"/>
            <color indexed="81"/>
            <rFont val="Tahoma"/>
            <family val="2"/>
          </rPr>
          <t>Author:</t>
        </r>
        <r>
          <rPr>
            <sz val="9"/>
            <color indexed="81"/>
            <rFont val="Tahoma"/>
            <family val="2"/>
          </rPr>
          <t xml:space="preserve">
MS1954 Chapter 119 The Emergency Revenue Act of 1955 implemented a 1-year, 14% surcharge on many taxes including income</t>
        </r>
      </text>
    </comment>
    <comment ref="BF26" authorId="0" shapeId="0" xr:uid="{F2F0BDDD-36EF-41C6-8F66-2C63E62CDFD4}">
      <text>
        <r>
          <rPr>
            <sz val="11"/>
            <color theme="1"/>
            <rFont val="Calibri"/>
            <family val="2"/>
            <scheme val="minor"/>
          </rPr>
          <t>Author:
MS1956 Chapter 410  The Emergency Revenue Act of 1955 implemented a 2-year, 14% surcharge on many taxes including income</t>
        </r>
      </text>
    </comment>
    <comment ref="BG26" authorId="0" shapeId="0" xr:uid="{8F362C03-8D61-4091-B711-666F5047EB94}">
      <text>
        <r>
          <rPr>
            <sz val="11"/>
            <color theme="1"/>
            <rFont val="Calibri"/>
            <family val="2"/>
            <scheme val="minor"/>
          </rPr>
          <t>Author:
MS1956 Chapter 410  The Emergency Revenue Act of 1955 implemented a 2-year, 14% surcharge on many taxes including income</t>
        </r>
      </text>
    </comment>
    <comment ref="CR27" authorId="0" shapeId="0" xr:uid="{55027DE4-F0E6-4ABE-B5D4-0223F5908056}">
      <text>
        <r>
          <rPr>
            <b/>
            <sz val="9"/>
            <color rgb="FF000000"/>
            <rFont val="Tahoma"/>
            <family val="2"/>
          </rPr>
          <t>Author:</t>
        </r>
        <r>
          <rPr>
            <sz val="9"/>
            <color rgb="FF000000"/>
            <rFont val="Tahoma"/>
            <family val="2"/>
          </rPr>
          <t xml:space="preserve">
</t>
        </r>
        <r>
          <rPr>
            <sz val="9"/>
            <color rgb="FF000000"/>
            <rFont val="Tahoma"/>
            <family val="2"/>
          </rPr>
          <t>For fiscal years beginning on or after 9/1/93, the tax rate is 6.25%</t>
        </r>
      </text>
    </comment>
    <comment ref="A28" authorId="0" shapeId="0" xr:uid="{0D181F7D-BAAD-428C-B6C0-169558C4AE0C}">
      <text>
        <r>
          <rPr>
            <b/>
            <sz val="11"/>
            <color rgb="FF000000"/>
            <rFont val="Calibri"/>
            <family val="2"/>
          </rPr>
          <t>Author:</t>
        </r>
        <r>
          <rPr>
            <sz val="11"/>
            <color rgb="FF000000"/>
            <rFont val="Calibri"/>
            <family val="2"/>
          </rPr>
          <t xml:space="preserve">
</t>
        </r>
        <r>
          <rPr>
            <sz val="11"/>
            <color rgb="FF000000"/>
            <rFont val="Calibri"/>
            <family val="2"/>
          </rPr>
          <t xml:space="preserve">
</t>
        </r>
        <r>
          <rPr>
            <sz val="11"/>
            <color rgb="FF000000"/>
            <rFont val="Calibri"/>
            <family val="2"/>
          </rPr>
          <t xml:space="preserve">https://archive.legmt.gov/content/Committees/Interim/2019-2020/Revenue/Meetings/May-2020/HJ-35/corp-income-tax-overview.pdf 
</t>
        </r>
      </text>
    </comment>
    <comment ref="BJ28" authorId="0" shapeId="0" xr:uid="{DE8BCAB5-3EAC-0F4E-9C0E-124DF2C5B1C6}">
      <text>
        <r>
          <rPr>
            <b/>
            <sz val="10"/>
            <color rgb="FF000000"/>
            <rFont val="Tahoma"/>
            <family val="2"/>
          </rPr>
          <t>Author:</t>
        </r>
        <r>
          <rPr>
            <sz val="10"/>
            <color rgb="FF000000"/>
            <rFont val="Tahoma"/>
            <family val="2"/>
          </rPr>
          <t xml:space="preserve">
1959 Chapter 264</t>
        </r>
      </text>
    </comment>
    <comment ref="CP28" authorId="0" shapeId="0" xr:uid="{33AC5F3C-0D01-4FC9-A6D9-9BF11BD6666A}">
      <text>
        <r>
          <rPr>
            <b/>
            <sz val="9"/>
            <color rgb="FF000000"/>
            <rFont val="Tahoma"/>
            <family val="2"/>
          </rPr>
          <t>Author:</t>
        </r>
        <r>
          <rPr>
            <sz val="9"/>
            <color rgb="FF000000"/>
            <rFont val="Tahoma"/>
            <family val="2"/>
          </rPr>
          <t xml:space="preserve">
</t>
        </r>
        <r>
          <rPr>
            <sz val="9"/>
            <color rgb="FF000000"/>
            <rFont val="Tahoma"/>
            <family val="2"/>
          </rPr>
          <t>A 2.3% surtax applies to all corporate taxpayers for tax year 1992, effectively changing the tax rate for that year to 6.9%.</t>
        </r>
      </text>
    </comment>
    <comment ref="CQ28" authorId="0" shapeId="0" xr:uid="{124F665B-49D7-4D3C-91A2-8055D2C1141D}">
      <text>
        <r>
          <rPr>
            <b/>
            <sz val="9"/>
            <color rgb="FF000000"/>
            <rFont val="Tahoma"/>
            <family val="2"/>
          </rPr>
          <t>Author:</t>
        </r>
        <r>
          <rPr>
            <sz val="9"/>
            <color rgb="FF000000"/>
            <rFont val="Tahoma"/>
            <family val="2"/>
          </rPr>
          <t xml:space="preserve">
</t>
        </r>
        <r>
          <rPr>
            <sz val="9"/>
            <color rgb="FF000000"/>
            <rFont val="Tahoma"/>
            <family val="2"/>
          </rPr>
          <t>A 4.7% surtax applies to all corporate taxpayers for tax year 1993.</t>
        </r>
      </text>
    </comment>
    <comment ref="CR28" authorId="0" shapeId="0" xr:uid="{37D2E5B8-B2A6-5940-A996-825ADF2F330B}">
      <text>
        <r>
          <rPr>
            <b/>
            <sz val="9"/>
            <color rgb="FF000000"/>
            <rFont val="Tahoma"/>
            <family val="2"/>
          </rPr>
          <t>Author:</t>
        </r>
        <r>
          <rPr>
            <sz val="9"/>
            <color rgb="FF000000"/>
            <rFont val="Tahoma"/>
            <family val="2"/>
          </rPr>
          <t xml:space="preserve">
</t>
        </r>
        <r>
          <rPr>
            <sz val="9"/>
            <color rgb="FF000000"/>
            <rFont val="Tahoma"/>
            <family val="2"/>
          </rPr>
          <t xml:space="preserve">A 4.7% surtax applies to all corporate taxpayers 
</t>
        </r>
      </text>
    </comment>
    <comment ref="CS28" authorId="0" shapeId="0" xr:uid="{D1E721F5-9AA7-F740-8FD5-FA192FB33DFC}">
      <text>
        <r>
          <rPr>
            <b/>
            <sz val="9"/>
            <color rgb="FF000000"/>
            <rFont val="Tahoma"/>
            <family val="2"/>
          </rPr>
          <t>Author:</t>
        </r>
        <r>
          <rPr>
            <sz val="9"/>
            <color rgb="FF000000"/>
            <rFont val="Tahoma"/>
            <family val="2"/>
          </rPr>
          <t xml:space="preserve">
</t>
        </r>
        <r>
          <rPr>
            <sz val="9"/>
            <color rgb="FF000000"/>
            <rFont val="Tahoma"/>
            <family val="2"/>
          </rPr>
          <t xml:space="preserve">A 4.7% surtax applies to all corporate taxpayers 
</t>
        </r>
      </text>
    </comment>
    <comment ref="A29" authorId="0" shapeId="0" xr:uid="{5D0E9FC3-C392-466E-B8AC-C1A540782B64}">
      <text>
        <r>
          <rPr>
            <b/>
            <sz val="11"/>
            <color rgb="FF000000"/>
            <rFont val="Calibri"/>
            <family val="2"/>
          </rPr>
          <t>Author:</t>
        </r>
        <r>
          <rPr>
            <sz val="11"/>
            <color rgb="FF000000"/>
            <rFont val="Calibri"/>
            <family val="2"/>
          </rPr>
          <t xml:space="preserve">
https://revenue.nebraska.gov/sites/default/files/doc/research/chronology/history.pdf
https://revenue.nebraska.gov/about/legal-information/regulations/chapter-24-corporate-income-tax</t>
        </r>
      </text>
    </comment>
    <comment ref="CO29" authorId="0" shapeId="0" xr:uid="{FDF1B516-C64E-4A09-A176-1966F9CB4256}">
      <text>
        <r>
          <rPr>
            <b/>
            <sz val="9"/>
            <color rgb="FF000000"/>
            <rFont val="Tahoma"/>
            <family val="2"/>
          </rPr>
          <t>Author:</t>
        </r>
        <r>
          <rPr>
            <sz val="9"/>
            <color rgb="FF000000"/>
            <rFont val="Tahoma"/>
            <family val="2"/>
          </rPr>
          <t xml:space="preserve">
</t>
        </r>
        <r>
          <rPr>
            <sz val="9"/>
            <color rgb="FF000000"/>
            <rFont val="Tahoma"/>
            <family val="2"/>
          </rPr>
          <t>SFFF says an 15% income surcharge is imposed for the 1991 tax year, but this doc says the 15% CIT surcharge in NE in 1991 was struck down by courts and then re-enacted in 1992 instead. https://nebraskalegislature.gov/app_rev/source/narrative_corpinctaxhistory.htm</t>
        </r>
      </text>
    </comment>
    <comment ref="CP29" authorId="0" shapeId="0" xr:uid="{F2954165-AE23-4FAF-9F50-489AB877BDCC}">
      <text>
        <r>
          <rPr>
            <b/>
            <sz val="9"/>
            <color rgb="FF000000"/>
            <rFont val="Tahoma"/>
            <family val="2"/>
          </rPr>
          <t>Author:</t>
        </r>
        <r>
          <rPr>
            <sz val="9"/>
            <color rgb="FF000000"/>
            <rFont val="Tahoma"/>
            <family val="2"/>
          </rPr>
          <t xml:space="preserve">
15% surcharge,
 See note to left.</t>
        </r>
      </text>
    </comment>
    <comment ref="CF31" authorId="0" shapeId="0" xr:uid="{BB4F852A-BC3F-D243-BF65-A8AA44409C82}">
      <text>
        <r>
          <rPr>
            <b/>
            <sz val="10"/>
            <color rgb="FF000000"/>
            <rFont val="Tahoma"/>
            <family val="2"/>
          </rPr>
          <t>Author:</t>
        </r>
        <r>
          <rPr>
            <sz val="10"/>
            <color rgb="FF000000"/>
            <rFont val="Tahoma"/>
            <family val="2"/>
          </rPr>
          <t xml:space="preserve">
13.5% surtax</t>
        </r>
      </text>
    </comment>
    <comment ref="CG31" authorId="0" shapeId="0" xr:uid="{573B642D-5AFF-402F-8D67-21B48E64EA18}">
      <text>
        <r>
          <rPr>
            <b/>
            <sz val="9"/>
            <color rgb="FF000000"/>
            <rFont val="Tahoma"/>
            <family val="2"/>
          </rPr>
          <t>Author:</t>
        </r>
        <r>
          <rPr>
            <sz val="9"/>
            <color rgb="FF000000"/>
            <rFont val="Tahoma"/>
            <family val="2"/>
          </rPr>
          <t xml:space="preserve">
</t>
        </r>
        <r>
          <rPr>
            <sz val="9"/>
            <color rgb="FF000000"/>
            <rFont val="Tahoma"/>
            <family val="2"/>
          </rPr>
          <t>A 19.5% surtax is levied for FY84.</t>
        </r>
      </text>
    </comment>
    <comment ref="CH31" authorId="0" shapeId="0" xr:uid="{D3A816D6-86A3-4D6C-A17A-0CA4B76B6CE8}">
      <text>
        <r>
          <rPr>
            <b/>
            <sz val="9"/>
            <color rgb="FF000000"/>
            <rFont val="Tahoma"/>
            <family val="2"/>
          </rPr>
          <t>Author:</t>
        </r>
        <r>
          <rPr>
            <sz val="9"/>
            <color rgb="FF000000"/>
            <rFont val="Tahoma"/>
            <family val="2"/>
          </rPr>
          <t xml:space="preserve">
</t>
        </r>
        <r>
          <rPr>
            <sz val="9"/>
            <color rgb="FF000000"/>
            <rFont val="Tahoma"/>
            <family val="2"/>
          </rPr>
          <t>A 13.5% surtax is levied for FY85.</t>
        </r>
      </text>
    </comment>
    <comment ref="A32" authorId="0" shapeId="0" xr:uid="{150379CE-D3DF-45A8-A4D8-B09C425E892A}">
      <text>
        <r>
          <rPr>
            <b/>
            <sz val="11"/>
            <color rgb="FF000000"/>
            <rFont val="Calibri"/>
            <family val="2"/>
          </rPr>
          <t>Author:</t>
        </r>
        <r>
          <rPr>
            <sz val="11"/>
            <color rgb="FF000000"/>
            <rFont val="Calibri"/>
            <family val="2"/>
          </rPr>
          <t xml:space="preserve">
https://www.nj.gov/treasury/taxation/corp_over.shtml
https://www.nj.gov/treasury/taxation/pdf/annual/1997.pdf
https://www.nj.gov/treasury/taxation/pdf/cbt/99100p.pdf</t>
        </r>
      </text>
    </comment>
    <comment ref="BL32" authorId="0" shapeId="0" xr:uid="{E8996C85-145B-45CD-8456-B8B297397B71}">
      <text>
        <r>
          <rPr>
            <b/>
            <sz val="11"/>
            <color rgb="FF000000"/>
            <rFont val="Calibri"/>
            <family val="2"/>
          </rPr>
          <t>Author:</t>
        </r>
        <r>
          <rPr>
            <sz val="11"/>
            <color rgb="FF000000"/>
            <rFont val="Calibri"/>
            <family val="2"/>
          </rPr>
          <t xml:space="preserve">
All corporations pay an additional tax on net worth. </t>
        </r>
      </text>
    </comment>
    <comment ref="CQ32" authorId="0" shapeId="0" xr:uid="{24B8B62D-DF41-406E-B6EB-D1E42CD92195}">
      <text>
        <r>
          <rPr>
            <b/>
            <sz val="11"/>
            <color theme="1"/>
            <rFont val="Calibri"/>
            <family val="2"/>
            <scheme val="minor"/>
          </rPr>
          <t>Author:</t>
        </r>
        <r>
          <rPr>
            <sz val="11"/>
            <color theme="1"/>
            <rFont val="Calibri"/>
            <family val="2"/>
            <scheme val="minor"/>
          </rPr>
          <t xml:space="preserve">
rate and surcharge effective through mid 1994</t>
        </r>
      </text>
    </comment>
    <comment ref="DP32" authorId="0" shapeId="0" xr:uid="{2C44F81F-B34D-48E1-A437-EAE80D94CEF0}">
      <text>
        <r>
          <rPr>
            <b/>
            <sz val="10"/>
            <color indexed="81"/>
            <rFont val="Tahoma"/>
            <family val="2"/>
          </rPr>
          <t>Author:</t>
        </r>
        <r>
          <rPr>
            <sz val="10"/>
            <color indexed="81"/>
            <rFont val="Tahoma"/>
            <family val="2"/>
          </rPr>
          <t xml:space="preserve">
applies to corporations with profit over $1 million</t>
        </r>
      </text>
    </comment>
    <comment ref="DV32" authorId="0" shapeId="0" xr:uid="{A2FBEAA4-3AC1-D24C-80A2-DED6DFDD713D}">
      <text>
        <r>
          <rPr>
            <b/>
            <sz val="10"/>
            <color rgb="FF000000"/>
            <rFont val="Tahoma"/>
            <family val="2"/>
          </rPr>
          <t>Author:</t>
        </r>
        <r>
          <rPr>
            <sz val="10"/>
            <color rgb="FF000000"/>
            <rFont val="Tahoma"/>
            <family val="2"/>
          </rPr>
          <t xml:space="preserve">
applies to corporations with profit over $10 million</t>
        </r>
      </text>
    </comment>
    <comment ref="N33" authorId="0" shapeId="0" xr:uid="{DAAC6C18-9CD9-4E03-9266-6F8F6ECECC91}">
      <text>
        <r>
          <rPr>
            <b/>
            <sz val="9"/>
            <color indexed="81"/>
            <rFont val="Tahoma"/>
            <family val="2"/>
          </rPr>
          <t>Author:</t>
        </r>
        <r>
          <rPr>
            <sz val="9"/>
            <color indexed="81"/>
            <rFont val="Tahoma"/>
            <family val="2"/>
          </rPr>
          <t xml:space="preserve">
New Mexico became the 47th state on January 6, 1912.</t>
        </r>
      </text>
    </comment>
    <comment ref="CQ33" authorId="0" shapeId="0" xr:uid="{7B551CB9-FC72-4599-9C92-3B39B8842705}">
      <text>
        <r>
          <rPr>
            <b/>
            <sz val="9"/>
            <color rgb="FF000000"/>
            <rFont val="Tahoma"/>
            <family val="2"/>
          </rPr>
          <t>Author:</t>
        </r>
        <r>
          <rPr>
            <sz val="9"/>
            <color rgb="FF000000"/>
            <rFont val="Tahoma"/>
            <family val="2"/>
          </rPr>
          <t xml:space="preserve">
</t>
        </r>
        <r>
          <rPr>
            <sz val="9"/>
            <color rgb="FF000000"/>
            <rFont val="Tahoma"/>
            <family val="2"/>
          </rPr>
          <t>Plus 18% surcharge against tax obligations for firms filing separate entity with taxable income of $1 million or over--1993 tax year.</t>
        </r>
      </text>
    </comment>
    <comment ref="S34" authorId="0" shapeId="0" xr:uid="{F26C1E05-3B14-6D49-B87B-CD5DBE0C38F2}">
      <text>
        <r>
          <rPr>
            <b/>
            <sz val="10"/>
            <color rgb="FF000000"/>
            <rFont val="Tahoma"/>
            <family val="2"/>
          </rPr>
          <t>Author:</t>
        </r>
        <r>
          <rPr>
            <sz val="10"/>
            <color rgb="FF000000"/>
            <rFont val="Tahoma"/>
            <family val="2"/>
          </rPr>
          <t xml:space="preserve">
https://www.journals.uchicago.edu/doi/pdf/10.1086/bullnattax41785100#:~:text=has%20been%20paid.-,Franchise%20Tax,companies%20is%20exempt%20from%20local</t>
        </r>
      </text>
    </comment>
    <comment ref="AK34" authorId="0" shapeId="0" xr:uid="{B6D5C14E-2DB4-4B42-AD5E-7EE5F2974189}">
      <text>
        <r>
          <rPr>
            <b/>
            <sz val="10"/>
            <color rgb="FF000000"/>
            <rFont val="Tahoma"/>
            <family val="2"/>
          </rPr>
          <t>Author:</t>
        </r>
        <r>
          <rPr>
            <sz val="10"/>
            <color rgb="FF000000"/>
            <rFont val="Tahoma"/>
            <family val="2"/>
          </rPr>
          <t xml:space="preserve">
4.5% normal rate plus 1.5% emergency tax
</t>
        </r>
      </text>
    </comment>
    <comment ref="AL34" authorId="0" shapeId="0" xr:uid="{F9796635-2814-BE4F-9529-4813B56227F1}">
      <text>
        <r>
          <rPr>
            <b/>
            <sz val="10"/>
            <color rgb="FF000000"/>
            <rFont val="Tahoma"/>
            <family val="2"/>
          </rPr>
          <t>Author:</t>
        </r>
        <r>
          <rPr>
            <sz val="10"/>
            <color rgb="FF000000"/>
            <rFont val="Tahoma"/>
            <family val="2"/>
          </rPr>
          <t xml:space="preserve">
4.5% normal rate plus 1.5% emergency tax
</t>
        </r>
      </text>
    </comment>
    <comment ref="AM34" authorId="0" shapeId="0" xr:uid="{60298128-A36C-D54A-BE30-68A3AA526DE9}">
      <text>
        <r>
          <rPr>
            <b/>
            <sz val="10"/>
            <color rgb="FF000000"/>
            <rFont val="Tahoma"/>
            <family val="2"/>
          </rPr>
          <t>Author:</t>
        </r>
        <r>
          <rPr>
            <sz val="10"/>
            <color rgb="FF000000"/>
            <rFont val="Tahoma"/>
            <family val="2"/>
          </rPr>
          <t xml:space="preserve">
4.5% normal rate plus 1.5% emergency tax
</t>
        </r>
      </text>
    </comment>
    <comment ref="AN34" authorId="0" shapeId="0" xr:uid="{CE6C8BEA-B023-3D46-AA91-80D4A8063E04}">
      <text>
        <r>
          <rPr>
            <b/>
            <sz val="10"/>
            <color rgb="FF000000"/>
            <rFont val="Tahoma"/>
            <family val="2"/>
          </rPr>
          <t>Author:</t>
        </r>
        <r>
          <rPr>
            <sz val="10"/>
            <color rgb="FF000000"/>
            <rFont val="Tahoma"/>
            <family val="2"/>
          </rPr>
          <t xml:space="preserve">
4.5% normal rate plus 1.5% emergency tax
</t>
        </r>
      </text>
    </comment>
    <comment ref="AO34" authorId="0" shapeId="0" xr:uid="{708D193C-B79B-314B-BBBA-03A013C89B9F}">
      <text>
        <r>
          <rPr>
            <b/>
            <sz val="10"/>
            <color rgb="FF000000"/>
            <rFont val="Tahoma"/>
            <family val="2"/>
          </rPr>
          <t>Author:</t>
        </r>
        <r>
          <rPr>
            <sz val="10"/>
            <color rgb="FF000000"/>
            <rFont val="Tahoma"/>
            <family val="2"/>
          </rPr>
          <t xml:space="preserve">
4.5% normal rate plus 1.5% emergency tax
</t>
        </r>
      </text>
    </comment>
    <comment ref="AP34" authorId="0" shapeId="0" xr:uid="{8B76E007-BB03-D441-B180-E5928E19F253}">
      <text>
        <r>
          <rPr>
            <b/>
            <sz val="10"/>
            <color rgb="FF000000"/>
            <rFont val="Tahoma"/>
            <family val="2"/>
          </rPr>
          <t>Author:</t>
        </r>
        <r>
          <rPr>
            <sz val="10"/>
            <color rgb="FF000000"/>
            <rFont val="Tahoma"/>
            <family val="2"/>
          </rPr>
          <t xml:space="preserve">
4.5% normal rate plus 1.5% emergency tax
</t>
        </r>
      </text>
    </comment>
    <comment ref="AQ34" authorId="0" shapeId="0" xr:uid="{FEB8054F-1FF3-7848-B53F-4404D4C0B6D1}">
      <text>
        <r>
          <rPr>
            <b/>
            <sz val="10"/>
            <color rgb="FF000000"/>
            <rFont val="Tahoma"/>
            <family val="2"/>
          </rPr>
          <t>Author:</t>
        </r>
        <r>
          <rPr>
            <sz val="10"/>
            <color rgb="FF000000"/>
            <rFont val="Tahoma"/>
            <family val="2"/>
          </rPr>
          <t xml:space="preserve">
4.5% normal rate plus 1.5% emergency tax
</t>
        </r>
      </text>
    </comment>
    <comment ref="AR34" authorId="0" shapeId="0" xr:uid="{E31DFF41-4D75-D14D-8D52-AF46C10F19C5}">
      <text>
        <r>
          <rPr>
            <b/>
            <sz val="10"/>
            <color rgb="FF000000"/>
            <rFont val="Tahoma"/>
            <family val="2"/>
          </rPr>
          <t>Author:</t>
        </r>
        <r>
          <rPr>
            <sz val="10"/>
            <color rgb="FF000000"/>
            <rFont val="Tahoma"/>
            <family val="2"/>
          </rPr>
          <t xml:space="preserve">
4.5% normal rate plus 1.5% emergency tax
</t>
        </r>
      </text>
    </comment>
    <comment ref="AS34" authorId="0" shapeId="0" xr:uid="{52B41FAD-E8DC-CA41-9C1B-4E41AC1A6065}">
      <text>
        <r>
          <rPr>
            <b/>
            <sz val="10"/>
            <color rgb="FF000000"/>
            <rFont val="Tahoma"/>
            <family val="2"/>
          </rPr>
          <t>Author:</t>
        </r>
        <r>
          <rPr>
            <sz val="10"/>
            <color rgb="FF000000"/>
            <rFont val="Tahoma"/>
            <family val="2"/>
          </rPr>
          <t xml:space="preserve">
4.5% normal rate plus 1.5% emergency tax
</t>
        </r>
      </text>
    </comment>
    <comment ref="AT34" authorId="0" shapeId="0" xr:uid="{E96B2080-4810-5C45-B93A-74E532DD0440}">
      <text>
        <r>
          <rPr>
            <b/>
            <sz val="10"/>
            <color rgb="FF000000"/>
            <rFont val="Tahoma"/>
            <family val="2"/>
          </rPr>
          <t>Author:</t>
        </r>
        <r>
          <rPr>
            <sz val="10"/>
            <color rgb="FF000000"/>
            <rFont val="Tahoma"/>
            <family val="2"/>
          </rPr>
          <t xml:space="preserve">
4.5% normal rate plus 1.5% emergency tax
</t>
        </r>
      </text>
    </comment>
    <comment ref="AU34" authorId="0" shapeId="0" xr:uid="{D22D7ABC-23A1-424C-8AC9-B14B949753CD}">
      <text>
        <r>
          <rPr>
            <b/>
            <sz val="10"/>
            <color rgb="FF000000"/>
            <rFont val="Tahoma"/>
            <family val="2"/>
          </rPr>
          <t>Author:</t>
        </r>
        <r>
          <rPr>
            <sz val="10"/>
            <color rgb="FF000000"/>
            <rFont val="Tahoma"/>
            <family val="2"/>
          </rPr>
          <t xml:space="preserve">
4.5% normal rate plus 1.5% emergency tax
</t>
        </r>
      </text>
    </comment>
    <comment ref="AV34" authorId="0" shapeId="0" xr:uid="{87115119-2887-7644-ABDD-0344A0254904}">
      <text>
        <r>
          <rPr>
            <b/>
            <sz val="10"/>
            <color rgb="FF000000"/>
            <rFont val="Tahoma"/>
            <family val="2"/>
          </rPr>
          <t>Author:</t>
        </r>
        <r>
          <rPr>
            <sz val="10"/>
            <color rgb="FF000000"/>
            <rFont val="Tahoma"/>
            <family val="2"/>
          </rPr>
          <t xml:space="preserve">
4.5% normal rate plus 1.5% emergency tax
</t>
        </r>
      </text>
    </comment>
    <comment ref="AW34" authorId="0" shapeId="0" xr:uid="{E12A7953-77A9-394A-8DD4-E8258FE6D291}">
      <text>
        <r>
          <rPr>
            <b/>
            <sz val="10"/>
            <color rgb="FF000000"/>
            <rFont val="Tahoma"/>
            <family val="2"/>
          </rPr>
          <t>Author:</t>
        </r>
        <r>
          <rPr>
            <sz val="10"/>
            <color rgb="FF000000"/>
            <rFont val="Tahoma"/>
            <family val="2"/>
          </rPr>
          <t xml:space="preserve">
4.5% normal rate plus 1.5% emergency tax
</t>
        </r>
      </text>
    </comment>
    <comment ref="CN34" authorId="0" shapeId="0" xr:uid="{8B76C34A-F486-4B46-A0FF-2083CD93B554}">
      <text>
        <r>
          <rPr>
            <b/>
            <sz val="9"/>
            <color rgb="FF000000"/>
            <rFont val="Tahoma"/>
            <family val="2"/>
          </rPr>
          <t>Author:</t>
        </r>
        <r>
          <rPr>
            <sz val="9"/>
            <color rgb="FF000000"/>
            <rFont val="Tahoma"/>
            <family val="2"/>
          </rPr>
          <t xml:space="preserve">
</t>
        </r>
        <r>
          <rPr>
            <sz val="9"/>
            <color rgb="FF000000"/>
            <rFont val="Tahoma"/>
            <family val="2"/>
          </rPr>
          <t>15% surcharge for tax years ending after 6/30/90.</t>
        </r>
      </text>
    </comment>
    <comment ref="CO34" authorId="0" shapeId="0" xr:uid="{0C6BCD86-0A50-4A31-8B37-6128FF7FE1D1}">
      <text>
        <r>
          <rPr>
            <b/>
            <sz val="9"/>
            <color rgb="FF000000"/>
            <rFont val="Tahoma"/>
            <family val="2"/>
          </rPr>
          <t>Author:</t>
        </r>
        <r>
          <rPr>
            <sz val="9"/>
            <color rgb="FF000000"/>
            <rFont val="Tahoma"/>
            <family val="2"/>
          </rPr>
          <t xml:space="preserve">
</t>
        </r>
        <r>
          <rPr>
            <sz val="9"/>
            <color rgb="FF000000"/>
            <rFont val="Tahoma"/>
            <family val="2"/>
          </rPr>
          <t>15% surcharge for tax years ending after 6/30/90.</t>
        </r>
      </text>
    </comment>
    <comment ref="CP34" authorId="0" shapeId="0" xr:uid="{BF790F22-6373-4CB7-9929-0F45572D06C9}">
      <text>
        <r>
          <rPr>
            <b/>
            <sz val="9"/>
            <color rgb="FF000000"/>
            <rFont val="Tahoma"/>
            <family val="2"/>
          </rPr>
          <t>Author:</t>
        </r>
        <r>
          <rPr>
            <sz val="9"/>
            <color rgb="FF000000"/>
            <rFont val="Tahoma"/>
            <family val="2"/>
          </rPr>
          <t xml:space="preserve">
</t>
        </r>
        <r>
          <rPr>
            <sz val="9"/>
            <color rgb="FF000000"/>
            <rFont val="Tahoma"/>
            <family val="2"/>
          </rPr>
          <t>15% surcharge for tax years ending after 6/30/90.</t>
        </r>
      </text>
    </comment>
    <comment ref="CQ34" authorId="0" shapeId="0" xr:uid="{F2886DB6-81C2-40B0-8D55-9946724188E8}">
      <text>
        <r>
          <rPr>
            <b/>
            <sz val="9"/>
            <color rgb="FF000000"/>
            <rFont val="Tahoma"/>
            <family val="2"/>
          </rPr>
          <t>Author:</t>
        </r>
        <r>
          <rPr>
            <sz val="9"/>
            <color rgb="FF000000"/>
            <rFont val="Tahoma"/>
            <family val="2"/>
          </rPr>
          <t xml:space="preserve">
</t>
        </r>
        <r>
          <rPr>
            <sz val="9"/>
            <color rgb="FF000000"/>
            <rFont val="Tahoma"/>
            <family val="2"/>
          </rPr>
          <t>15% surcharge for tax years ending after 6/30/90.</t>
        </r>
      </text>
    </comment>
    <comment ref="CP35" authorId="0" shapeId="0" xr:uid="{D042FBB1-9910-435B-A82B-65E457EBDC9B}">
      <text>
        <r>
          <rPr>
            <b/>
            <sz val="9"/>
            <color rgb="FF000000"/>
            <rFont val="Tahoma"/>
            <family val="2"/>
          </rPr>
          <t>Author:</t>
        </r>
        <r>
          <rPr>
            <sz val="9"/>
            <color rgb="FF000000"/>
            <rFont val="Tahoma"/>
            <family val="2"/>
          </rPr>
          <t xml:space="preserve">
</t>
        </r>
        <r>
          <rPr>
            <sz val="9"/>
            <color rgb="FF000000"/>
            <rFont val="Tahoma"/>
            <family val="2"/>
          </rPr>
          <t>A temporary surtax on corporate income is imposed at 3% for TY92.</t>
        </r>
      </text>
    </comment>
    <comment ref="CQ35" authorId="0" shapeId="0" xr:uid="{27EAE562-D7A7-4248-A579-4F6489895C7F}">
      <text>
        <r>
          <rPr>
            <b/>
            <sz val="9"/>
            <color rgb="FF000000"/>
            <rFont val="Tahoma"/>
            <family val="2"/>
          </rPr>
          <t>Author:</t>
        </r>
        <r>
          <rPr>
            <sz val="9"/>
            <color rgb="FF000000"/>
            <rFont val="Tahoma"/>
            <family val="2"/>
          </rPr>
          <t xml:space="preserve">
</t>
        </r>
        <r>
          <rPr>
            <sz val="9"/>
            <color rgb="FF000000"/>
            <rFont val="Tahoma"/>
            <family val="2"/>
          </rPr>
          <t>A temporary surtax on corporate income is imposed at 2% for TY93.</t>
        </r>
      </text>
    </comment>
    <comment ref="CR35" authorId="0" shapeId="0" xr:uid="{833828C9-7A67-41F6-9327-E43B04C8046C}">
      <text>
        <r>
          <rPr>
            <b/>
            <sz val="9"/>
            <color rgb="FF000000"/>
            <rFont val="Tahoma"/>
            <family val="2"/>
          </rPr>
          <t>Author:</t>
        </r>
        <r>
          <rPr>
            <sz val="9"/>
            <color rgb="FF000000"/>
            <rFont val="Tahoma"/>
            <family val="2"/>
          </rPr>
          <t xml:space="preserve">
</t>
        </r>
        <r>
          <rPr>
            <sz val="9"/>
            <color rgb="FF000000"/>
            <rFont val="Tahoma"/>
            <family val="2"/>
          </rPr>
          <t>A temporary surtax on corporate income is imposed at 1% for TY94.</t>
        </r>
      </text>
    </comment>
    <comment ref="A36" authorId="0" shapeId="0" xr:uid="{6B930318-55AD-F64C-ABB7-D1504FDF8145}">
      <text>
        <r>
          <rPr>
            <b/>
            <sz val="10"/>
            <color rgb="FF000000"/>
            <rFont val="Tahoma"/>
            <family val="2"/>
          </rPr>
          <t>Author:</t>
        </r>
        <r>
          <rPr>
            <sz val="10"/>
            <color rgb="FF000000"/>
            <rFont val="Tahoma"/>
            <family val="2"/>
          </rPr>
          <t xml:space="preserve">
https://www.tax.nd.gov/sites/www/files/documents/guidelines/business/corporate-income/corporatetaxrates.pdf</t>
        </r>
      </text>
    </comment>
    <comment ref="U36" authorId="0" shapeId="0" xr:uid="{24684389-3F2A-2341-BC01-3A905B81511C}">
      <text>
        <r>
          <rPr>
            <b/>
            <sz val="10"/>
            <color rgb="FF000000"/>
            <rFont val="Tahoma"/>
            <family val="2"/>
          </rPr>
          <t>Author:</t>
        </r>
        <r>
          <rPr>
            <sz val="10"/>
            <color rgb="FF000000"/>
            <rFont val="Tahoma"/>
            <family val="2"/>
          </rPr>
          <t xml:space="preserve">
1919 Chap 224 https://babel.hathitrust.org/cgi/pt?id=uc1.b3683938&amp;seq=446&amp;q1=%22income+tax%22</t>
        </r>
      </text>
    </comment>
    <comment ref="X36" authorId="0" shapeId="0" xr:uid="{1EA90C91-7740-3940-B7CC-B3628B881A89}">
      <text>
        <r>
          <rPr>
            <b/>
            <sz val="10"/>
            <color rgb="FF000000"/>
            <rFont val="Tahoma"/>
            <family val="2"/>
          </rPr>
          <t>Author:</t>
        </r>
        <r>
          <rPr>
            <sz val="10"/>
            <color rgb="FF000000"/>
            <rFont val="Tahoma"/>
            <family val="2"/>
          </rPr>
          <t xml:space="preserve">
for 1919-1922 there was an additional 5% tax on undistributed income.  https://ndlegis.gov/sites/default/files/resource/committee-memorandum/13.9010.01000.pdf</t>
        </r>
      </text>
    </comment>
    <comment ref="A37" authorId="0" shapeId="0" xr:uid="{760ABF6C-82BC-2643-8F37-607E2C99E350}">
      <text>
        <r>
          <rPr>
            <b/>
            <sz val="10"/>
            <color rgb="FF000000"/>
            <rFont val="Tahoma"/>
            <family val="2"/>
          </rPr>
          <t>Author:</t>
        </r>
        <r>
          <rPr>
            <sz val="10"/>
            <color rgb="FF000000"/>
            <rFont val="Tahoma"/>
            <family val="2"/>
          </rPr>
          <t xml:space="preserve">
https://dam.assets.ohio.gov/image/upload/tax.ohio.gov/communications/publications/brief_summaries/2002_brief_summary/9%20-%20corporate%20franchise%20tax.pdf</t>
        </r>
      </text>
    </comment>
    <comment ref="CE37" authorId="0" shapeId="0" xr:uid="{9245D006-41E8-C044-9CC6-89ED2FF893C5}">
      <text>
        <r>
          <rPr>
            <b/>
            <sz val="10"/>
            <color rgb="FF000000"/>
            <rFont val="Tahoma"/>
            <family val="2"/>
          </rPr>
          <t>Author:</t>
        </r>
        <r>
          <rPr>
            <sz val="10"/>
            <color rgb="FF000000"/>
            <rFont val="Tahoma"/>
            <family val="2"/>
          </rPr>
          <t xml:space="preserve">
various surcharges for tax years '81-'87</t>
        </r>
      </text>
    </comment>
    <comment ref="DC37" authorId="0" shapeId="0" xr:uid="{08D61E5A-C097-9E4D-8647-AD059B40CD9C}">
      <text>
        <r>
          <rPr>
            <sz val="10"/>
            <color rgb="FF000000"/>
            <rFont val="Tahoma"/>
            <family val="2"/>
          </rPr>
          <t xml:space="preserve">Author:
</t>
        </r>
        <r>
          <rPr>
            <sz val="10"/>
            <color rgb="FF000000"/>
            <rFont val="Tahoma"/>
            <family val="2"/>
          </rPr>
          <t>Commercial Activities Tax effective July 1 2005 [gross receipts tax]</t>
        </r>
      </text>
    </comment>
    <comment ref="DD37" authorId="0" shapeId="0" xr:uid="{2152EB01-6BB5-4AA0-8E35-12C059BF7C1F}">
      <text>
        <r>
          <rPr>
            <b/>
            <sz val="9"/>
            <color rgb="FF000000"/>
            <rFont val="Tahoma"/>
            <family val="2"/>
          </rPr>
          <t>Author:</t>
        </r>
        <r>
          <rPr>
            <sz val="9"/>
            <color rgb="FF000000"/>
            <rFont val="Tahoma"/>
            <family val="2"/>
          </rPr>
          <t xml:space="preserve">
</t>
        </r>
        <r>
          <rPr>
            <sz val="9"/>
            <color rgb="FF000000"/>
            <rFont val="Tahoma"/>
            <family val="2"/>
          </rPr>
          <t>For Tax Year 2006 companies owe 80% of Corporate Franchise Tax liability</t>
        </r>
      </text>
    </comment>
    <comment ref="DE37" authorId="0" shapeId="0" xr:uid="{24F4ADA9-3D82-4CF6-BFDD-7E3BC3447A39}">
      <text>
        <r>
          <rPr>
            <b/>
            <sz val="9"/>
            <color rgb="FF000000"/>
            <rFont val="Tahoma"/>
            <family val="2"/>
          </rPr>
          <t>Author:</t>
        </r>
        <r>
          <rPr>
            <sz val="9"/>
            <color rgb="FF000000"/>
            <rFont val="Tahoma"/>
            <family val="2"/>
          </rPr>
          <t xml:space="preserve">
</t>
        </r>
        <r>
          <rPr>
            <sz val="9"/>
            <color rgb="FF000000"/>
            <rFont val="Tahoma"/>
            <family val="2"/>
          </rPr>
          <t>For Tax Year 2007 companies owe 60% of Corporate Franchise Tax liability</t>
        </r>
      </text>
    </comment>
    <comment ref="DF37" authorId="0" shapeId="0" xr:uid="{2FFFC5EE-CDB8-4AC2-9376-9FC94E6FE2B2}">
      <text>
        <r>
          <rPr>
            <b/>
            <sz val="9"/>
            <color rgb="FF000000"/>
            <rFont val="Tahoma"/>
            <family val="2"/>
          </rPr>
          <t>Author:</t>
        </r>
        <r>
          <rPr>
            <sz val="9"/>
            <color rgb="FF000000"/>
            <rFont val="Tahoma"/>
            <family val="2"/>
          </rPr>
          <t xml:space="preserve">
</t>
        </r>
        <r>
          <rPr>
            <sz val="9"/>
            <color rgb="FF000000"/>
            <rFont val="Tahoma"/>
            <family val="2"/>
          </rPr>
          <t>For Tax Year 2008 companies owe 40% of Corporate Franchise Tax liability</t>
        </r>
      </text>
    </comment>
    <comment ref="DG37" authorId="0" shapeId="0" xr:uid="{9F492E1F-1E88-4F26-BCB1-25D0CAE73D11}">
      <text>
        <r>
          <rPr>
            <b/>
            <sz val="9"/>
            <color rgb="FF000000"/>
            <rFont val="Tahoma"/>
            <family val="2"/>
          </rPr>
          <t>Author:</t>
        </r>
        <r>
          <rPr>
            <sz val="9"/>
            <color rgb="FF000000"/>
            <rFont val="Tahoma"/>
            <family val="2"/>
          </rPr>
          <t xml:space="preserve">
</t>
        </r>
        <r>
          <rPr>
            <sz val="9"/>
            <color rgb="FF000000"/>
            <rFont val="Tahoma"/>
            <family val="2"/>
          </rPr>
          <t>For Tax Year 2009 companies owe 20% of Corporate Franchise Tax liability</t>
        </r>
      </text>
    </comment>
    <comment ref="A38" authorId="0" shapeId="0" xr:uid="{A60C11C2-BE00-7241-8448-9D2EF03B95D8}">
      <text>
        <r>
          <rPr>
            <b/>
            <sz val="10"/>
            <color rgb="FF000000"/>
            <rFont val="Tahoma"/>
            <family val="2"/>
          </rPr>
          <t>Author:</t>
        </r>
        <r>
          <rPr>
            <sz val="10"/>
            <color rgb="FF000000"/>
            <rFont val="Tahoma"/>
            <family val="2"/>
          </rPr>
          <t xml:space="preserve">
</t>
        </r>
        <r>
          <rPr>
            <sz val="10"/>
            <color rgb="FF000000"/>
            <rFont val="Tahoma"/>
            <family val="2"/>
          </rPr>
          <t>https://babel.hathitrust.org/cgi/pt?id=mdp.39015078175497&amp;seq=7</t>
        </r>
      </text>
    </comment>
    <comment ref="I38" authorId="0" shapeId="0" xr:uid="{BD6D80C2-6D06-4A95-AD0C-74333EA7A0AA}">
      <text>
        <r>
          <rPr>
            <b/>
            <sz val="9"/>
            <color indexed="81"/>
            <rFont val="Tahoma"/>
            <family val="2"/>
          </rPr>
          <t>Author:</t>
        </r>
        <r>
          <rPr>
            <sz val="9"/>
            <color indexed="81"/>
            <rFont val="Tahoma"/>
            <family val="2"/>
          </rPr>
          <t xml:space="preserve">
Oklahoma became the 46th state on November 16, 1907.</t>
        </r>
      </text>
    </comment>
    <comment ref="A39" authorId="0" shapeId="0" xr:uid="{59E43A1F-A684-3349-8C2E-8BED7902E4D7}">
      <text>
        <r>
          <rPr>
            <b/>
            <sz val="10"/>
            <color rgb="FF000000"/>
            <rFont val="Tahoma"/>
            <family val="2"/>
          </rPr>
          <t>Author:</t>
        </r>
        <r>
          <rPr>
            <sz val="10"/>
            <color rgb="FF000000"/>
            <rFont val="Tahoma"/>
            <family val="2"/>
          </rPr>
          <t xml:space="preserve">
https://www.oregon.gov/dor/programs/gov-research/Documents/corporate-excise-income_102-405-2002.pdf</t>
        </r>
      </text>
    </comment>
    <comment ref="Y39" authorId="0" shapeId="0" xr:uid="{9C052199-6C86-45E5-AD27-795F99EBAED6}">
      <text>
        <r>
          <rPr>
            <b/>
            <sz val="9"/>
            <color rgb="FF000000"/>
            <rFont val="Tahoma"/>
            <family val="2"/>
          </rPr>
          <t>Author:</t>
        </r>
        <r>
          <rPr>
            <sz val="9"/>
            <color rgb="FF000000"/>
            <rFont val="Tahoma"/>
            <family val="2"/>
          </rPr>
          <t xml:space="preserve">
</t>
        </r>
        <r>
          <rPr>
            <sz val="9"/>
            <color rgb="FF000000"/>
            <rFont val="Tahoma"/>
            <family val="2"/>
          </rPr>
          <t xml:space="preserve">Oregon had its first income tax in 1923, but it was repealed for the following year. 
</t>
        </r>
        <r>
          <rPr>
            <sz val="9"/>
            <color rgb="FF000000"/>
            <rFont val="Tahoma"/>
            <family val="2"/>
          </rPr>
          <t>Pg 22 https://www.oregonlegislature.gov/lro/Documents/Basic%20Facts%202025.pdf</t>
        </r>
      </text>
    </comment>
    <comment ref="DR39" authorId="0" shapeId="0" xr:uid="{8976EF57-123D-1D4F-A64D-66654597293F}">
      <text>
        <r>
          <rPr>
            <sz val="10"/>
            <color rgb="FF000000"/>
            <rFont val="Tahoma"/>
            <family val="2"/>
          </rPr>
          <t xml:space="preserve">Author:
</t>
        </r>
        <r>
          <rPr>
            <sz val="10"/>
            <color rgb="FF000000"/>
            <rFont val="Tahoma"/>
            <family val="2"/>
          </rPr>
          <t>Oregon's Corporate Activity Tax takes effect</t>
        </r>
      </text>
    </comment>
    <comment ref="A40" authorId="0" shapeId="0" xr:uid="{4D214D76-A1A2-8E44-9D52-A2B67CB412AB}">
      <text>
        <r>
          <rPr>
            <b/>
            <sz val="10"/>
            <color rgb="FF000000"/>
            <rFont val="Tahoma"/>
            <family val="2"/>
          </rPr>
          <t>Author:</t>
        </r>
        <r>
          <rPr>
            <sz val="10"/>
            <color rgb="FF000000"/>
            <rFont val="Tahoma"/>
            <family val="2"/>
          </rPr>
          <t xml:space="preserve">
https://www.pa.gov/content/dam/copapwp-pagov/en/revenue/documents/news-and-statistics/reportsstats/taxcompendium/documents/2025_tax_compendium.pdf</t>
        </r>
      </text>
    </comment>
    <comment ref="Y40" authorId="0" shapeId="0" xr:uid="{2C0E12EC-07EA-B144-A488-2B163F58AF59}">
      <text>
        <r>
          <rPr>
            <b/>
            <sz val="10"/>
            <color rgb="FF000000"/>
            <rFont val="Tahoma"/>
            <family val="2"/>
          </rPr>
          <t>Author:</t>
        </r>
        <r>
          <rPr>
            <sz val="10"/>
            <color rgb="FF000000"/>
            <rFont val="Tahoma"/>
            <family val="2"/>
          </rPr>
          <t xml:space="preserve">
</t>
        </r>
        <r>
          <rPr>
            <sz val="10"/>
            <color rgb="FF000000"/>
            <rFont val="Tahoma"/>
            <family val="2"/>
          </rPr>
          <t xml:space="preserve">Temp emergency tax 1923 Act No 333 for years 1923 and 1924
</t>
        </r>
      </text>
    </comment>
    <comment ref="CO41" authorId="0" shapeId="0" xr:uid="{2C7AEA3E-2672-AA41-89C2-3D4BBAEED76D}">
      <text>
        <r>
          <rPr>
            <b/>
            <sz val="9"/>
            <color rgb="FF000000"/>
            <rFont val="Tahoma"/>
            <family val="2"/>
          </rPr>
          <t>Author:</t>
        </r>
        <r>
          <rPr>
            <sz val="9"/>
            <color rgb="FF000000"/>
            <rFont val="Tahoma"/>
            <family val="2"/>
          </rPr>
          <t xml:space="preserve">
</t>
        </r>
        <r>
          <rPr>
            <sz val="9"/>
            <color rgb="FF000000"/>
            <rFont val="Tahoma"/>
            <family val="2"/>
          </rPr>
          <t>additional surtax of 11% of the tax</t>
        </r>
      </text>
    </comment>
    <comment ref="CP41" authorId="0" shapeId="0" xr:uid="{FCA0139A-83EA-4045-8D6F-92529A77F738}">
      <text>
        <r>
          <rPr>
            <b/>
            <sz val="9"/>
            <color rgb="FF000000"/>
            <rFont val="Tahoma"/>
            <family val="2"/>
          </rPr>
          <t>Author:</t>
        </r>
        <r>
          <rPr>
            <sz val="9"/>
            <color rgb="FF000000"/>
            <rFont val="Tahoma"/>
            <family val="2"/>
          </rPr>
          <t xml:space="preserve">
</t>
        </r>
        <r>
          <rPr>
            <sz val="9"/>
            <color rgb="FF000000"/>
            <rFont val="Tahoma"/>
            <family val="2"/>
          </rPr>
          <t>additional surtax of 11% of the tax</t>
        </r>
      </text>
    </comment>
    <comment ref="CQ41" authorId="0" shapeId="0" xr:uid="{8CE8A059-2496-4A47-9440-E1C6ED566D3D}">
      <text>
        <r>
          <rPr>
            <b/>
            <sz val="9"/>
            <color rgb="FF000000"/>
            <rFont val="Tahoma"/>
            <family val="2"/>
          </rPr>
          <t>Author:</t>
        </r>
        <r>
          <rPr>
            <sz val="9"/>
            <color rgb="FF000000"/>
            <rFont val="Tahoma"/>
            <family val="2"/>
          </rPr>
          <t xml:space="preserve">
</t>
        </r>
        <r>
          <rPr>
            <sz val="9"/>
            <color rgb="FF000000"/>
            <rFont val="Tahoma"/>
            <family val="2"/>
          </rPr>
          <t>additional surtax of 11% of the tax</t>
        </r>
      </text>
    </comment>
    <comment ref="X42" authorId="0" shapeId="0" xr:uid="{FF33328D-12C4-0A44-A71B-7ED238EB4DD3}">
      <text>
        <r>
          <rPr>
            <b/>
            <sz val="10"/>
            <color rgb="FF000000"/>
            <rFont val="Tahoma"/>
            <family val="2"/>
          </rPr>
          <t>Author:</t>
        </r>
        <r>
          <rPr>
            <sz val="10"/>
            <color rgb="FF000000"/>
            <rFont val="Tahoma"/>
            <family val="2"/>
          </rPr>
          <t xml:space="preserve">
33.5% fed tax liability for 1922-1925</t>
        </r>
      </text>
    </comment>
    <comment ref="AI43" authorId="0" shapeId="0" xr:uid="{97CA4CC4-829E-7640-8AAB-70CE7293895A}">
      <text>
        <r>
          <rPr>
            <b/>
            <sz val="10"/>
            <color rgb="FF000000"/>
            <rFont val="Tahoma"/>
            <family val="2"/>
          </rPr>
          <t>Author:</t>
        </r>
        <r>
          <rPr>
            <sz val="10"/>
            <color rgb="FF000000"/>
            <rFont val="Tahoma"/>
            <family val="2"/>
          </rPr>
          <t xml:space="preserve">
for years 1933 and 1934, the tax was on gross income, not net income. Taxes apply to net income beginning in tax year 1935
</t>
        </r>
      </text>
    </comment>
    <comment ref="BU44" authorId="0" shapeId="0" xr:uid="{54CA093B-CBA4-6C4B-925F-5813F9DFB9F6}">
      <text>
        <r>
          <rPr>
            <b/>
            <sz val="10"/>
            <color rgb="FF000000"/>
            <rFont val="Tahoma"/>
            <family val="2"/>
          </rPr>
          <t>Author:</t>
        </r>
        <r>
          <rPr>
            <sz val="10"/>
            <color rgb="FF000000"/>
            <rFont val="Tahoma"/>
            <family val="2"/>
          </rPr>
          <t xml:space="preserve">
</t>
        </r>
        <r>
          <rPr>
            <sz val="10"/>
            <color rgb="FF000000"/>
            <rFont val="Tahoma"/>
            <family val="2"/>
          </rPr>
          <t>business tax goes into effect (a gross receipts tax structure)</t>
        </r>
      </text>
    </comment>
    <comment ref="I45" authorId="0" shapeId="0" xr:uid="{F430DA2C-F8A1-DB46-A682-67C8DC279A93}">
      <text>
        <r>
          <rPr>
            <b/>
            <sz val="10"/>
            <color rgb="FF000000"/>
            <rFont val="Tahoma"/>
            <family val="2"/>
          </rPr>
          <t>Author:</t>
        </r>
        <r>
          <rPr>
            <sz val="10"/>
            <color rgb="FF000000"/>
            <rFont val="Tahoma"/>
            <family val="2"/>
          </rPr>
          <t xml:space="preserve">
</t>
        </r>
        <r>
          <rPr>
            <sz val="10"/>
            <color rgb="FF000000"/>
            <rFont val="Tahoma"/>
            <family val="2"/>
          </rPr>
          <t xml:space="preserve">Texas adopts a franchise tax of $0.50 per $1000 of capital 
</t>
        </r>
        <r>
          <rPr>
            <sz val="10"/>
            <color rgb="FF000000"/>
            <rFont val="Tahoma"/>
            <family val="2"/>
          </rPr>
          <t>https://taxadmin.org/wp-content/uploads/resources/21rev_est/reynolds.pdf</t>
        </r>
      </text>
    </comment>
    <comment ref="DE45" authorId="0" shapeId="0" xr:uid="{E5361DEF-2A19-6C4F-815B-A6B3E8F2A540}">
      <text>
        <r>
          <rPr>
            <b/>
            <sz val="10"/>
            <color rgb="FF000000"/>
            <rFont val="Tahoma"/>
            <family val="2"/>
          </rPr>
          <t>Author:</t>
        </r>
        <r>
          <rPr>
            <sz val="10"/>
            <color rgb="FF000000"/>
            <rFont val="Tahoma"/>
            <family val="2"/>
          </rPr>
          <t xml:space="preserve">
</t>
        </r>
        <r>
          <rPr>
            <sz val="10"/>
            <color rgb="FF000000"/>
            <rFont val="Tahoma"/>
            <family val="2"/>
          </rPr>
          <t>Margins tax in effect beginning 2007</t>
        </r>
      </text>
    </comment>
    <comment ref="A46" authorId="0" shapeId="0" xr:uid="{F73C19B7-EBD0-9B4B-BE84-6A52A6E27EC9}">
      <text>
        <r>
          <rPr>
            <b/>
            <sz val="10"/>
            <color rgb="FF000000"/>
            <rFont val="Tahoma"/>
            <family val="2"/>
          </rPr>
          <t>Author:</t>
        </r>
        <r>
          <rPr>
            <sz val="10"/>
            <color rgb="FF000000"/>
            <rFont val="Tahoma"/>
            <family val="2"/>
          </rPr>
          <t xml:space="preserve">
https://tax.utah.gov/esu/income-corporate/corp1994/hist.htm#:~:text=Three%20decades%20of%20relative%20decline,5%20percent%20rate%20since%201984.</t>
        </r>
      </text>
    </comment>
    <comment ref="A47" authorId="0" shapeId="0" xr:uid="{AF6CF979-93CC-4556-8ACB-80A74AD1BEFD}">
      <text>
        <r>
          <rPr>
            <b/>
            <sz val="11"/>
            <color rgb="FF000000"/>
            <rFont val="Calibri"/>
            <family val="2"/>
          </rPr>
          <t>Author:</t>
        </r>
        <r>
          <rPr>
            <sz val="11"/>
            <color rgb="FF000000"/>
            <rFont val="Calibri"/>
            <family val="2"/>
          </rPr>
          <t xml:space="preserve">
https://ljfo.vermont.gov/assets/Publications/2020-Fiscal-Facts-Booklet/cf3c9d226e/2020-Fiscal-Facts-Revenue-History.pdf</t>
        </r>
      </text>
    </comment>
    <comment ref="A48" authorId="0" shapeId="0" xr:uid="{045124D9-2C58-684D-A8C8-67A206F5112F}">
      <text>
        <r>
          <rPr>
            <b/>
            <sz val="10"/>
            <color rgb="FF000000"/>
            <rFont val="Tahoma"/>
            <family val="2"/>
          </rPr>
          <t>Author:</t>
        </r>
        <r>
          <rPr>
            <sz val="10"/>
            <color rgb="FF000000"/>
            <rFont val="Tahoma"/>
            <family val="2"/>
          </rPr>
          <t xml:space="preserve">
https://dls.virginia.gov/groups/taxcode/overview.pdf</t>
        </r>
      </text>
    </comment>
    <comment ref="R48" authorId="0" shapeId="0" xr:uid="{D0AF0D81-08A9-1F44-AB4E-14AA12AD4551}">
      <text>
        <r>
          <rPr>
            <b/>
            <sz val="10"/>
            <color rgb="FF000000"/>
            <rFont val="Tahoma"/>
            <family val="2"/>
          </rPr>
          <t>Author:</t>
        </r>
        <r>
          <rPr>
            <sz val="10"/>
            <color rgb="FF000000"/>
            <rFont val="Tahoma"/>
            <family val="2"/>
          </rPr>
          <t xml:space="preserve">
Ch. 472, Laws of 1916 extended income tax to corporations according to the Proceedings of the Annual Conference on Taxation under the Auspices of the National Tax Association  for 1916</t>
        </r>
      </text>
    </comment>
    <comment ref="U48" authorId="0" shapeId="0" xr:uid="{743A5E18-18C5-3A4C-B739-9F08B057F520}">
      <text>
        <r>
          <rPr>
            <b/>
            <sz val="10"/>
            <color rgb="FF000000"/>
            <rFont val="Tahoma"/>
            <family val="2"/>
          </rPr>
          <t>Author:</t>
        </r>
        <r>
          <rPr>
            <sz val="10"/>
            <color rgb="FF000000"/>
            <rFont val="Tahoma"/>
            <family val="2"/>
          </rPr>
          <t xml:space="preserve">
https://www.jstor.org/stable/pdf/1107266.pdf</t>
        </r>
      </text>
    </comment>
    <comment ref="AK49" authorId="0" shapeId="0" xr:uid="{F0625EC1-CA92-FF45-AFE6-D5BA2195493A}">
      <text>
        <r>
          <rPr>
            <b/>
            <sz val="10.5"/>
            <color rgb="FF000000"/>
            <rFont val="Calibri"/>
            <family val="2"/>
            <scheme val="minor"/>
          </rPr>
          <t>Author:</t>
        </r>
        <r>
          <rPr>
            <sz val="3"/>
            <color rgb="FF000000"/>
            <rFont val="Calibri"/>
            <family val="2"/>
            <scheme val="minor"/>
          </rPr>
          <t xml:space="preserve">
</t>
        </r>
        <r>
          <rPr>
            <sz val="10.5"/>
            <color rgb="FF000000"/>
            <rFont val="Calibri"/>
            <family val="2"/>
            <scheme val="minor"/>
          </rPr>
          <t xml:space="preserve">Revenue Act of 1935 enacts the Business &amp; Occupation tax </t>
        </r>
      </text>
    </comment>
    <comment ref="CG50" authorId="0" shapeId="0" xr:uid="{41CEA426-6F39-408E-B820-D497E613B870}">
      <text>
        <r>
          <rPr>
            <b/>
            <sz val="9"/>
            <color rgb="FF000000"/>
            <rFont val="Tahoma"/>
            <family val="2"/>
          </rPr>
          <t>Author:</t>
        </r>
        <r>
          <rPr>
            <sz val="9"/>
            <color rgb="FF000000"/>
            <rFont val="Tahoma"/>
            <family val="2"/>
          </rPr>
          <t xml:space="preserve">
</t>
        </r>
        <r>
          <rPr>
            <sz val="9"/>
            <color rgb="FF000000"/>
            <rFont val="Tahoma"/>
            <family val="2"/>
          </rPr>
          <t>Imposed a 15% surtax until June 1985.</t>
        </r>
      </text>
    </comment>
    <comment ref="CH50" authorId="0" shapeId="0" xr:uid="{EE8413E7-989F-413F-80B3-7AF0FC6D8B66}">
      <text>
        <r>
          <rPr>
            <b/>
            <sz val="9"/>
            <color rgb="FF000000"/>
            <rFont val="Tahoma"/>
            <family val="2"/>
          </rPr>
          <t>Author:</t>
        </r>
        <r>
          <rPr>
            <sz val="9"/>
            <color rgb="FF000000"/>
            <rFont val="Tahoma"/>
            <family val="2"/>
          </rPr>
          <t xml:space="preserve">
</t>
        </r>
        <r>
          <rPr>
            <sz val="9"/>
            <color rgb="FF000000"/>
            <rFont val="Tahoma"/>
            <family val="2"/>
          </rPr>
          <t>Imposed a 15% surtax until June 1985.</t>
        </r>
      </text>
    </comment>
    <comment ref="A51" authorId="0" shapeId="0" xr:uid="{CEC0A267-4C67-4ADD-B091-81E1379FD09C}">
      <text>
        <r>
          <rPr>
            <b/>
            <sz val="11"/>
            <color rgb="FF000000"/>
            <rFont val="Calibri"/>
            <family val="2"/>
          </rPr>
          <t>Author:</t>
        </r>
        <r>
          <rPr>
            <sz val="11"/>
            <color rgb="FF000000"/>
            <rFont val="Calibri"/>
            <family val="2"/>
          </rPr>
          <t xml:space="preserve">
https://www.revenue.wi.gov/DORReports/CorpIncFranchTax.pdf</t>
        </r>
      </text>
    </comment>
    <comment ref="M51" authorId="0" shapeId="0" xr:uid="{BB8781BA-75AA-D644-8F95-C4575A45298E}">
      <text>
        <r>
          <rPr>
            <b/>
            <sz val="10"/>
            <color rgb="FF000000"/>
            <rFont val="Tahoma"/>
            <family val="2"/>
          </rPr>
          <t>Author:</t>
        </r>
        <r>
          <rPr>
            <sz val="10"/>
            <color rgb="FF000000"/>
            <rFont val="Tahoma"/>
            <family val="2"/>
          </rPr>
          <t xml:space="preserve">
https://docs.legis.wisconsin.gov/1911/related/acts/658.pdf
</t>
        </r>
      </text>
    </comment>
    <comment ref="T51" authorId="0" shapeId="0" xr:uid="{CF99E547-20CE-4D44-BFC4-AA7900EDE618}">
      <text>
        <r>
          <rPr>
            <sz val="10"/>
            <color rgb="FF000000"/>
            <rFont val="Tahoma"/>
            <family val="2"/>
          </rPr>
          <t xml:space="preserve">6% + Soldiers bonus surtax 6% +Educational Bonus Surtax 1.2% See chart in </t>
        </r>
        <r>
          <rPr>
            <b/>
            <sz val="10"/>
            <color rgb="FF000000"/>
            <rFont val="Calibri"/>
            <family val="2"/>
          </rPr>
          <t xml:space="preserve">State income taxes v.1
</t>
        </r>
        <r>
          <rPr>
            <sz val="10"/>
            <color rgb="FF000000"/>
            <rFont val="Tahoma"/>
            <family val="2"/>
          </rPr>
          <t xml:space="preserve">
</t>
        </r>
      </text>
    </comment>
    <comment ref="U51" authorId="0" shapeId="0" xr:uid="{36511213-AB76-1E4F-95CA-B52743A46208}">
      <text>
        <r>
          <rPr>
            <b/>
            <sz val="10"/>
            <color rgb="FF000000"/>
            <rFont val="Tahoma"/>
            <family val="2"/>
          </rPr>
          <t>Author:</t>
        </r>
        <r>
          <rPr>
            <sz val="10"/>
            <color rgb="FF000000"/>
            <rFont val="Tahoma"/>
            <family val="2"/>
          </rPr>
          <t xml:space="preserve">
6%+1.2% Educational Bonus Surtax
</t>
        </r>
      </text>
    </comment>
    <comment ref="W51" authorId="0" shapeId="0" xr:uid="{AFD43D8E-63C6-9544-A9DD-792139964C25}">
      <text>
        <r>
          <rPr>
            <b/>
            <sz val="10"/>
            <color rgb="FF000000"/>
            <rFont val="Tahoma"/>
            <family val="2"/>
          </rPr>
          <t>Author:</t>
        </r>
        <r>
          <rPr>
            <sz val="10"/>
            <color rgb="FF000000"/>
            <rFont val="Tahoma"/>
            <family val="2"/>
          </rPr>
          <t xml:space="preserve">
6%+1.2% educational bonus surtax + 1% teachers retirement fund surtax(1/6 regular tax liability)</t>
        </r>
      </text>
    </comment>
    <comment ref="X51" authorId="0" shapeId="0" xr:uid="{3DCDD4FC-89CE-1944-95BA-41D1F9351E96}">
      <text>
        <r>
          <rPr>
            <b/>
            <sz val="10"/>
            <color rgb="FF000000"/>
            <rFont val="Tahoma"/>
            <family val="2"/>
          </rPr>
          <t>Author:</t>
        </r>
        <r>
          <rPr>
            <sz val="10"/>
            <color rgb="FF000000"/>
            <rFont val="Tahoma"/>
            <family val="2"/>
          </rPr>
          <t xml:space="preserve">
6%+1.2% educational bonus surtax + 1% teachers retirement fund surtax(1/6 regular tax liability)</t>
        </r>
      </text>
    </comment>
    <comment ref="Y51" authorId="0" shapeId="0" xr:uid="{5E44A247-6456-7840-9BB3-774E6DFF7C09}">
      <text>
        <r>
          <rPr>
            <b/>
            <sz val="10"/>
            <color rgb="FF000000"/>
            <rFont val="Tahoma"/>
            <family val="2"/>
          </rPr>
          <t>Author:</t>
        </r>
        <r>
          <rPr>
            <sz val="10"/>
            <color rgb="FF000000"/>
            <rFont val="Tahoma"/>
            <family val="2"/>
          </rPr>
          <t xml:space="preserve">
6% + 1% teachers retirement fund surtax (1/6 regular tax liability)</t>
        </r>
      </text>
    </comment>
    <comment ref="Z51" authorId="0" shapeId="0" xr:uid="{9E3EF1EA-3D2D-F840-AF33-5503794249CF}">
      <text>
        <r>
          <rPr>
            <b/>
            <sz val="10"/>
            <color rgb="FF000000"/>
            <rFont val="Tahoma"/>
            <family val="2"/>
          </rPr>
          <t>Author:</t>
        </r>
        <r>
          <rPr>
            <sz val="10"/>
            <color rgb="FF000000"/>
            <rFont val="Tahoma"/>
            <family val="2"/>
          </rPr>
          <t xml:space="preserve">
6% + 1% Teachers retirement fund surtax</t>
        </r>
      </text>
    </comment>
    <comment ref="AA51" authorId="0" shapeId="0" xr:uid="{2F9B8877-F464-8A42-A5CC-8CE837B85F4D}">
      <text>
        <r>
          <rPr>
            <b/>
            <sz val="10"/>
            <color rgb="FF000000"/>
            <rFont val="Tahoma"/>
            <family val="2"/>
          </rPr>
          <t>Author:</t>
        </r>
        <r>
          <rPr>
            <sz val="10"/>
            <color rgb="FF000000"/>
            <rFont val="Tahoma"/>
            <family val="2"/>
          </rPr>
          <t xml:space="preserve">
6% + 1% Teachers retirement fund surtax</t>
        </r>
      </text>
    </comment>
    <comment ref="AB51" authorId="0" shapeId="0" xr:uid="{35CBC9DD-C7D9-9544-BE5C-EF5BA4C10B9A}">
      <text>
        <r>
          <rPr>
            <b/>
            <sz val="10"/>
            <color rgb="FF000000"/>
            <rFont val="Tahoma"/>
            <family val="2"/>
          </rPr>
          <t>Author:</t>
        </r>
        <r>
          <rPr>
            <sz val="10"/>
            <color rgb="FF000000"/>
            <rFont val="Tahoma"/>
            <family val="2"/>
          </rPr>
          <t xml:space="preserve">
6% + 1% Teachers retirement fund surtax</t>
        </r>
      </text>
    </comment>
    <comment ref="AC51" authorId="0" shapeId="0" xr:uid="{105D949D-39E7-0F4C-83A6-C6028A603DED}">
      <text>
        <r>
          <rPr>
            <b/>
            <sz val="10"/>
            <color rgb="FF000000"/>
            <rFont val="Tahoma"/>
            <family val="2"/>
          </rPr>
          <t>Author:</t>
        </r>
        <r>
          <rPr>
            <sz val="10"/>
            <color rgb="FF000000"/>
            <rFont val="Tahoma"/>
            <family val="2"/>
          </rPr>
          <t xml:space="preserve">
6% + 1% Teachers retirement fund surtax</t>
        </r>
      </text>
    </comment>
    <comment ref="AD51" authorId="0" shapeId="0" xr:uid="{EDEBDA49-FA00-044C-AEC8-69EA0EE024AF}">
      <text>
        <r>
          <rPr>
            <b/>
            <sz val="10"/>
            <color rgb="FF000000"/>
            <rFont val="Tahoma"/>
            <family val="2"/>
          </rPr>
          <t>Author:</t>
        </r>
        <r>
          <rPr>
            <sz val="10"/>
            <color rgb="FF000000"/>
            <rFont val="Tahoma"/>
            <family val="2"/>
          </rPr>
          <t xml:space="preserve">
6% + 1% Teachers retirement fund surtax</t>
        </r>
      </text>
    </comment>
    <comment ref="AE51" authorId="0" shapeId="0" xr:uid="{D2C206FA-6F4E-984D-80A3-8BB7BAF1E58E}">
      <text>
        <r>
          <rPr>
            <b/>
            <sz val="10"/>
            <color rgb="FF000000"/>
            <rFont val="Tahoma"/>
            <family val="2"/>
          </rPr>
          <t>Author:</t>
        </r>
        <r>
          <rPr>
            <sz val="10"/>
            <color rgb="FF000000"/>
            <rFont val="Tahoma"/>
            <family val="2"/>
          </rPr>
          <t xml:space="preserve">
6% + 1% Teachers retirement fund surtax</t>
        </r>
      </text>
    </comment>
    <comment ref="AF51" authorId="0" shapeId="0" xr:uid="{20CF5E6B-6C6B-6F4E-89DF-99D022DFC251}">
      <text>
        <r>
          <rPr>
            <b/>
            <sz val="10"/>
            <color rgb="FF000000"/>
            <rFont val="Tahoma"/>
            <family val="2"/>
          </rPr>
          <t>Author:</t>
        </r>
        <r>
          <rPr>
            <sz val="10"/>
            <color rgb="FF000000"/>
            <rFont val="Tahoma"/>
            <family val="2"/>
          </rPr>
          <t xml:space="preserve">
6% + 1% Teachers retirement fund surtax</t>
        </r>
      </text>
    </comment>
    <comment ref="AG51" authorId="0" shapeId="0" xr:uid="{99EA7CFF-5154-B844-8FC4-00DE93504598}">
      <text>
        <r>
          <rPr>
            <b/>
            <sz val="10"/>
            <color rgb="FF000000"/>
            <rFont val="Tahoma"/>
            <family val="2"/>
          </rPr>
          <t>Author:</t>
        </r>
        <r>
          <rPr>
            <sz val="10"/>
            <color rgb="FF000000"/>
            <rFont val="Tahoma"/>
            <family val="2"/>
          </rPr>
          <t xml:space="preserve">
6% + 1% Teachers retirement fund surtax(1/6 regular rate) + 3.6% Old Age Mothers Pension and school fund surtax (60% Regular rate)</t>
        </r>
      </text>
    </comment>
    <comment ref="AH51" authorId="0" shapeId="0" xr:uid="{F72B5D50-DF35-4945-92F6-BBFBE9C1D6CC}">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I51" authorId="0" shapeId="0" xr:uid="{915666C6-2958-F543-BA5A-593F4E90854E}">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J51" authorId="0" shapeId="0" xr:uid="{950B9EEC-AE3B-DB48-AA6B-E285299D2BBF}">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K51" authorId="0" shapeId="0" xr:uid="{07291C79-2C01-704C-96CD-633D1F578EE2}">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L51" authorId="0" shapeId="0" xr:uid="{A0AB6404-2040-1D46-BECB-F4B0269BFC2D}">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M51" authorId="0" shapeId="0" xr:uid="{85877D4E-58EB-1446-AD30-E2125AF01DC9}">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N51" authorId="0" shapeId="0" xr:uid="{E2ED5422-4672-3949-B43F-C685AF281F15}">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O51" authorId="0" shapeId="0" xr:uid="{337905FF-ACB2-834B-8143-8EC5133AB49D}">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P51" authorId="0" shapeId="0" xr:uid="{BB941B73-7FD0-D44C-993D-93675755590D}">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Q51" authorId="0" shapeId="0" xr:uid="{C0BE28A7-D62C-A24F-8F06-DC021769125E}">
      <text>
        <r>
          <rPr>
            <b/>
            <sz val="10"/>
            <color rgb="FF000000"/>
            <rFont val="Tahoma"/>
            <family val="2"/>
          </rPr>
          <t>Author:</t>
        </r>
        <r>
          <rPr>
            <sz val="10"/>
            <color rgb="FF000000"/>
            <rFont val="Tahoma"/>
            <family val="2"/>
          </rPr>
          <t xml:space="preserve">
6% + 1% Teachers retirement fund surtax(1/6 regular rate) + 3.6% Old Age Mothers Pension adn school fund surtax (60% Regular rate)</t>
        </r>
      </text>
    </comment>
    <comment ref="AR51" authorId="0" shapeId="0" xr:uid="{66DDC744-DF13-7A49-A421-D0561F2BC6CB}">
      <text>
        <r>
          <rPr>
            <b/>
            <sz val="10"/>
            <color rgb="FF000000"/>
            <rFont val="Tahoma"/>
            <family val="2"/>
          </rPr>
          <t>Author:</t>
        </r>
        <r>
          <rPr>
            <sz val="10"/>
            <color rgb="FF000000"/>
            <rFont val="Tahoma"/>
            <family val="2"/>
          </rPr>
          <t xml:space="preserve">
</t>
        </r>
        <r>
          <rPr>
            <sz val="10"/>
            <color rgb="FF000000"/>
            <rFont val="Tahoma"/>
            <family val="2"/>
          </rPr>
          <t>6% + 1% Teachers retirement fund surtax(1/6 regular rate) + 3.6% Old Age Mothers Pension adn school fund surtax (60% Regular rate)</t>
        </r>
      </text>
    </comment>
    <comment ref="AS51" authorId="0" shapeId="0" xr:uid="{54BC4EBB-C47C-3E44-B6E8-53DB7417026A}">
      <text>
        <r>
          <rPr>
            <b/>
            <sz val="10"/>
            <color rgb="FF000000"/>
            <rFont val="Tahoma"/>
            <family val="2"/>
          </rPr>
          <t>Author:</t>
        </r>
        <r>
          <rPr>
            <sz val="10"/>
            <color rgb="FF000000"/>
            <rFont val="Tahoma"/>
            <family val="2"/>
          </rPr>
          <t xml:space="preserve">
6% + 1% Teachers retirement fund surtax(1/6 regular rate) </t>
        </r>
      </text>
    </comment>
    <comment ref="AT51" authorId="0" shapeId="0" xr:uid="{6D931948-4D6D-0F4B-9E73-17CCBDC5728C}">
      <text>
        <r>
          <rPr>
            <b/>
            <sz val="10"/>
            <color rgb="FF000000"/>
            <rFont val="Tahoma"/>
            <family val="2"/>
          </rPr>
          <t>Author:</t>
        </r>
        <r>
          <rPr>
            <sz val="10"/>
            <color rgb="FF000000"/>
            <rFont val="Tahoma"/>
            <family val="2"/>
          </rPr>
          <t xml:space="preserve">
6% + 1% Teachers retirement fund surtax(1/6 regular rate) </t>
        </r>
      </text>
    </comment>
    <comment ref="AU51" authorId="0" shapeId="0" xr:uid="{783D7C31-F8A2-FB4A-A225-EBC367FE46E0}">
      <text>
        <r>
          <rPr>
            <b/>
            <sz val="10"/>
            <color rgb="FF000000"/>
            <rFont val="Tahoma"/>
            <family val="2"/>
          </rPr>
          <t>Author:</t>
        </r>
        <r>
          <rPr>
            <sz val="10"/>
            <color rgb="FF000000"/>
            <rFont val="Tahoma"/>
            <family val="2"/>
          </rPr>
          <t xml:space="preserve">
6% + 1% Teachers retirement fund surtax(1/6 regular rate) </t>
        </r>
      </text>
    </comment>
    <comment ref="AV51" authorId="0" shapeId="0" xr:uid="{EC6A9752-5D4B-454C-95DB-9AC35A4259B8}">
      <text>
        <r>
          <rPr>
            <b/>
            <sz val="10"/>
            <color rgb="FF000000"/>
            <rFont val="Tahoma"/>
            <family val="2"/>
          </rPr>
          <t>Author:</t>
        </r>
        <r>
          <rPr>
            <sz val="10"/>
            <color rgb="FF000000"/>
            <rFont val="Tahoma"/>
            <family val="2"/>
          </rPr>
          <t xml:space="preserve">
6% + 1% Teachers retirement fund surtax(1/6 regular rate) </t>
        </r>
      </text>
    </comment>
    <comment ref="AW51" authorId="0" shapeId="0" xr:uid="{7D28FE90-78CB-2E4D-910A-704D6B1E9388}">
      <text>
        <r>
          <rPr>
            <b/>
            <sz val="10"/>
            <color rgb="FF000000"/>
            <rFont val="Tahoma"/>
            <family val="2"/>
          </rPr>
          <t>Author:</t>
        </r>
        <r>
          <rPr>
            <sz val="10"/>
            <color rgb="FF000000"/>
            <rFont val="Tahoma"/>
            <family val="2"/>
          </rPr>
          <t xml:space="preserve">
6% + 1% Teachers retirement fund surtax(1/6 regular rate) </t>
        </r>
      </text>
    </comment>
    <comment ref="AX51" authorId="0" shapeId="0" xr:uid="{E7C8F107-63B3-924B-B48E-C3E189F5DFBD}">
      <text>
        <r>
          <rPr>
            <b/>
            <sz val="10"/>
            <color rgb="FF000000"/>
            <rFont val="Tahoma"/>
            <family val="2"/>
          </rPr>
          <t>Author:</t>
        </r>
        <r>
          <rPr>
            <sz val="10"/>
            <color rgb="FF000000"/>
            <rFont val="Tahoma"/>
            <family val="2"/>
          </rPr>
          <t xml:space="preserve">
6% + 1% Teachers retirement fund surtax(1/6 regular rate) </t>
        </r>
      </text>
    </comment>
    <comment ref="AY51" authorId="0" shapeId="0" xr:uid="{ABC08BDD-693E-1543-83C0-40477D23BFEE}">
      <text>
        <r>
          <rPr>
            <b/>
            <sz val="10"/>
            <color rgb="FF000000"/>
            <rFont val="Tahoma"/>
            <family val="2"/>
          </rPr>
          <t>Author:</t>
        </r>
        <r>
          <rPr>
            <sz val="10"/>
            <color rgb="FF000000"/>
            <rFont val="Tahoma"/>
            <family val="2"/>
          </rPr>
          <t xml:space="preserve">
6% + 1% Teachers retirement fund surtax(1/6 regular rate) </t>
        </r>
      </text>
    </comment>
    <comment ref="AZ51" authorId="0" shapeId="0" xr:uid="{41103AED-7528-7148-9A83-50DBC3AAF794}">
      <text>
        <r>
          <rPr>
            <b/>
            <sz val="10"/>
            <color rgb="FF000000"/>
            <rFont val="Tahoma"/>
            <family val="2"/>
          </rPr>
          <t>Author:</t>
        </r>
        <r>
          <rPr>
            <sz val="10"/>
            <color rgb="FF000000"/>
            <rFont val="Tahoma"/>
            <family val="2"/>
          </rPr>
          <t xml:space="preserve">
6% + 1% Teachers retirement fund surtax(1/6 regular rate) </t>
        </r>
      </text>
    </comment>
    <comment ref="BA51" authorId="0" shapeId="0" xr:uid="{481383FD-6D57-ED4E-BAA2-E7BB2F253993}">
      <text>
        <r>
          <rPr>
            <b/>
            <sz val="10"/>
            <color rgb="FF000000"/>
            <rFont val="Tahoma"/>
            <family val="2"/>
          </rPr>
          <t>Author:</t>
        </r>
        <r>
          <rPr>
            <sz val="10"/>
            <color rgb="FF000000"/>
            <rFont val="Tahoma"/>
            <family val="2"/>
          </rPr>
          <t xml:space="preserve">
6% + 1% Teachers retirement fund surtax(1/6 regular rate) </t>
        </r>
      </text>
    </comment>
    <comment ref="CF51" authorId="0" shapeId="0" xr:uid="{1E9F6734-A29E-5543-9D1F-B55E5DC48B76}">
      <text>
        <r>
          <rPr>
            <b/>
            <sz val="9"/>
            <color rgb="FF000000"/>
            <rFont val="Tahoma"/>
            <family val="2"/>
          </rPr>
          <t>Author:</t>
        </r>
        <r>
          <rPr>
            <sz val="9"/>
            <color rgb="FF000000"/>
            <rFont val="Tahoma"/>
            <family val="2"/>
          </rPr>
          <t xml:space="preserve">
</t>
        </r>
        <r>
          <rPr>
            <sz val="9"/>
            <color rgb="FF000000"/>
            <rFont val="Tahoma"/>
            <family val="2"/>
          </rPr>
          <t>A 10% surtax is imposed for tax year 1982 to 1984.</t>
        </r>
      </text>
    </comment>
    <comment ref="CG51" authorId="0" shapeId="0" xr:uid="{74C50691-CAFC-455A-9F01-C382B9E4CB49}">
      <text>
        <r>
          <rPr>
            <b/>
            <sz val="9"/>
            <color rgb="FF000000"/>
            <rFont val="Tahoma"/>
            <family val="2"/>
          </rPr>
          <t>Author:</t>
        </r>
        <r>
          <rPr>
            <sz val="9"/>
            <color rgb="FF000000"/>
            <rFont val="Tahoma"/>
            <family val="2"/>
          </rPr>
          <t xml:space="preserve">
</t>
        </r>
        <r>
          <rPr>
            <sz val="9"/>
            <color rgb="FF000000"/>
            <rFont val="Tahoma"/>
            <family val="2"/>
          </rPr>
          <t>A 10% surtax is imposed for tax year 1982 to 1984.</t>
        </r>
      </text>
    </comment>
    <comment ref="CH51" authorId="0" shapeId="0" xr:uid="{E6921696-AB7C-4F41-B071-4D36D76CD0F7}">
      <text>
        <r>
          <rPr>
            <b/>
            <sz val="9"/>
            <color rgb="FF000000"/>
            <rFont val="Tahoma"/>
            <family val="2"/>
          </rPr>
          <t>Author:</t>
        </r>
        <r>
          <rPr>
            <sz val="9"/>
            <color rgb="FF000000"/>
            <rFont val="Tahoma"/>
            <family val="2"/>
          </rPr>
          <t xml:space="preserve">
</t>
        </r>
        <r>
          <rPr>
            <sz val="9"/>
            <color rgb="FF000000"/>
            <rFont val="Tahoma"/>
            <family val="2"/>
          </rPr>
          <t>A 10% surtax is imposed for tax year 1982 to 1984.</t>
        </r>
      </text>
    </comment>
    <comment ref="CP51" authorId="0" shapeId="0" xr:uid="{23554455-81BE-4374-8493-0E050F0B25D4}">
      <text>
        <r>
          <rPr>
            <b/>
            <sz val="9"/>
            <color rgb="FF000000"/>
            <rFont val="Tahoma"/>
            <family val="2"/>
          </rPr>
          <t>Author:</t>
        </r>
        <r>
          <rPr>
            <sz val="9"/>
            <color rgb="FF000000"/>
            <rFont val="Tahoma"/>
            <family val="2"/>
          </rPr>
          <t xml:space="preserve">
</t>
        </r>
        <r>
          <rPr>
            <sz val="9"/>
            <color rgb="FF000000"/>
            <rFont val="Tahoma"/>
            <family val="2"/>
          </rPr>
          <t>omits sucharge since it is capped at $9,800.</t>
        </r>
      </text>
    </comment>
    <comment ref="CR51" authorId="0" shapeId="0" xr:uid="{E83E0840-6083-4BB8-B29C-61EA6A907BBA}">
      <text>
        <r>
          <rPr>
            <b/>
            <sz val="9"/>
            <color rgb="FF000000"/>
            <rFont val="Tahoma"/>
            <family val="2"/>
          </rPr>
          <t>Author:</t>
        </r>
        <r>
          <rPr>
            <sz val="9"/>
            <color rgb="FF000000"/>
            <rFont val="Tahoma"/>
            <family val="2"/>
          </rPr>
          <t xml:space="preserve">
</t>
        </r>
        <r>
          <rPr>
            <sz val="9"/>
            <color rgb="FF000000"/>
            <rFont val="Tahoma"/>
            <family val="2"/>
          </rPr>
          <t>omits sucharge since it is capped at $9,800.</t>
        </r>
      </text>
    </comment>
    <comment ref="CS51" authorId="0" shapeId="0" xr:uid="{E5B307EA-4FDE-C844-97C9-1D8C0CB00A1F}">
      <text>
        <r>
          <rPr>
            <b/>
            <sz val="9"/>
            <color rgb="FF000000"/>
            <rFont val="Tahoma"/>
            <family val="2"/>
          </rPr>
          <t>Author:</t>
        </r>
        <r>
          <rPr>
            <sz val="9"/>
            <color rgb="FF000000"/>
            <rFont val="Tahoma"/>
            <family val="2"/>
          </rPr>
          <t xml:space="preserve">
</t>
        </r>
        <r>
          <rPr>
            <sz val="9"/>
            <color rgb="FF000000"/>
            <rFont val="Tahoma"/>
            <family val="2"/>
          </rPr>
          <t>omits sucharge since it is capped at $9,800.</t>
        </r>
      </text>
    </comment>
    <comment ref="A54" authorId="0" shapeId="0" xr:uid="{D6799A2F-B601-4A35-B438-912272465584}">
      <text>
        <r>
          <rPr>
            <b/>
            <sz val="9"/>
            <color rgb="FF000000"/>
            <rFont val="Tahoma"/>
            <family val="2"/>
          </rPr>
          <t>Author:</t>
        </r>
        <r>
          <rPr>
            <sz val="9"/>
            <color rgb="FF000000"/>
            <rFont val="Tahoma"/>
            <family val="2"/>
          </rPr>
          <t xml:space="preserve">
</t>
        </r>
        <r>
          <rPr>
            <sz val="9"/>
            <color rgb="FF000000"/>
            <rFont val="Tahoma"/>
            <family val="2"/>
          </rPr>
          <t>This matters to state rates because many states used to calculate their income taxes as a percentage of federal liability.</t>
        </r>
      </text>
    </comment>
    <comment ref="BR54" authorId="0" shapeId="0" xr:uid="{A480EA70-BF49-41F8-A33D-602A69F95D90}">
      <text>
        <r>
          <rPr>
            <b/>
            <sz val="11"/>
            <color theme="1"/>
            <rFont val="Calibri"/>
            <family val="2"/>
            <scheme val="minor"/>
          </rPr>
          <t>Author:</t>
        </r>
        <r>
          <rPr>
            <sz val="11"/>
            <color theme="1"/>
            <rFont val="Calibri"/>
            <family val="2"/>
            <scheme val="minor"/>
          </rPr>
          <t xml:space="preserve">
temporary 10% surcharge in effect Jan 1 1968-June 30, 1969--surcharge not included in the cell rate</t>
        </r>
      </text>
    </comment>
    <comment ref="BS54" authorId="0" shapeId="0" xr:uid="{365F491A-A807-40A4-8926-94B32B4E9DE7}">
      <text>
        <r>
          <rPr>
            <b/>
            <sz val="11"/>
            <color theme="1"/>
            <rFont val="Calibri"/>
            <family val="2"/>
            <scheme val="minor"/>
          </rPr>
          <t>Author:</t>
        </r>
        <r>
          <rPr>
            <sz val="11"/>
            <color theme="1"/>
            <rFont val="Calibri"/>
            <family val="2"/>
            <scheme val="minor"/>
          </rPr>
          <t xml:space="preserve">
temporary 10% surcharge in effect Jan 1 1968-June 30, 1969--surcharge not included in the cell rate</t>
        </r>
      </text>
    </comment>
    <comment ref="BT54" authorId="0" shapeId="0" xr:uid="{88B25464-0F6D-465D-BBC4-B1B15F852FFC}">
      <text>
        <r>
          <rPr>
            <b/>
            <sz val="11"/>
            <color theme="1"/>
            <rFont val="Calibri"/>
            <family val="2"/>
            <scheme val="minor"/>
          </rPr>
          <t>Author:</t>
        </r>
        <r>
          <rPr>
            <sz val="11"/>
            <color theme="1"/>
            <rFont val="Calibri"/>
            <family val="2"/>
            <scheme val="minor"/>
          </rPr>
          <t xml:space="preserve">
2.5% surcharge in effect for 1970, not included in cell rate</t>
        </r>
      </text>
    </comment>
    <comment ref="A60" authorId="0" shapeId="0" xr:uid="{B0AB78FC-3E80-4E14-B4BC-7D6B60860CB5}">
      <text>
        <r>
          <rPr>
            <b/>
            <sz val="9"/>
            <color rgb="FF000000"/>
            <rFont val="Tahoma"/>
            <family val="2"/>
          </rPr>
          <t>Author:</t>
        </r>
        <r>
          <rPr>
            <sz val="9"/>
            <color rgb="FF000000"/>
            <rFont val="Tahoma"/>
            <family val="2"/>
          </rPr>
          <t xml:space="preserve">
</t>
        </r>
        <r>
          <rPr>
            <sz val="9"/>
            <color rgb="FF000000"/>
            <rFont val="Tahoma"/>
            <family val="2"/>
          </rPr>
          <t>Counting DC as a state</t>
        </r>
      </text>
    </comment>
    <comment ref="A140" authorId="0" shapeId="0" xr:uid="{93213ADB-C32C-8145-8077-9B8AA5D0971D}">
      <text>
        <r>
          <rPr>
            <b/>
            <sz val="9"/>
            <color rgb="FF000000"/>
            <rFont val="Tahoma"/>
            <family val="2"/>
          </rPr>
          <t>Author:</t>
        </r>
        <r>
          <rPr>
            <sz val="9"/>
            <color rgb="FF000000"/>
            <rFont val="Tahoma"/>
            <family val="2"/>
          </rPr>
          <t xml:space="preserve">
</t>
        </r>
        <r>
          <rPr>
            <sz val="9"/>
            <color rgb="FF000000"/>
            <rFont val="Tahoma"/>
            <family val="2"/>
          </rPr>
          <t>Counting DC as a state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A5732346-7537-634E-87B8-57046C723478}">
      <text>
        <r>
          <rPr>
            <b/>
            <sz val="9"/>
            <color rgb="FF000000"/>
            <rFont val="Tahoma"/>
            <family val="2"/>
          </rPr>
          <t xml:space="preserve">Author:
</t>
        </r>
        <r>
          <rPr>
            <sz val="9"/>
            <color rgb="FF000000"/>
            <rFont val="Tahoma"/>
            <family val="2"/>
          </rPr>
          <t xml:space="preserve">The tax rates and deduction parameters for Tax Years 2026 and 2027 are current as of June 8, 2026 and are subject to change based on future legislative action.
</t>
        </r>
      </text>
    </comment>
    <comment ref="DY1" authorId="0" shapeId="0" xr:uid="{43474F0A-813B-F647-B8F8-64F70ACE2BE7}">
      <text>
        <r>
          <rPr>
            <b/>
            <sz val="10"/>
            <color rgb="FF000000"/>
            <rFont val="Tahoma"/>
            <family val="2"/>
          </rPr>
          <t xml:space="preserve">Author:
</t>
        </r>
        <r>
          <rPr>
            <sz val="10"/>
            <color rgb="FF000000"/>
            <rFont val="Tahoma"/>
            <family val="2"/>
          </rPr>
          <t>The tax rates and deduction parameters for Tax Years 2026 and 2027 are current as of June 8, 2026 and are subject to change based on future legislative action.</t>
        </r>
      </text>
    </comment>
    <comment ref="A54" authorId="0" shapeId="0" xr:uid="{434E3A9F-D466-4A7C-8059-73566C27AF7F}">
      <text>
        <r>
          <rPr>
            <b/>
            <sz val="9"/>
            <color rgb="FF000000"/>
            <rFont val="Tahoma"/>
            <family val="2"/>
          </rPr>
          <t>Author:</t>
        </r>
        <r>
          <rPr>
            <sz val="9"/>
            <color rgb="FF000000"/>
            <rFont val="Tahoma"/>
            <family val="2"/>
          </rPr>
          <t xml:space="preserve">
</t>
        </r>
        <r>
          <rPr>
            <sz val="9"/>
            <color rgb="FF000000"/>
            <rFont val="Tahoma"/>
            <family val="2"/>
          </rPr>
          <t>This matters to state rates because many states used to calculate their income taxes as a percentage of federal liability.</t>
        </r>
      </text>
    </comment>
    <comment ref="A60" authorId="0" shapeId="0" xr:uid="{5CC57EC1-6F88-475B-AA56-B76CBAF4D566}">
      <text>
        <r>
          <rPr>
            <b/>
            <sz val="9"/>
            <color rgb="FF000000"/>
            <rFont val="Tahoma"/>
            <family val="2"/>
          </rPr>
          <t>Author:</t>
        </r>
        <r>
          <rPr>
            <sz val="9"/>
            <color rgb="FF000000"/>
            <rFont val="Tahoma"/>
            <family val="2"/>
          </rPr>
          <t xml:space="preserve">
</t>
        </r>
        <r>
          <rPr>
            <sz val="9"/>
            <color rgb="FF000000"/>
            <rFont val="Tahoma"/>
            <family val="2"/>
          </rPr>
          <t>Counting DC as a state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DFE13E71-FD41-B249-8D05-78C18C673266}">
      <text>
        <r>
          <rPr>
            <b/>
            <sz val="9"/>
            <color rgb="FF000000"/>
            <rFont val="Tahoma"/>
            <family val="2"/>
          </rPr>
          <t xml:space="preserve">Author:
</t>
        </r>
        <r>
          <rPr>
            <sz val="9"/>
            <color rgb="FF000000"/>
            <rFont val="Tahoma"/>
            <family val="2"/>
          </rPr>
          <t xml:space="preserve">The tax rates and deduction parameters for Tax Years 2026 and 2027 are current as of June 8, 2026 and are subject to change based on future legislative action.
</t>
        </r>
      </text>
    </comment>
    <comment ref="DY1" authorId="0" shapeId="0" xr:uid="{7AF7D1B2-2E49-2C46-ABD5-5E40DC715C98}">
      <text>
        <r>
          <rPr>
            <b/>
            <sz val="10"/>
            <color rgb="FF000000"/>
            <rFont val="Tahoma"/>
            <family val="2"/>
          </rPr>
          <t xml:space="preserve">Author:
</t>
        </r>
        <r>
          <rPr>
            <sz val="10"/>
            <color rgb="FF000000"/>
            <rFont val="Tahoma"/>
            <family val="2"/>
          </rPr>
          <t>The tax rates and deduction parameters for Tax Years 2026 and 2027 are current as of June 8, 2026 and are subject to change based on future legislative action.</t>
        </r>
      </text>
    </comment>
    <comment ref="C13" authorId="0" shapeId="0" xr:uid="{CB5CA3DE-A907-3648-84C4-47F3E97C0BAA}">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D13" authorId="0" shapeId="0" xr:uid="{5613B080-C063-234C-B6CB-10E6D476EBA6}">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E13" authorId="0" shapeId="0" xr:uid="{1E9707F7-385D-534B-A0F5-94094E964C64}">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F13" authorId="0" shapeId="0" xr:uid="{701AB170-05C2-344C-940E-863114FF6C80}">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G13" authorId="0" shapeId="0" xr:uid="{00885DDE-B280-2445-AC2B-A96FB86233DA}">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H13" authorId="0" shapeId="0" xr:uid="{AEFBBD26-ABB6-2549-8F68-F281B0AACCD3}">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I13" authorId="0" shapeId="0" xr:uid="{4B7FA15E-0251-7046-B8BC-84DC681AF55A}">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J13" authorId="0" shapeId="0" xr:uid="{CCC3EB6E-78C0-A843-AA22-099B9990A7E5}">
      <text>
        <r>
          <rPr>
            <b/>
            <sz val="10"/>
            <color rgb="FF000000"/>
            <rFont val="Tahoma"/>
            <family val="2"/>
          </rPr>
          <t>Author:</t>
        </r>
        <r>
          <rPr>
            <sz val="10"/>
            <color rgb="FF000000"/>
            <rFont val="Tahoma"/>
            <family val="2"/>
          </rPr>
          <t xml:space="preserve">
</t>
        </r>
        <r>
          <rPr>
            <sz val="10"/>
            <color rgb="FF000000"/>
            <rFont val="Tahoma"/>
            <family val="2"/>
          </rPr>
          <t xml:space="preserve">All taxes deductable, but no federal income tax
</t>
        </r>
      </text>
    </comment>
    <comment ref="BT20" authorId="0" shapeId="0" xr:uid="{022BBEF4-CF2F-4966-AFFA-5E3FF057DA79}">
      <text>
        <r>
          <rPr>
            <b/>
            <sz val="11"/>
            <color rgb="FF000000"/>
            <rFont val="Calibri"/>
            <family val="2"/>
          </rPr>
          <t>Author:</t>
        </r>
        <r>
          <rPr>
            <sz val="11"/>
            <color rgb="FF000000"/>
            <rFont val="Calibri"/>
            <family val="2"/>
          </rPr>
          <t xml:space="preserve">
</t>
        </r>
        <r>
          <rPr>
            <sz val="11"/>
            <color rgb="FF000000"/>
            <rFont val="Calibri"/>
            <family val="2"/>
          </rPr>
          <t>LA regular session 1974 Act no 188 excludes federal income tax from deductions for years beginning 1970, 1971, 1972</t>
        </r>
      </text>
    </comment>
    <comment ref="BU20" authorId="0" shapeId="0" xr:uid="{363584F5-3D24-41AA-B2A5-D16EAF8913CC}">
      <text>
        <r>
          <rPr>
            <b/>
            <sz val="11"/>
            <color theme="1"/>
            <rFont val="Calibri"/>
            <family val="2"/>
            <scheme val="minor"/>
          </rPr>
          <t>Author:</t>
        </r>
        <r>
          <rPr>
            <sz val="11"/>
            <color theme="1"/>
            <rFont val="Calibri"/>
            <family val="2"/>
            <scheme val="minor"/>
          </rPr>
          <t xml:space="preserve">
LA regular session 1974 Act no 188 excludes federal income tax from deductions for years beginning 1970, 1971, 1972</t>
        </r>
      </text>
    </comment>
    <comment ref="BV20" authorId="0" shapeId="0" xr:uid="{7E9BDE72-3ECB-458C-B8AC-268F7912CCE5}">
      <text>
        <r>
          <rPr>
            <b/>
            <sz val="11"/>
            <color theme="1"/>
            <rFont val="Calibri"/>
            <family val="2"/>
            <scheme val="minor"/>
          </rPr>
          <t>Author:</t>
        </r>
        <r>
          <rPr>
            <sz val="11"/>
            <color theme="1"/>
            <rFont val="Calibri"/>
            <family val="2"/>
            <scheme val="minor"/>
          </rPr>
          <t xml:space="preserve">
LA regular session 1974 Act no 188 excludes federal income tax from deductions for years beginning 1970, 1971, 1972</t>
        </r>
      </text>
    </comment>
    <comment ref="AS38" authorId="0" shapeId="0" xr:uid="{AF1CEDFD-8D3C-4303-9708-12AEA82D82E9}">
      <text>
        <r>
          <rPr>
            <b/>
            <sz val="11"/>
            <color rgb="FF000000"/>
            <rFont val="Calibri"/>
            <family val="2"/>
          </rPr>
          <t>Author:</t>
        </r>
        <r>
          <rPr>
            <sz val="11"/>
            <color rgb="FF000000"/>
            <rFont val="Calibri"/>
            <family val="2"/>
          </rPr>
          <t xml:space="preserve">
</t>
        </r>
        <r>
          <rPr>
            <sz val="11"/>
            <color rgb="FF000000"/>
            <rFont val="Calibri"/>
            <family val="2"/>
          </rPr>
          <t>1943 C21</t>
        </r>
      </text>
    </comment>
    <comment ref="AW38" authorId="0" shapeId="0" xr:uid="{72D922DE-FB85-477A-95D0-7248867FF5E3}">
      <text>
        <r>
          <rPr>
            <b/>
            <sz val="11"/>
            <color rgb="FF000000"/>
            <rFont val="Calibri"/>
            <family val="2"/>
          </rPr>
          <t>Author:</t>
        </r>
        <r>
          <rPr>
            <sz val="11"/>
            <color rgb="FF000000"/>
            <rFont val="Calibri"/>
            <family val="2"/>
          </rPr>
          <t xml:space="preserve">
</t>
        </r>
        <r>
          <rPr>
            <sz val="11"/>
            <color rgb="FF000000"/>
            <rFont val="Calibri"/>
            <family val="2"/>
          </rPr>
          <t>1947 C21B</t>
        </r>
      </text>
    </comment>
    <comment ref="AG44" authorId="0" shapeId="0" xr:uid="{CAD3C74F-AC0F-4E7C-9395-61CE1ECA656A}">
      <text>
        <r>
          <rPr>
            <b/>
            <sz val="11"/>
            <color rgb="FF000000"/>
            <rFont val="Calibri"/>
            <family val="2"/>
          </rPr>
          <t>Author:</t>
        </r>
        <r>
          <rPr>
            <sz val="11"/>
            <color rgb="FF000000"/>
            <rFont val="Calibri"/>
            <family val="2"/>
          </rPr>
          <t xml:space="preserve">
</t>
        </r>
        <r>
          <rPr>
            <sz val="11"/>
            <color rgb="FF000000"/>
            <rFont val="Calibri"/>
            <family val="2"/>
          </rPr>
          <t>1931 p 207</t>
        </r>
      </text>
    </comment>
    <comment ref="BO44" authorId="0" shapeId="0" xr:uid="{021F94AE-68CD-49A7-97FF-426943E90FB6}">
      <text>
        <r>
          <rPr>
            <b/>
            <sz val="11"/>
            <color theme="1"/>
            <rFont val="Calibri"/>
            <family val="2"/>
            <scheme val="minor"/>
          </rPr>
          <t>Author:</t>
        </r>
        <r>
          <rPr>
            <sz val="11"/>
            <color theme="1"/>
            <rFont val="Calibri"/>
            <family val="2"/>
            <scheme val="minor"/>
          </rPr>
          <t xml:space="preserve">
1965 C64</t>
        </r>
      </text>
    </comment>
    <comment ref="A54" authorId="0" shapeId="0" xr:uid="{06539A56-8BFD-4CFC-8A61-83BD207B933E}">
      <text>
        <r>
          <rPr>
            <b/>
            <sz val="9"/>
            <color rgb="FF000000"/>
            <rFont val="Tahoma"/>
            <family val="2"/>
          </rPr>
          <t>Author:</t>
        </r>
        <r>
          <rPr>
            <sz val="9"/>
            <color rgb="FF000000"/>
            <rFont val="Tahoma"/>
            <family val="2"/>
          </rPr>
          <t xml:space="preserve">
</t>
        </r>
        <r>
          <rPr>
            <sz val="9"/>
            <color rgb="FF000000"/>
            <rFont val="Tahoma"/>
            <family val="2"/>
          </rPr>
          <t>This matters to state rates because many states used to calculate their income taxes as a percentage of federal liability.</t>
        </r>
      </text>
    </comment>
    <comment ref="A60" authorId="0" shapeId="0" xr:uid="{53DE4D50-54ED-F343-B04C-77E90673ABDB}">
      <text>
        <r>
          <rPr>
            <b/>
            <sz val="9"/>
            <color rgb="FF000000"/>
            <rFont val="Tahoma"/>
            <family val="2"/>
          </rPr>
          <t xml:space="preserve">Author:
</t>
        </r>
        <r>
          <rPr>
            <sz val="9"/>
            <color rgb="FF000000"/>
            <rFont val="Tahoma"/>
            <family val="2"/>
          </rPr>
          <t xml:space="preserve">Counting DC as a state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X1" authorId="0" shapeId="0" xr:uid="{F44D983B-593E-B642-91FF-EBCA719CB25E}">
      <text>
        <r>
          <rPr>
            <b/>
            <sz val="9"/>
            <color rgb="FF000000"/>
            <rFont val="Tahoma"/>
            <family val="2"/>
          </rPr>
          <t xml:space="preserve">Author:
</t>
        </r>
        <r>
          <rPr>
            <sz val="9"/>
            <color rgb="FF000000"/>
            <rFont val="Tahoma"/>
            <family val="2"/>
          </rPr>
          <t xml:space="preserve">The tax rates and deduction parameters for Tax Years 2026 and 2027 are current as of June 8, 2026 and are subject to change based on future legislative action.
</t>
        </r>
      </text>
    </comment>
    <comment ref="DY1" authorId="0" shapeId="0" xr:uid="{C69EAF4C-D24C-F042-9EBE-951BC262EB75}">
      <text>
        <r>
          <rPr>
            <b/>
            <sz val="10"/>
            <color rgb="FF000000"/>
            <rFont val="Tahoma"/>
            <family val="2"/>
          </rPr>
          <t xml:space="preserve">Author:
</t>
        </r>
        <r>
          <rPr>
            <sz val="10"/>
            <color rgb="FF000000"/>
            <rFont val="Tahoma"/>
            <family val="2"/>
          </rPr>
          <t>The tax rates and deduction parameters for Tax Years 2026 and 2027 are current as of June 8, 2026 and are subject to change based on future legislative action.</t>
        </r>
      </text>
    </comment>
    <comment ref="BA2" authorId="0" shapeId="0" xr:uid="{B71D8973-3E1A-47B3-BE80-145AA0C8B707}">
      <text>
        <r>
          <rPr>
            <sz val="11"/>
            <color rgb="FF000000"/>
            <rFont val="Calibri"/>
            <family val="2"/>
          </rPr>
          <t xml:space="preserve">Author:
</t>
        </r>
        <r>
          <rPr>
            <sz val="11"/>
            <color rgb="FF000000"/>
            <rFont val="Calibri"/>
            <family val="2"/>
          </rPr>
          <t>GL 1951, act 121, p348</t>
        </r>
      </text>
    </comment>
    <comment ref="BI2" authorId="0" shapeId="0" xr:uid="{4AD03685-B295-4059-92CB-295E726E0F6B}">
      <text>
        <r>
          <rPr>
            <sz val="11"/>
            <color rgb="FF000000"/>
            <rFont val="Calibri"/>
            <family val="2"/>
          </rPr>
          <t xml:space="preserve">Author:
</t>
        </r>
        <r>
          <rPr>
            <sz val="11"/>
            <color rgb="FF000000"/>
            <rFont val="Calibri"/>
            <family val="2"/>
          </rPr>
          <t>sales tax recodified GL 1959 Act 100, p 298</t>
        </r>
      </text>
    </comment>
    <comment ref="BI3" authorId="0" shapeId="0" xr:uid="{03773424-4A28-4C88-BA4E-D40FE5FB6C1F}">
      <text>
        <r>
          <rPr>
            <b/>
            <sz val="9"/>
            <color indexed="81"/>
            <rFont val="Tahoma"/>
            <family val="2"/>
          </rPr>
          <t>Author:</t>
        </r>
        <r>
          <rPr>
            <sz val="9"/>
            <color indexed="81"/>
            <rFont val="Tahoma"/>
            <family val="2"/>
          </rPr>
          <t xml:space="preserve">
Alaska became the 49th state on January 3, 1959.</t>
        </r>
      </text>
    </comment>
    <comment ref="N4" authorId="0" shapeId="0" xr:uid="{E1D2AF27-D816-4DCF-84D4-726E726CDE17}">
      <text>
        <r>
          <rPr>
            <b/>
            <sz val="9"/>
            <color indexed="81"/>
            <rFont val="Tahoma"/>
            <family val="2"/>
          </rPr>
          <t>Author:</t>
        </r>
        <r>
          <rPr>
            <sz val="9"/>
            <color indexed="81"/>
            <rFont val="Tahoma"/>
            <family val="2"/>
          </rPr>
          <t xml:space="preserve">
Arizona became the 48th state on February 14, 1912.</t>
        </r>
      </text>
    </comment>
    <comment ref="CY4" authorId="0" shapeId="0" xr:uid="{FA4C60F9-2AAF-44C0-807D-178F46059177}">
      <text>
        <r>
          <rPr>
            <b/>
            <sz val="10"/>
            <color rgb="FF000000"/>
            <rFont val="Tahoma"/>
            <family val="2"/>
          </rPr>
          <t>Author:</t>
        </r>
        <r>
          <rPr>
            <sz val="10"/>
            <color rgb="FF000000"/>
            <rFont val="Tahoma"/>
            <family val="2"/>
          </rPr>
          <t xml:space="preserve">
TPT rose from 5.0% to 5.6% in June, 2001 under Prop 301 - additional 0.6% earmarked for education funding
https://azjlbc.gov/11taxbook/tpt.pdf</t>
        </r>
      </text>
    </comment>
    <comment ref="A6" authorId="0" shapeId="0" xr:uid="{2E741905-0164-FE4D-A150-D66977DC0A80}">
      <text>
        <r>
          <rPr>
            <b/>
            <sz val="10"/>
            <color rgb="FF000000"/>
            <rFont val="Tahoma"/>
            <family val="2"/>
          </rPr>
          <t>Author:</t>
        </r>
        <r>
          <rPr>
            <sz val="10"/>
            <color rgb="FF000000"/>
            <rFont val="Tahoma"/>
            <family val="2"/>
          </rPr>
          <t xml:space="preserve">
https://www.cdtfa.ca.gov/taxes-and-fees/sales-use-tax-rates-history.htm</t>
        </r>
      </text>
    </comment>
    <comment ref="BL6" authorId="0" shapeId="0" xr:uid="{D67F5319-3230-7045-A0C0-D1AFB150BB04}">
      <text>
        <r>
          <rPr>
            <b/>
            <sz val="10"/>
            <color rgb="FF000000"/>
            <rFont val="Tahoma"/>
            <family val="2"/>
          </rPr>
          <t>Author:</t>
        </r>
        <r>
          <rPr>
            <sz val="10"/>
            <color rgb="FF000000"/>
            <rFont val="Tahoma"/>
            <family val="2"/>
          </rPr>
          <t xml:space="preserve">
New: 1% manditory local tax</t>
        </r>
      </text>
    </comment>
    <comment ref="BV6" authorId="0" shapeId="0" xr:uid="{11205168-4DB6-6C4C-843B-81DE8596A8AB}">
      <text>
        <r>
          <rPr>
            <b/>
            <sz val="10"/>
            <color rgb="FF000000"/>
            <rFont val="Tahoma"/>
            <family val="2"/>
          </rPr>
          <t>Author:</t>
        </r>
        <r>
          <rPr>
            <sz val="10"/>
            <color rgb="FF000000"/>
            <rFont val="Tahoma"/>
            <family val="2"/>
          </rPr>
          <t xml:space="preserve">
lower state rate: 3.75%
higher local rate: 1.25%</t>
        </r>
      </text>
    </comment>
    <comment ref="BX6" authorId="0" shapeId="0" xr:uid="{621343BC-36B1-4347-BE17-0E2D1CF5D521}">
      <text>
        <r>
          <rPr>
            <b/>
            <sz val="10"/>
            <color rgb="FF000000"/>
            <rFont val="Tahoma"/>
            <family val="2"/>
          </rPr>
          <t>Author:</t>
        </r>
        <r>
          <rPr>
            <sz val="10"/>
            <color rgb="FF000000"/>
            <rFont val="Tahoma"/>
            <family val="2"/>
          </rPr>
          <t xml:space="preserve">
lower state rate: 3.75%
higher local rate: 1.25%</t>
        </r>
      </text>
    </comment>
    <comment ref="CM6" authorId="0" shapeId="0" xr:uid="{916933D3-79CA-684E-B538-030CA27D3B64}">
      <text>
        <r>
          <rPr>
            <b/>
            <sz val="10"/>
            <color rgb="FF000000"/>
            <rFont val="Tahoma"/>
            <family val="2"/>
          </rPr>
          <t>Author:</t>
        </r>
        <r>
          <rPr>
            <sz val="10"/>
            <color rgb="FF000000"/>
            <rFont val="Tahoma"/>
            <family val="2"/>
          </rPr>
          <t xml:space="preserve">
higher state rate: 5%
same local 1.25%</t>
        </r>
      </text>
    </comment>
    <comment ref="CO6" authorId="0" shapeId="0" xr:uid="{520B150F-44F7-2940-AFD9-683345BE5F19}">
      <text>
        <r>
          <rPr>
            <b/>
            <sz val="10"/>
            <color rgb="FF000000"/>
            <rFont val="Tahoma"/>
            <family val="2"/>
          </rPr>
          <t xml:space="preserve">Author:
</t>
        </r>
        <r>
          <rPr>
            <sz val="10"/>
            <color rgb="FF000000"/>
            <rFont val="Tahoma"/>
            <family val="2"/>
          </rPr>
          <t>4.75%+1.25%=6% for 1/1/91 through 7/14/91
6.00%+1.25%=7.25% for 7/15/91 through 12/31/00</t>
        </r>
      </text>
    </comment>
    <comment ref="CY6" authorId="0" shapeId="0" xr:uid="{6A1F8BB4-B894-A244-868E-0086E13CD786}">
      <text>
        <r>
          <rPr>
            <b/>
            <sz val="10"/>
            <color rgb="FF000000"/>
            <rFont val="Tahoma"/>
            <family val="2"/>
          </rPr>
          <t>Author:</t>
        </r>
        <r>
          <rPr>
            <sz val="10"/>
            <color rgb="FF000000"/>
            <rFont val="Tahoma"/>
            <family val="2"/>
          </rPr>
          <t xml:space="preserve">
State rate lowered from 6.0% to 5.75% for CY2001
</t>
        </r>
      </text>
    </comment>
    <comment ref="CZ6" authorId="0" shapeId="0" xr:uid="{22EFEA2C-252F-2042-B67D-0C0D0193C99A}">
      <text>
        <r>
          <rPr>
            <b/>
            <sz val="10"/>
            <color rgb="FF000000"/>
            <rFont val="Tahoma"/>
            <family val="2"/>
          </rPr>
          <t>Author:</t>
        </r>
        <r>
          <rPr>
            <sz val="10"/>
            <color rgb="FF000000"/>
            <rFont val="Tahoma"/>
            <family val="2"/>
          </rPr>
          <t xml:space="preserve">
reverted to pre-2000 rates
</t>
        </r>
      </text>
    </comment>
    <comment ref="DB6" authorId="0" shapeId="0" xr:uid="{C7AAC1B7-3111-3E4B-AAC6-222063A951B7}">
      <text>
        <r>
          <rPr>
            <b/>
            <sz val="10"/>
            <color rgb="FF000000"/>
            <rFont val="Tahoma"/>
            <family val="2"/>
          </rPr>
          <t>Author:</t>
        </r>
        <r>
          <rPr>
            <sz val="10"/>
            <color rgb="FF000000"/>
            <rFont val="Tahoma"/>
            <family val="2"/>
          </rPr>
          <t xml:space="preserve">
</t>
        </r>
        <r>
          <rPr>
            <sz val="10"/>
            <color rgb="FF000000"/>
            <rFont val="Tahoma"/>
            <family val="2"/>
          </rPr>
          <t>No net change, but note increase in state rate and reduction in local rate.</t>
        </r>
      </text>
    </comment>
    <comment ref="DG6" authorId="0" shapeId="0" xr:uid="{C8F2CBCC-2360-0E4E-89ED-AF36F7E28D63}">
      <text>
        <r>
          <rPr>
            <b/>
            <sz val="10"/>
            <color rgb="FF000000"/>
            <rFont val="Tahoma"/>
            <family val="2"/>
          </rPr>
          <t>Author:</t>
        </r>
        <r>
          <rPr>
            <sz val="10"/>
            <color rgb="FF000000"/>
            <rFont val="Tahoma"/>
            <family val="2"/>
          </rPr>
          <t xml:space="preserve">
State rate temporarily increased by 1%, effective 4/1/2009</t>
        </r>
      </text>
    </comment>
    <comment ref="DI6" authorId="0" shapeId="0" xr:uid="{2524A2D0-1171-C249-986F-EB7B8F6A2019}">
      <text>
        <r>
          <rPr>
            <b/>
            <sz val="10"/>
            <color rgb="FF000000"/>
            <rFont val="Tahoma"/>
            <family val="2"/>
          </rPr>
          <t>Author:</t>
        </r>
        <r>
          <rPr>
            <sz val="10"/>
            <color rgb="FF000000"/>
            <rFont val="Tahoma"/>
            <family val="2"/>
          </rPr>
          <t xml:space="preserve">
State rate reduced by 1%, effective 7/1/11.</t>
        </r>
      </text>
    </comment>
    <comment ref="DK6" authorId="0" shapeId="0" xr:uid="{F20E8413-78DA-EA42-98CA-719058937004}">
      <text>
        <r>
          <rPr>
            <b/>
            <sz val="10"/>
            <color rgb="FF000000"/>
            <rFont val="Tahoma"/>
            <family val="2"/>
          </rPr>
          <t>Author:</t>
        </r>
        <r>
          <rPr>
            <sz val="10"/>
            <color rgb="FF000000"/>
            <rFont val="Tahoma"/>
            <family val="2"/>
          </rPr>
          <t xml:space="preserve">
State rate increased by 0.5%, effective 1/1/13.</t>
        </r>
      </text>
    </comment>
    <comment ref="DO6" authorId="0" shapeId="0" xr:uid="{31D3B070-2A28-9D4A-A148-ECE84228C197}">
      <text>
        <r>
          <rPr>
            <b/>
            <sz val="10"/>
            <color rgb="FF000000"/>
            <rFont val="Tahoma"/>
            <family val="2"/>
          </rPr>
          <t>Author:</t>
        </r>
        <r>
          <rPr>
            <sz val="10"/>
            <color rgb="FF000000"/>
            <rFont val="Tahoma"/>
            <family val="2"/>
          </rPr>
          <t xml:space="preserve">
Effective 1/1/17, state rate reduced to 6% while local rate increased to 1.25%</t>
        </r>
      </text>
    </comment>
    <comment ref="CG7" authorId="0" shapeId="0" xr:uid="{5D1AD276-C106-4DAE-9C24-E2E2D54B0279}">
      <text>
        <r>
          <rPr>
            <sz val="11"/>
            <color rgb="FF000000"/>
            <rFont val="Calibri"/>
            <family val="2"/>
          </rPr>
          <t xml:space="preserve">Author:
</t>
        </r>
        <r>
          <rPr>
            <sz val="11"/>
            <color rgb="FF000000"/>
            <rFont val="Calibri"/>
            <family val="2"/>
          </rPr>
          <t>temporary increase from GL 1983, C 524, p 2098</t>
        </r>
      </text>
    </comment>
    <comment ref="A10" authorId="0" shapeId="0" xr:uid="{F232073C-46C4-C448-949E-D07A52FBA8C1}">
      <text>
        <r>
          <rPr>
            <b/>
            <sz val="10"/>
            <color rgb="FF000000"/>
            <rFont val="Tahoma"/>
            <family val="2"/>
          </rPr>
          <t>Author:</t>
        </r>
        <r>
          <rPr>
            <sz val="10"/>
            <color rgb="FF000000"/>
            <rFont val="Tahoma"/>
            <family val="2"/>
          </rPr>
          <t xml:space="preserve">
</t>
        </r>
        <r>
          <rPr>
            <sz val="10"/>
            <color rgb="FF000000"/>
            <rFont val="Tahoma"/>
            <family val="2"/>
          </rPr>
          <t xml:space="preserve">see amendment history at bottom of this page: 
</t>
        </r>
        <r>
          <rPr>
            <sz val="10"/>
            <color rgb="FF000000"/>
            <rFont val="Tahoma"/>
            <family val="2"/>
          </rPr>
          <t xml:space="preserve">
</t>
        </r>
        <r>
          <rPr>
            <sz val="10"/>
            <color rgb="FF000000"/>
            <rFont val="Tahoma"/>
            <family val="2"/>
          </rPr>
          <t>https://code.dccouncil.gov/us/dc/council/code/sections/47-2002</t>
        </r>
        <r>
          <rPr>
            <sz val="10"/>
            <color rgb="FF000000"/>
            <rFont val="Calibri"/>
            <family val="2"/>
          </rPr>
          <t xml:space="preserve">
</t>
        </r>
      </text>
    </comment>
    <comment ref="BL10" authorId="0" shapeId="0" xr:uid="{158997FC-26CC-CB4B-814A-5FA309E2CEC9}">
      <text>
        <r>
          <rPr>
            <b/>
            <sz val="10"/>
            <color rgb="FF000000"/>
            <rFont val="Tahoma"/>
            <family val="2"/>
          </rPr>
          <t>Author:</t>
        </r>
        <r>
          <rPr>
            <sz val="10"/>
            <color rgb="FF000000"/>
            <rFont val="Tahoma"/>
            <family val="2"/>
          </rPr>
          <t xml:space="preserve">
Public Law 87-408 </t>
        </r>
      </text>
    </comment>
    <comment ref="BP10" authorId="0" shapeId="0" xr:uid="{3B9DA2B2-97E0-AC45-AD8E-AE385669690C}">
      <text>
        <r>
          <rPr>
            <b/>
            <sz val="10"/>
            <color rgb="FF000000"/>
            <rFont val="Tahoma"/>
            <family val="2"/>
          </rPr>
          <t>Author:</t>
        </r>
        <r>
          <rPr>
            <sz val="10"/>
            <color rgb="FF000000"/>
            <rFont val="Tahoma"/>
            <family val="2"/>
          </rPr>
          <t xml:space="preserve">
Statute shows sales tax increasing from 4-5 percent in 1966 </t>
        </r>
        <r>
          <rPr>
            <u/>
            <sz val="10"/>
            <color rgb="FF000000"/>
            <rFont val="Tahoma"/>
            <family val="2"/>
          </rPr>
          <t>https://www.govinfo.gov/content/pkg/STATUTE-80/pdf/STATUTE-80-Pg855.pdf</t>
        </r>
        <r>
          <rPr>
            <sz val="10"/>
            <color rgb="FF000000"/>
            <rFont val="Tahoma"/>
            <family val="2"/>
          </rPr>
          <t xml:space="preserve">
</t>
        </r>
      </text>
    </comment>
    <comment ref="BS10" authorId="0" shapeId="0" xr:uid="{C16324B9-5405-0B49-B3A6-2861E3402B82}">
      <text>
        <r>
          <rPr>
            <b/>
            <sz val="10"/>
            <color rgb="FF000000"/>
            <rFont val="Tahoma"/>
            <family val="2"/>
          </rPr>
          <t>Author:</t>
        </r>
        <r>
          <rPr>
            <sz val="10"/>
            <color rgb="FF000000"/>
            <rFont val="Tahoma"/>
            <family val="2"/>
          </rPr>
          <t xml:space="preserve">
PUBLIC LAW 91-106-OCT. 31, 1969 
83 STAT 172</t>
        </r>
      </text>
    </comment>
    <comment ref="BV10" authorId="0" shapeId="0" xr:uid="{821E5C78-0099-494D-90FC-4B1CB6669E56}">
      <text>
        <r>
          <rPr>
            <b/>
            <sz val="10"/>
            <color rgb="FF000000"/>
            <rFont val="Tahoma"/>
            <family val="2"/>
          </rPr>
          <t>Author:</t>
        </r>
        <r>
          <rPr>
            <sz val="10"/>
            <color rgb="FF000000"/>
            <rFont val="Tahoma"/>
            <family val="2"/>
          </rPr>
          <t xml:space="preserve">
PUBLIC LAW 92-411-AUG. 29, 1972 86 Stat 643</t>
        </r>
      </text>
    </comment>
    <comment ref="CR10" authorId="0" shapeId="0" xr:uid="{C5517FCD-CECD-4918-A526-AF609BB0D9DA}">
      <text>
        <r>
          <rPr>
            <b/>
            <sz val="11"/>
            <color theme="1"/>
            <rFont val="Calibri"/>
            <family val="2"/>
            <scheme val="minor"/>
          </rPr>
          <t>Author:</t>
        </r>
        <r>
          <rPr>
            <sz val="11"/>
            <color theme="1"/>
            <rFont val="Calibri"/>
            <family val="2"/>
            <scheme val="minor"/>
          </rPr>
          <t xml:space="preserve">
Emergency legislation increased rate to 7% for June through August, then cuts rate to 5.75%</t>
        </r>
      </text>
    </comment>
    <comment ref="A11" authorId="0" shapeId="0" xr:uid="{EC6A6BF9-C06D-4828-B0F9-8A82D8537F24}">
      <text>
        <r>
          <rPr>
            <b/>
            <sz val="10"/>
            <color rgb="FF000000"/>
            <rFont val="Tahoma"/>
            <family val="2"/>
          </rPr>
          <t>Author:</t>
        </r>
        <r>
          <rPr>
            <sz val="10"/>
            <color rgb="FF000000"/>
            <rFont val="Tahoma"/>
            <family val="2"/>
          </rPr>
          <t xml:space="preserve">
https://floridarevenue.com/taxes/Documents/flHistorySalesTaxRates.pdf</t>
        </r>
      </text>
    </comment>
    <comment ref="A13" authorId="0" shapeId="0" xr:uid="{61921A68-4E4B-EE4C-A66B-2D84773F3D51}">
      <text>
        <r>
          <rPr>
            <b/>
            <sz val="10"/>
            <color rgb="FF000000"/>
            <rFont val="Calibri"/>
            <family val="2"/>
          </rPr>
          <t>Author:</t>
        </r>
        <r>
          <rPr>
            <sz val="10"/>
            <color rgb="FF000000"/>
            <rFont val="Calibri"/>
            <family val="2"/>
          </rPr>
          <t xml:space="preserve">
https://lrb.hawaii.gov/wp-content/uploads/1963_HawaiisGeneralExciseTax.pdf</t>
        </r>
      </text>
    </comment>
    <comment ref="AK13" authorId="0" shapeId="0" xr:uid="{D0BD1A5F-B029-D142-A513-72A4C31FF04C}">
      <text>
        <r>
          <rPr>
            <b/>
            <sz val="10"/>
            <color rgb="FF000000"/>
            <rFont val="Tahoma"/>
            <family val="2"/>
          </rPr>
          <t xml:space="preserve">Author:
</t>
        </r>
        <r>
          <rPr>
            <sz val="10"/>
            <color rgb="FF000000"/>
            <rFont val="Tahoma"/>
            <family val="2"/>
          </rPr>
          <t xml:space="preserve">General Excise Tax Law of 1935 designed as a gross income tax
</t>
        </r>
      </text>
    </comment>
    <comment ref="BI13" authorId="0" shapeId="0" xr:uid="{99287F0A-91CD-413F-95FE-FCC382BF7FE8}">
      <text>
        <r>
          <rPr>
            <b/>
            <sz val="9"/>
            <color indexed="81"/>
            <rFont val="Tahoma"/>
            <family val="2"/>
          </rPr>
          <t>Author:</t>
        </r>
        <r>
          <rPr>
            <sz val="9"/>
            <color indexed="81"/>
            <rFont val="Tahoma"/>
            <family val="2"/>
          </rPr>
          <t xml:space="preserve">
Hawaii became the 50th state on August 21, 1959</t>
        </r>
      </text>
    </comment>
    <comment ref="AK14" authorId="0" shapeId="0" xr:uid="{ABE744D0-D870-4773-A221-B251C3D0CF99}">
      <text>
        <r>
          <rPr>
            <b/>
            <sz val="9"/>
            <color rgb="FF000000"/>
            <rFont val="Tahoma"/>
            <family val="2"/>
          </rPr>
          <t>Author:</t>
        </r>
        <r>
          <rPr>
            <sz val="9"/>
            <color rgb="FF000000"/>
            <rFont val="Tahoma"/>
            <family val="2"/>
          </rPr>
          <t xml:space="preserve">
</t>
        </r>
        <r>
          <rPr>
            <sz val="9"/>
            <color rgb="FF000000"/>
            <rFont val="Tahoma"/>
            <family val="2"/>
          </rPr>
          <t>First sales tax implemented by The Cooperative Emergency Revenue Act of 1935. It was repealed by voters the following year.</t>
        </r>
      </text>
    </comment>
    <comment ref="A15" authorId="0" shapeId="0" xr:uid="{01F26A30-2934-458C-AF15-CB2B66983BB8}">
      <text>
        <r>
          <rPr>
            <b/>
            <sz val="11"/>
            <color rgb="FF000000"/>
            <rFont val="Calibri"/>
            <family val="2"/>
          </rPr>
          <t>Author:</t>
        </r>
        <r>
          <rPr>
            <sz val="11"/>
            <color rgb="FF000000"/>
            <rFont val="Calibri"/>
            <family val="2"/>
          </rPr>
          <t xml:space="preserve">
https://cgfa.ilga.gov/Upload/2001_sales_tax_issues.pdf</t>
        </r>
      </text>
    </comment>
    <comment ref="AI16" authorId="0" shapeId="0" xr:uid="{EB162143-6FE5-4179-8D1E-480B183C2ED0}">
      <text>
        <r>
          <rPr>
            <b/>
            <sz val="9"/>
            <color rgb="FF000000"/>
            <rFont val="Tahoma"/>
            <family val="2"/>
          </rPr>
          <t>Author:</t>
        </r>
        <r>
          <rPr>
            <sz val="9"/>
            <color rgb="FF000000"/>
            <rFont val="Tahoma"/>
            <family val="2"/>
          </rPr>
          <t xml:space="preserve">
</t>
        </r>
        <r>
          <rPr>
            <sz val="9"/>
            <color rgb="FF000000"/>
            <rFont val="Tahoma"/>
            <family val="2"/>
          </rPr>
          <t>Gross receipts tax (called the "Gross Income Tax" was enacted in 1933. Retail sales and use tax took effect in 1963.</t>
        </r>
      </text>
    </comment>
    <comment ref="BM16" authorId="0" shapeId="0" xr:uid="{1940D09C-4EE8-46E1-8337-99261591415E}">
      <text>
        <r>
          <rPr>
            <b/>
            <sz val="9"/>
            <color indexed="81"/>
            <rFont val="Tahoma"/>
            <family val="2"/>
          </rPr>
          <t>Author:</t>
        </r>
        <r>
          <rPr>
            <sz val="9"/>
            <color indexed="81"/>
            <rFont val="Tahoma"/>
            <family val="2"/>
          </rPr>
          <t xml:space="preserve">
October 23, 1963.
https://www.in.gov/dor/files/ib07.pdf</t>
        </r>
      </text>
    </comment>
    <comment ref="BW16" authorId="0" shapeId="0" xr:uid="{6DEACBF3-5F24-4253-A89A-34E228AD8568}">
      <text>
        <r>
          <rPr>
            <b/>
            <sz val="9"/>
            <color indexed="81"/>
            <rFont val="Tahoma"/>
            <family val="2"/>
          </rPr>
          <t>Author:</t>
        </r>
        <r>
          <rPr>
            <sz val="9"/>
            <color indexed="81"/>
            <rFont val="Tahoma"/>
            <family val="2"/>
          </rPr>
          <t xml:space="preserve">
May 1, 1973
https://www.in.gov/dor/files/ib07.pdf</t>
        </r>
      </text>
    </comment>
    <comment ref="CG16" authorId="0" shapeId="0" xr:uid="{D554B351-B693-45A5-9290-A6A4983C3116}">
      <text>
        <r>
          <rPr>
            <b/>
            <sz val="9"/>
            <color indexed="81"/>
            <rFont val="Tahoma"/>
            <family val="2"/>
          </rPr>
          <t>Author:</t>
        </r>
        <r>
          <rPr>
            <sz val="9"/>
            <color indexed="81"/>
            <rFont val="Tahoma"/>
            <family val="2"/>
          </rPr>
          <t xml:space="preserve">
January 1, 1983
https://www.in.gov/dor/files/ib07.pdf</t>
        </r>
      </text>
    </comment>
    <comment ref="CZ16" authorId="0" shapeId="0" xr:uid="{DAAD5FD3-6F52-46EC-AB81-29F08BD331FA}">
      <text>
        <r>
          <rPr>
            <b/>
            <sz val="9"/>
            <color indexed="81"/>
            <rFont val="Tahoma"/>
            <family val="2"/>
          </rPr>
          <t>Author:</t>
        </r>
        <r>
          <rPr>
            <sz val="9"/>
            <color indexed="81"/>
            <rFont val="Tahoma"/>
            <family val="2"/>
          </rPr>
          <t xml:space="preserve">
December 1, 2002
https://www.in.gov/dor/files/ib07.pdf</t>
        </r>
      </text>
    </comment>
    <comment ref="DF16" authorId="0" shapeId="0" xr:uid="{9AFFDE82-8295-4A02-8D7C-92A4EAEAB3B7}">
      <text>
        <r>
          <rPr>
            <b/>
            <sz val="9"/>
            <color indexed="81"/>
            <rFont val="Tahoma"/>
            <family val="2"/>
          </rPr>
          <t>Author:</t>
        </r>
        <r>
          <rPr>
            <sz val="9"/>
            <color indexed="81"/>
            <rFont val="Tahoma"/>
            <family val="2"/>
          </rPr>
          <t xml:space="preserve">
April 1, 2008
https://www.in.gov/dor/files/ib07.pdf</t>
        </r>
      </text>
    </comment>
    <comment ref="A17" authorId="0" shapeId="0" xr:uid="{DD030B21-17AE-4B01-9211-457022EA2BDF}">
      <text>
        <r>
          <rPr>
            <b/>
            <sz val="11"/>
            <color rgb="FF000000"/>
            <rFont val="Calibri"/>
            <family val="2"/>
          </rPr>
          <t>Author:</t>
        </r>
        <r>
          <rPr>
            <sz val="11"/>
            <color rgb="FF000000"/>
            <rFont val="Calibri"/>
            <family val="2"/>
          </rPr>
          <t xml:space="preserve">
https://revenue.iowa.gov/resources/law-policy-information/iowa-tax-rate-history#:~:text=Table_title:%20History%20of%20Iowa%20Sales%20and%20Use,Sales%20and%20Use%20Tax%20Rate:%206.0%25%20%7C</t>
        </r>
      </text>
    </comment>
    <comment ref="A18" authorId="0" shapeId="0" xr:uid="{24972DB0-9A5C-4517-AFA2-7E1C0EA43826}">
      <text>
        <r>
          <rPr>
            <b/>
            <sz val="11"/>
            <color theme="1"/>
            <rFont val="Calibri"/>
            <family val="2"/>
            <scheme val="minor"/>
          </rPr>
          <t>Author:</t>
        </r>
        <r>
          <rPr>
            <sz val="11"/>
            <color theme="1"/>
            <rFont val="Calibri"/>
            <family val="2"/>
            <scheme val="minor"/>
          </rPr>
          <t xml:space="preserve">
Page 3 of:
https://www.ksrevenue.gov/pdf/pub1510.pdf</t>
        </r>
      </text>
    </comment>
    <comment ref="AI19" authorId="0" shapeId="0" xr:uid="{9A59EBC0-213B-2043-A364-C486E968E697}">
      <text>
        <r>
          <rPr>
            <b/>
            <sz val="10"/>
            <color rgb="FF000000"/>
            <rFont val="Calibri"/>
            <family val="2"/>
            <scheme val="minor"/>
          </rPr>
          <t>Author:</t>
        </r>
        <r>
          <rPr>
            <sz val="10"/>
            <color rgb="FF000000"/>
            <rFont val="Calibri"/>
            <family val="2"/>
            <scheme val="minor"/>
          </rPr>
          <t xml:space="preserve">
NTA says KY Ex H.B. 11 was a temp sales tax of 3 per cent for 1934-1936
</t>
        </r>
      </text>
    </comment>
    <comment ref="AN20" authorId="0" shapeId="0" xr:uid="{1E5A0FBA-8FFA-419C-92B2-BB0D34A1B48E}">
      <text>
        <r>
          <rPr>
            <sz val="11"/>
            <color rgb="FF000000"/>
            <rFont val="Calibri"/>
            <family val="2"/>
          </rPr>
          <t xml:space="preserve">Author:
</t>
        </r>
        <r>
          <rPr>
            <sz val="11"/>
            <color rgb="FF000000"/>
            <rFont val="Calibri"/>
            <family val="2"/>
          </rPr>
          <t>GL 1938, Act 2 p 6</t>
        </r>
      </text>
    </comment>
    <comment ref="AP20" authorId="0" shapeId="0" xr:uid="{70BAC3F9-C8A9-4B09-801C-40C234AD1F63}">
      <text>
        <r>
          <rPr>
            <sz val="11"/>
            <color rgb="FF000000"/>
            <rFont val="Calibri"/>
            <family val="2"/>
          </rPr>
          <t xml:space="preserve">Author:
</t>
        </r>
        <r>
          <rPr>
            <sz val="11"/>
            <color rgb="FF000000"/>
            <rFont val="Calibri"/>
            <family val="2"/>
          </rPr>
          <t>GL 1940, repeal sales tax with Act 82 p 402</t>
        </r>
      </text>
    </comment>
    <comment ref="AR20" authorId="0" shapeId="0" xr:uid="{4AFB47CD-5EDF-452A-B9FF-A8E95848DEEE}">
      <text>
        <r>
          <rPr>
            <sz val="11"/>
            <color rgb="FF000000"/>
            <rFont val="Calibri"/>
            <family val="2"/>
          </rPr>
          <t xml:space="preserve">Author:
</t>
        </r>
        <r>
          <rPr>
            <sz val="11"/>
            <color rgb="FF000000"/>
            <rFont val="Calibri"/>
            <family val="2"/>
          </rPr>
          <t xml:space="preserve">GL 1942 Act 2 p 6
</t>
        </r>
      </text>
    </comment>
    <comment ref="AK22" authorId="0" shapeId="0" xr:uid="{1041765A-99DB-47CF-89A7-6F6844B24505}">
      <text>
        <r>
          <rPr>
            <b/>
            <sz val="9"/>
            <color rgb="FF000000"/>
            <rFont val="Tahoma"/>
            <family val="2"/>
          </rPr>
          <t>Author:</t>
        </r>
        <r>
          <rPr>
            <sz val="9"/>
            <color rgb="FF000000"/>
            <rFont val="Tahoma"/>
            <family val="2"/>
          </rPr>
          <t xml:space="preserve">
</t>
        </r>
        <r>
          <rPr>
            <sz val="9"/>
            <color rgb="FF000000"/>
            <rFont val="Tahoma"/>
            <family val="2"/>
          </rPr>
          <t>Temporary gross receipts tax during Great Depression</t>
        </r>
      </text>
    </comment>
    <comment ref="AF26" authorId="0" shapeId="0" xr:uid="{DE7C587D-C25F-C24E-93D5-5BC66732260E}">
      <text>
        <r>
          <rPr>
            <b/>
            <sz val="10"/>
            <color rgb="FF000000"/>
            <rFont val="Tahoma"/>
            <family val="2"/>
          </rPr>
          <t>Author:</t>
        </r>
        <r>
          <rPr>
            <sz val="10"/>
            <color rgb="FF000000"/>
            <rFont val="Tahoma"/>
            <family val="2"/>
          </rPr>
          <t xml:space="preserve">
ranged from 0.1% to 1% depending on the nature of the business</t>
        </r>
      </text>
    </comment>
    <comment ref="AG26" authorId="0" shapeId="0" xr:uid="{D67EFD7F-045E-3F4B-B4B9-4B8F486AB9A8}">
      <text>
        <r>
          <rPr>
            <b/>
            <sz val="10"/>
            <color rgb="FF000000"/>
            <rFont val="Tahoma"/>
            <family val="2"/>
          </rPr>
          <t>Author:</t>
        </r>
        <r>
          <rPr>
            <sz val="10"/>
            <color rgb="FF000000"/>
            <rFont val="Tahoma"/>
            <family val="2"/>
          </rPr>
          <t xml:space="preserve">
ranged from 0.1% to 1% depending on the nature of the business</t>
        </r>
      </text>
    </comment>
    <comment ref="AH26" authorId="0" shapeId="0" xr:uid="{287428E6-80D1-8E4F-B76C-B0EBFDCAF6F8}">
      <text>
        <r>
          <rPr>
            <b/>
            <sz val="10"/>
            <color rgb="FF000000"/>
            <rFont val="Tahoma"/>
            <family val="2"/>
          </rPr>
          <t>Author:</t>
        </r>
        <r>
          <rPr>
            <sz val="10"/>
            <color rgb="FF000000"/>
            <rFont val="Tahoma"/>
            <family val="2"/>
          </rPr>
          <t xml:space="preserve">
2% producers and retailers, 1% on manufacturing, and 2% on public utilities and contractors</t>
        </r>
      </text>
    </comment>
    <comment ref="A29" authorId="0" shapeId="0" xr:uid="{ADC1A6A8-144C-427F-B047-659D6852346E}">
      <text>
        <r>
          <rPr>
            <b/>
            <sz val="10"/>
            <color rgb="FF000000"/>
            <rFont val="Tahoma"/>
            <family val="2"/>
          </rPr>
          <t>Author:</t>
        </r>
        <r>
          <rPr>
            <sz val="10"/>
            <color rgb="FF000000"/>
            <rFont val="Tahoma"/>
            <family val="2"/>
          </rPr>
          <t xml:space="preserve">
https://revenue.nebraska.gov/sites/default/files/doc/research/chronology/history.pdf</t>
        </r>
      </text>
    </comment>
    <comment ref="BQ29" authorId="0" shapeId="0" xr:uid="{AF10FD10-2D03-424D-ADA0-671B724BA02F}">
      <text>
        <r>
          <rPr>
            <b/>
            <sz val="9"/>
            <color indexed="81"/>
            <rFont val="Tahoma"/>
            <family val="2"/>
          </rPr>
          <t>Author:</t>
        </r>
        <r>
          <rPr>
            <sz val="9"/>
            <color indexed="81"/>
            <rFont val="Tahoma"/>
            <family val="2"/>
          </rPr>
          <t xml:space="preserve">
Sounds like the 2.5% rate started mid-1967, per this: https://revenue.nebraska.gov/sites/default/files/doc/research/chronology/history.pdf</t>
        </r>
      </text>
    </comment>
    <comment ref="CN29" authorId="0" shapeId="0" xr:uid="{B751B827-C49D-404A-A64F-0E06102B9708}">
      <text>
        <r>
          <rPr>
            <b/>
            <sz val="9"/>
            <color rgb="FF000000"/>
            <rFont val="Tahoma"/>
            <family val="2"/>
          </rPr>
          <t>Author:</t>
        </r>
        <r>
          <rPr>
            <sz val="9"/>
            <color rgb="FF000000"/>
            <rFont val="Tahoma"/>
            <family val="2"/>
          </rPr>
          <t xml:space="preserve">
Mid-year changes in these years that I'm not sure we're being consistent about. See https://revenue.nebraska.gov/sites/default/files/doc/research/chronology/history.pdf</t>
        </r>
      </text>
    </comment>
    <comment ref="BS30" authorId="0" shapeId="0" xr:uid="{FAA9C559-6B42-414B-B053-72B6F2E0F998}">
      <text>
        <r>
          <rPr>
            <sz val="11"/>
            <color rgb="FF000000"/>
            <rFont val="Calibri"/>
            <family val="2"/>
          </rPr>
          <t xml:space="preserve">Author:
</t>
        </r>
        <r>
          <rPr>
            <sz val="11"/>
            <color rgb="FF000000"/>
            <rFont val="Calibri"/>
            <family val="2"/>
          </rPr>
          <t>GL 1969 enact local option sales tax, AKA "County-City Relief Tax," of 0.5% with C 599, p 1135- cell value does not include this local option tax</t>
        </r>
      </text>
    </comment>
    <comment ref="AK32" authorId="0" shapeId="0" xr:uid="{9512CB58-5D6D-CE4C-9CF3-7C64E14268F8}">
      <text>
        <r>
          <rPr>
            <b/>
            <sz val="10"/>
            <color rgb="FF000000"/>
            <rFont val="Tahoma"/>
            <family val="2"/>
          </rPr>
          <t>Author:</t>
        </r>
        <r>
          <rPr>
            <sz val="10"/>
            <color rgb="FF000000"/>
            <rFont val="Tahoma"/>
            <family val="2"/>
          </rPr>
          <t xml:space="preserve">
</t>
        </r>
        <r>
          <rPr>
            <sz val="10"/>
            <color rgb="FF000000"/>
            <rFont val="Tahoma"/>
            <family val="2"/>
          </rPr>
          <t>repealed after 1 year</t>
        </r>
      </text>
    </comment>
    <comment ref="A33" authorId="0" shapeId="0" xr:uid="{9C9DC188-AB2D-4925-B17D-9BB9AE3824F1}">
      <text>
        <r>
          <rPr>
            <b/>
            <sz val="11"/>
            <color rgb="FF000000"/>
            <rFont val="Calibri"/>
            <family val="2"/>
          </rPr>
          <t>Author:</t>
        </r>
        <r>
          <rPr>
            <sz val="11"/>
            <color rgb="FF000000"/>
            <rFont val="Calibri"/>
            <family val="2"/>
          </rPr>
          <t xml:space="preserve">
source for 1982 onward
https://www.rrnm.gov/DocumentCenter/View/8632/Gross-Receipts-Tax-Rate?bidId=
</t>
        </r>
      </text>
    </comment>
    <comment ref="N33" authorId="0" shapeId="0" xr:uid="{B6002250-CBBD-4B6C-9237-39CAB8BCBE0F}">
      <text>
        <r>
          <rPr>
            <b/>
            <sz val="9"/>
            <color indexed="81"/>
            <rFont val="Tahoma"/>
            <family val="2"/>
          </rPr>
          <t>Author:</t>
        </r>
        <r>
          <rPr>
            <sz val="9"/>
            <color indexed="81"/>
            <rFont val="Tahoma"/>
            <family val="2"/>
          </rPr>
          <t xml:space="preserve">
New Mexico became the 47th state on January 6, 1912.</t>
        </r>
      </text>
    </comment>
    <comment ref="A35" authorId="0" shapeId="0" xr:uid="{AB5EE580-8A53-4D8F-8D26-A927D63A3139}">
      <text>
        <r>
          <rPr>
            <b/>
            <sz val="11"/>
            <color rgb="FF000000"/>
            <rFont val="Calibri"/>
            <family val="2"/>
          </rPr>
          <t>Author:</t>
        </r>
        <r>
          <rPr>
            <sz val="11"/>
            <color rgb="FF000000"/>
            <rFont val="Calibri"/>
            <family val="2"/>
          </rPr>
          <t xml:space="preserve">
</t>
        </r>
        <r>
          <rPr>
            <sz val="11"/>
            <color rgb="FF000000"/>
            <rFont val="Calibri"/>
            <family val="2"/>
          </rPr>
          <t>https://webservices.ncleg.gov/ViewDocSiteFile/31291</t>
        </r>
      </text>
    </comment>
    <comment ref="BU35" authorId="0" shapeId="0" xr:uid="{D9158818-1D0F-4D5A-9334-FBD648641B9E}">
      <text>
        <r>
          <rPr>
            <b/>
            <sz val="11"/>
            <color rgb="FF000000"/>
            <rFont val="Calibri"/>
            <family val="2"/>
          </rPr>
          <t>Author:</t>
        </r>
        <r>
          <rPr>
            <sz val="11"/>
            <color rgb="FF000000"/>
            <rFont val="Calibri"/>
            <family val="2"/>
          </rPr>
          <t xml:space="preserve">
implemented a 1% local sales tax
" local tax was increased by .5% in 1983, .5% in
1986, and .5% in 2002."</t>
        </r>
      </text>
    </comment>
    <comment ref="CY35" authorId="0" shapeId="0" xr:uid="{A102668E-BD57-44C5-883E-5CDAAD2BE098}">
      <text>
        <r>
          <rPr>
            <b/>
            <sz val="10"/>
            <color rgb="FF000000"/>
            <rFont val="Tahoma"/>
            <family val="2"/>
          </rPr>
          <t>Author:</t>
        </r>
        <r>
          <rPr>
            <sz val="10"/>
            <color rgb="FF000000"/>
            <rFont val="Tahoma"/>
            <family val="2"/>
          </rPr>
          <t xml:space="preserve">
0.5% increase effective October 16, 2001. Initially scheduled to expire after June 30, 2003 but it was later extended.</t>
        </r>
      </text>
    </comment>
    <comment ref="DD35" authorId="0" shapeId="0" xr:uid="{8D73CEF4-B9A0-472B-8711-F2B18EB6E6C1}">
      <text>
        <r>
          <rPr>
            <b/>
            <sz val="9"/>
            <color indexed="81"/>
            <rFont val="Tahoma"/>
            <family val="2"/>
          </rPr>
          <t>Author:</t>
        </r>
        <r>
          <rPr>
            <sz val="9"/>
            <color indexed="81"/>
            <rFont val="Tahoma"/>
            <family val="2"/>
          </rPr>
          <t xml:space="preserve">
December 1, 2006 reduction</t>
        </r>
      </text>
    </comment>
    <comment ref="DF35" authorId="0" shapeId="0" xr:uid="{BAE12DC8-B955-499D-AD83-3ADDD738A056}">
      <text>
        <r>
          <rPr>
            <b/>
            <sz val="9"/>
            <color indexed="81"/>
            <rFont val="Tahoma"/>
            <family val="2"/>
          </rPr>
          <t>Author:</t>
        </r>
        <r>
          <rPr>
            <sz val="9"/>
            <color indexed="81"/>
            <rFont val="Tahoma"/>
            <family val="2"/>
          </rPr>
          <t xml:space="preserve">
October 1, 2008 increase</t>
        </r>
      </text>
    </comment>
    <comment ref="DG35" authorId="0" shapeId="0" xr:uid="{DAACFA35-60AF-40CB-A78A-26A703DBA32C}">
      <text>
        <r>
          <rPr>
            <b/>
            <sz val="9"/>
            <color indexed="81"/>
            <rFont val="Tahoma"/>
            <family val="2"/>
          </rPr>
          <t>Author:</t>
        </r>
        <r>
          <rPr>
            <sz val="9"/>
            <color indexed="81"/>
            <rFont val="Tahoma"/>
            <family val="2"/>
          </rPr>
          <t xml:space="preserve">
9/1/2009 = 5.5%
10/1/2009 = 5.75%</t>
        </r>
      </text>
    </comment>
    <comment ref="I38" authorId="0" shapeId="0" xr:uid="{FE681290-D886-46EF-A3AE-F6C02AC683AF}">
      <text>
        <r>
          <rPr>
            <b/>
            <sz val="9"/>
            <color rgb="FF000000"/>
            <rFont val="Tahoma"/>
            <family val="2"/>
          </rPr>
          <t>Author:</t>
        </r>
        <r>
          <rPr>
            <sz val="9"/>
            <color rgb="FF000000"/>
            <rFont val="Tahoma"/>
            <family val="2"/>
          </rPr>
          <t xml:space="preserve">
</t>
        </r>
        <r>
          <rPr>
            <sz val="9"/>
            <color rgb="FF000000"/>
            <rFont val="Tahoma"/>
            <family val="2"/>
          </rPr>
          <t>Oklahoma became the 46th state on November 16, 1907.</t>
        </r>
      </text>
    </comment>
    <comment ref="A42" authorId="0" shapeId="0" xr:uid="{C83438B1-E2D0-45C5-9CD4-12AC436DB48B}">
      <text>
        <r>
          <rPr>
            <b/>
            <sz val="11"/>
            <color rgb="FF000000"/>
            <rFont val="Calibri"/>
            <family val="2"/>
          </rPr>
          <t>Author:</t>
        </r>
        <r>
          <rPr>
            <sz val="11"/>
            <color rgb="FF000000"/>
            <rFont val="Calibri"/>
            <family val="2"/>
          </rPr>
          <t xml:space="preserve">
https://dor.sc.gov/resources-site/lawandpolicy/Documents/Chapter%201%20-%20General%20Overview.pdf</t>
        </r>
      </text>
    </comment>
    <comment ref="AI43" authorId="0" shapeId="0" xr:uid="{3996D837-FE02-5E47-A875-4FB6B24E18C4}">
      <text>
        <r>
          <rPr>
            <b/>
            <sz val="10"/>
            <color rgb="FF000000"/>
            <rFont val="Tahoma"/>
            <family val="2"/>
          </rPr>
          <t>Author:</t>
        </r>
        <r>
          <rPr>
            <sz val="10"/>
            <color rgb="FF000000"/>
            <rFont val="Tahoma"/>
            <family val="2"/>
          </rPr>
          <t xml:space="preserve">
</t>
        </r>
        <r>
          <rPr>
            <sz val="10"/>
            <color rgb="FF000000"/>
            <rFont val="Tahoma"/>
            <family val="2"/>
          </rPr>
          <t>For 1933 and 1934, SD had a gross reciepts tax</t>
        </r>
      </text>
    </comment>
    <comment ref="AK43" authorId="0" shapeId="0" xr:uid="{0A5DDBD0-8D36-DE4E-97CD-72D815ED28D7}">
      <text>
        <r>
          <rPr>
            <b/>
            <sz val="10"/>
            <color rgb="FF000000"/>
            <rFont val="Tahoma"/>
            <family val="2"/>
          </rPr>
          <t xml:space="preserve">Author:
</t>
        </r>
        <r>
          <rPr>
            <b/>
            <sz val="10"/>
            <color rgb="FF000000"/>
            <rFont val="Tahoma"/>
            <family val="2"/>
          </rPr>
          <t xml:space="preserve">SD adopts retail sales tax
</t>
        </r>
        <r>
          <rPr>
            <b/>
            <sz val="10"/>
            <color rgb="FF000000"/>
            <rFont val="Tahoma"/>
            <family val="2"/>
          </rPr>
          <t>https://sdlegislature.gov/pdfviewer/viewer.html?documentid=285146#page=533</t>
        </r>
      </text>
    </comment>
    <comment ref="A44" authorId="0" shapeId="0" xr:uid="{2C1AA1BF-7692-437C-8F26-6F9D94BBF359}">
      <text>
        <r>
          <rPr>
            <b/>
            <sz val="11"/>
            <color rgb="FF000000"/>
            <rFont val="Calibri"/>
            <family val="2"/>
          </rPr>
          <t>Author:</t>
        </r>
        <r>
          <rPr>
            <sz val="11"/>
            <color rgb="FF000000"/>
            <rFont val="Calibri"/>
            <family val="2"/>
          </rPr>
          <t xml:space="preserve">
https://rrs.scholasticahq.com/api/v1/articles/9602-sales-versus-income-taxes-the-issues-of-adequacy-in-tennessee.pdf</t>
        </r>
      </text>
    </comment>
    <comment ref="A46" authorId="0" shapeId="0" xr:uid="{0B140E28-F546-314B-B8B4-A9C545931B5B}">
      <text>
        <r>
          <rPr>
            <b/>
            <sz val="10"/>
            <color rgb="FF000000"/>
            <rFont val="Tahoma"/>
            <family val="2"/>
          </rPr>
          <t>Author:</t>
        </r>
        <r>
          <rPr>
            <sz val="10"/>
            <color rgb="FF000000"/>
            <rFont val="Tahoma"/>
            <family val="2"/>
          </rPr>
          <t xml:space="preserve">
https://tax.utah.gov/econstats/history</t>
        </r>
      </text>
    </comment>
    <comment ref="BM46" authorId="0" shapeId="0" xr:uid="{3E619631-202D-47D7-928C-B07A1DF5E535}">
      <text>
        <r>
          <rPr>
            <sz val="11"/>
            <color rgb="FF000000"/>
            <rFont val="Calibri"/>
            <family val="2"/>
          </rPr>
          <t xml:space="preserve">Author:
</t>
        </r>
        <r>
          <rPr>
            <sz val="11"/>
            <color rgb="FF000000"/>
            <rFont val="Calibri"/>
            <family val="2"/>
          </rPr>
          <t>GL 1963, C 140 and 141 respectively enact 2.5% sales tax and 0.5% additional sales tax</t>
        </r>
      </text>
    </comment>
    <comment ref="DF46" authorId="0" shapeId="0" xr:uid="{9A0DB96C-78E8-4B62-B938-D927C6396057}">
      <text>
        <r>
          <rPr>
            <b/>
            <sz val="9"/>
            <color indexed="81"/>
            <rFont val="Tahoma"/>
            <family val="2"/>
          </rPr>
          <t>Author:</t>
        </r>
        <r>
          <rPr>
            <sz val="9"/>
            <color indexed="81"/>
            <rFont val="Tahoma"/>
            <family val="2"/>
          </rPr>
          <t xml:space="preserve">
1/1/2008 reduction</t>
        </r>
      </text>
    </comment>
    <comment ref="DQ46" authorId="0" shapeId="0" xr:uid="{D4E11549-8710-4BC8-8CE9-9F637A6A6D13}">
      <text>
        <r>
          <rPr>
            <b/>
            <sz val="9"/>
            <color rgb="FF000000"/>
            <rFont val="Tahoma"/>
            <family val="2"/>
          </rPr>
          <t>Author:</t>
        </r>
        <r>
          <rPr>
            <sz val="9"/>
            <color rgb="FF000000"/>
            <rFont val="Tahoma"/>
            <family val="2"/>
          </rPr>
          <t xml:space="preserve">
</t>
        </r>
        <r>
          <rPr>
            <sz val="9"/>
            <color rgb="FF000000"/>
            <rFont val="Tahoma"/>
            <family val="2"/>
          </rPr>
          <t>Effective 4/1/19, enacted by Prop 3.</t>
        </r>
      </text>
    </comment>
    <comment ref="A49" authorId="0" shapeId="0" xr:uid="{584D7BDF-6BE3-9341-954E-BF69A07A0C10}">
      <text>
        <r>
          <rPr>
            <b/>
            <sz val="10"/>
            <color rgb="FF000000"/>
            <rFont val="Tahoma"/>
            <family val="2"/>
          </rPr>
          <t>Author:</t>
        </r>
        <r>
          <rPr>
            <sz val="10"/>
            <color rgb="FF000000"/>
            <rFont val="Tahoma"/>
            <family val="2"/>
          </rPr>
          <t xml:space="preserve">
</t>
        </r>
        <r>
          <rPr>
            <sz val="10"/>
            <color rgb="FF000000"/>
            <rFont val="Tahoma"/>
            <family val="2"/>
          </rPr>
          <t xml:space="preserve">WASHINGTON'S TAX HISTORY A Brief Overview of the Development of State and Local Taxes in Washington 
</t>
        </r>
        <r>
          <rPr>
            <sz val="10"/>
            <color rgb="FF000000"/>
            <rFont val="Tahoma"/>
            <family val="2"/>
          </rPr>
          <t>https://dor.wa.gov/sites/default/files/2022-02/06taxhistory.pdf</t>
        </r>
      </text>
    </comment>
    <comment ref="AI49" authorId="0" shapeId="0" xr:uid="{F56022F1-A05A-2241-AD41-F54A83B1B451}">
      <text>
        <r>
          <rPr>
            <sz val="10"/>
            <color rgb="FF000000"/>
            <rFont val="Tahoma"/>
            <family val="2"/>
          </rPr>
          <t xml:space="preserve">Author:
</t>
        </r>
        <r>
          <rPr>
            <sz val="10"/>
            <color rgb="FF000000"/>
            <rFont val="Tahoma"/>
            <family val="2"/>
          </rPr>
          <t>Legislature adopts temporary gross reciepts tax for 1933</t>
        </r>
      </text>
    </comment>
    <comment ref="AK49" authorId="0" shapeId="0" xr:uid="{E217F529-91B1-C74A-AB53-AB32822F0FE7}">
      <text>
        <r>
          <rPr>
            <b/>
            <sz val="10"/>
            <color rgb="FF000000"/>
            <rFont val="Tahoma"/>
            <family val="2"/>
          </rPr>
          <t>Author:</t>
        </r>
        <r>
          <rPr>
            <sz val="10"/>
            <color rgb="FF000000"/>
            <rFont val="Tahoma"/>
            <family val="2"/>
          </rPr>
          <t xml:space="preserve">
</t>
        </r>
        <r>
          <rPr>
            <sz val="10"/>
            <color rgb="FF000000"/>
            <rFont val="Tahoma"/>
            <family val="2"/>
          </rPr>
          <t xml:space="preserve">Revenue Act of 1935 enacts sales tax </t>
        </r>
      </text>
    </comment>
    <comment ref="A50" authorId="0" shapeId="0" xr:uid="{106838AB-AA5F-8248-8521-80B73A8FDEF9}">
      <text>
        <r>
          <rPr>
            <b/>
            <sz val="10"/>
            <color rgb="FF000000"/>
            <rFont val="Tahoma"/>
            <family val="2"/>
          </rPr>
          <t>Author:</t>
        </r>
        <r>
          <rPr>
            <sz val="10"/>
            <color rgb="FF000000"/>
            <rFont val="Tahoma"/>
            <family val="2"/>
          </rPr>
          <t xml:space="preserve">
</t>
        </r>
        <r>
          <rPr>
            <sz val="10"/>
            <color rgb="FF000000"/>
            <rFont val="Tahoma"/>
            <family val="2"/>
          </rPr>
          <t>https://tax.wv.gov/Documents/Reports/CurrentTaxStructure.JointSelectCommitteeOnTaxReform.pdf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<sst xmlns="http://schemas.openxmlformats.org/spreadsheetml/2006/main" count="5522" uniqueCount="102">
  <si>
    <t>File Version:</t>
  </si>
  <si>
    <t>Last Update:</t>
  </si>
  <si>
    <t>This file was last updated on June 8, 2026. The tax rates and deduction parameters for Tax Years 2026 and 2027 are current as of June 8, 2026 and are subject to change based on future legislative action.</t>
  </si>
  <si>
    <t>Tabs (all data series span 1900 to 2027 and include coverage for the 50 states plus DC):</t>
  </si>
  <si>
    <r>
      <t>PIT_history</t>
    </r>
    <r>
      <rPr>
        <sz val="10"/>
        <color rgb="FF000000"/>
        <rFont val="Roboto"/>
      </rPr>
      <t>: Top statutory personal income tax rates applied to net income.</t>
    </r>
  </si>
  <si>
    <r>
      <t>PIT_history_supplement</t>
    </r>
    <r>
      <rPr>
        <sz val="10"/>
        <color rgb="FF000000"/>
        <rFont val="Roboto"/>
      </rPr>
      <t>: Top personal income tax rates, adjusted to account for the impact of state deductions for federal individual income tax paid.</t>
    </r>
  </si>
  <si>
    <r>
      <t>PIT_fed_deduction</t>
    </r>
    <r>
      <rPr>
        <sz val="10"/>
        <color rgb="FF000000"/>
        <rFont val="Roboto"/>
      </rPr>
      <t>: State deductions for federal individual income taxes paid, expressed as the share of federal income tax liability that is potentially deductible.</t>
    </r>
  </si>
  <si>
    <r>
      <t>CIT_history</t>
    </r>
    <r>
      <rPr>
        <sz val="10"/>
        <rFont val="Roboto"/>
      </rPr>
      <t>: Top statutory corporate income tax rates applied to net income.</t>
    </r>
  </si>
  <si>
    <r>
      <t>CIT_history_supplement</t>
    </r>
    <r>
      <rPr>
        <sz val="10"/>
        <color rgb="FF000000"/>
        <rFont val="Roboto"/>
      </rPr>
      <t>: Top corporate income tax rates, adjusted to account for the impact of state deductions for federal corporate income tax paid.</t>
    </r>
  </si>
  <si>
    <r>
      <t>CIT_fed_deduction</t>
    </r>
    <r>
      <rPr>
        <sz val="10"/>
        <color rgb="FF000000"/>
        <rFont val="Roboto"/>
      </rPr>
      <t>: State deductions for federal corporate income taxes paid, expressed as the share of federal income tax liability that is potentially deductible.</t>
    </r>
  </si>
  <si>
    <r>
      <t>GST_history</t>
    </r>
    <r>
      <rPr>
        <sz val="10"/>
        <rFont val="Roboto"/>
      </rPr>
      <t>: General sales tax rates.</t>
    </r>
  </si>
  <si>
    <t>Included Taxes and Explanation of Rates:</t>
  </si>
  <si>
    <t>This file includes data on broad-based, centrally collected, state-level taxes.
Personal and corporate income taxes are defined to include those levies applying to broad categories of net income. For states with graduated personal or corporate income tax rates, only the top rate is reported. When states apply different rates to earned income and investment income, this file displays the rate on earned income. Narrow taxes applying only to certain forms of income are excluded, such as investment income taxes and payroll taxes on earned income. Corporate tax structures applying to capital value or some other base that is not net income are similarly excluded, though earlier structures using a hybrid approach that allowed corporations to elect either a net income tax or a tax on their stock value are documented with the rate on net income only.
Supplemental data present top personal and corporate income tax rates after accounting for state deductions for federal income taxes allowed in certain states. This file also includes data on the share of federal income tax liability that is potentially deductible in any given state and year. Excluded from these data are deductions that have fixed dollar caps, though this information is available in cell notes.
For sales tax, we typically include only those general sales taxes that are assessed on the purchaser, with Hawaii and New Mexico being notable exceptions as the seller is liable for those taxes. Gross receipts taxes, margins taxes, and gross income taxes are excluded from our definition of sales tax or corporate tax.
Local taxes are excluded for all tax types, though a portion of California's local sales tax is categorized as a state tax in this file as it is mandated, uniform across the state, and centrally collected.</t>
  </si>
  <si>
    <t>Cell Notes and Formulas:</t>
  </si>
  <si>
    <t>We have included some comments on cells that we expect might be helpful to readers. Some notes explain complex rate structures or surtaxes while others point to underlying data sources. We have also noted some anomalous years, especially in the early part of the 1900s when some new taxes were implemented and repealed in the same year or soon thereafter. Some tax rates are also provided as formulas rather than simple values to convey additional detail on components of the tax rate, such as the presence of surcharges or the calculation of the rate as a percentage of federal tax rates.
Supplemental PIT and CIT rates are calculated that take into account state deductions for federal income taxes paid in those states offering such a deduction. These deductions can have a significant, mechanical impact on the true top marginal state tax rate. Constructing this measure is made more complicated by the fact that, in many cases, not only are federal taxes deductible at the state level but state taxes are also deductible at the federal level. The formula used to calculate a true top state tax rate, accounting for this cross deductibility, is s(1-f)/(1-f*s) where s equals the top statutory state rate and f equals the top statutory federal rate multiplied by the share of federal taxes that are deductible. Using the same variables, for years 2018-2027 the supplemental PIT calculation is simply s*(1-f) because the federal deduction for state tax payments is capped in these years and thus the marginal dollar of state income tax paid is no longer federally deductible for high-income filers.
Values calculated via formula are displayed in blue text.</t>
  </si>
  <si>
    <t>Year of Analysis:</t>
  </si>
  <si>
    <t>In the case of changes taking effect partway through a calendar year, we report the rate in effect as of December 31st of that year.</t>
  </si>
  <si>
    <t>Data Sources:</t>
  </si>
  <si>
    <t>Advisory Commission on Intergovernmental Relations; Federation of Tax Administrators; Proceedings of the Annual Conference on Taxation under the Auspices of the National Tax Association; Council of State Governments; Commerce Clearing House; U.S. Census Bureau; various state agency reports and resources; state statutes; state tax forms.</t>
  </si>
  <si>
    <t>Authors:</t>
  </si>
  <si>
    <t>The information in this file was compiled by staff at the Institute on Taxation and Economic Policy (ITEP). Sarah Austin led this project with support from Carl Davis, Matthew Gardner, Angie Sumo, Vanessa Woods, and Cassidy Sheppard.</t>
  </si>
  <si>
    <t>Contact:</t>
  </si>
  <si>
    <t xml:space="preserve">Please email Sarah Austin at sarah@itep.org with questions or feedback. I am happy to work with researchers seeking to use this dataset and am open to ideas for supplementing it with additional data. I am also eager to ensure the data are accurate and welcome any corrections. While every attempt has been made to ensure the accuracy of these data, it is almost certainly the case that some of the more than 44,000 datapoints found in this file could benefit from revision. </t>
  </si>
  <si>
    <t>Suggested Citation:</t>
  </si>
  <si>
    <r>
      <t xml:space="preserve">Institute on Taxation and Economic Policy, "Historical State Tax Rate Data," File Version 2026.2, June 2026, </t>
    </r>
    <r>
      <rPr>
        <sz val="10"/>
        <rFont val="Roboto"/>
      </rPr>
      <t>ITEP.org/historical-state-tax-rate-data</t>
    </r>
  </si>
  <si>
    <t>Top State PIT Rate</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</si>
  <si>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</si>
  <si>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</si>
  <si>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</si>
  <si>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</si>
  <si>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</si>
  <si>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</si>
  <si>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</si>
  <si>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</si>
  <si>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</si>
  <si>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</si>
  <si>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</si>
  <si>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</si>
  <si>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</si>
  <si>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</si>
  <si>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</si>
  <si>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</si>
  <si>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</si>
  <si>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</si>
  <si>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</si>
  <si>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</si>
  <si>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</si>
  <si>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</si>
  <si>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</si>
  <si>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</si>
  <si>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</si>
  <si>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</si>
  <si>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</si>
  <si>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</si>
  <si>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</si>
  <si>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</si>
  <si>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</si>
  <si>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</si>
  <si>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</si>
  <si>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</si>
  <si>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</si>
  <si>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</si>
  <si>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</si>
  <si>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</si>
  <si>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</si>
  <si>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</si>
  <si>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</si>
  <si>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</si>
  <si>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</si>
  <si>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</si>
  <si>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</si>
  <si>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</si>
  <si>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</si>
  <si>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</si>
  <si>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</si>
  <si>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</si>
  <si>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</si>
  <si>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Top Federal PIT Rate</t>
  </si>
  <si>
    <r>
      <rPr>
        <b/>
        <sz val="9"/>
        <rFont val="Roboto"/>
      </rPr>
      <t>Note:</t>
    </r>
    <r>
      <rPr>
        <sz val="9"/>
        <color rgb="FF0070C0"/>
        <rFont val="Roboto"/>
      </rPr>
      <t xml:space="preserve"> Blue</t>
    </r>
    <r>
      <rPr>
        <sz val="9"/>
        <rFont val="Roboto"/>
      </rPr>
      <t xml:space="preserve"> text indicates a more nuanced rate calculation done via formula in this sheet. Zeroes indicate lack of a broad-based personal income tax (e.g., narrow taxes levied on investment income are excluded). When states apply different rates to earned income and investment income, this table displays the rate on earned income. </t>
    </r>
    <r>
      <rPr>
        <sz val="9"/>
        <color rgb="FFC00000"/>
        <rFont val="Roboto"/>
      </rPr>
      <t>Red</t>
    </r>
    <r>
      <rPr>
        <sz val="9"/>
        <rFont val="Roboto"/>
      </rPr>
      <t xml:space="preserve"> text indicates a projection. See README tab for more information on these data and their sources.</t>
    </r>
  </si>
  <si>
    <r>
      <rPr>
        <b/>
        <sz val="9"/>
        <rFont val="Roboto"/>
      </rPr>
      <t xml:space="preserve">Source: </t>
    </r>
    <r>
      <rPr>
        <sz val="9"/>
        <rFont val="Roboto"/>
      </rPr>
      <t>Institute on Taxation and Economic Policy (ITEP) compilation of information from various national and state sources.</t>
    </r>
  </si>
  <si>
    <t>Summary Data</t>
  </si>
  <si>
    <t># of states with tax</t>
  </si>
  <si>
    <t>Median, all states</t>
  </si>
  <si>
    <t>Median, states w/ tax</t>
  </si>
  <si>
    <t>Mean, all states</t>
  </si>
  <si>
    <t>Mean, states w/ tax</t>
  </si>
  <si>
    <t>Top State PIT Rate, Adjusted for Deduction for Federal Tax Paid</t>
  </si>
  <si>
    <r>
      <rPr>
        <b/>
        <sz val="9"/>
        <rFont val="Roboto"/>
      </rPr>
      <t>Note:</t>
    </r>
    <r>
      <rPr>
        <sz val="9"/>
        <rFont val="Roboto"/>
      </rPr>
      <t xml:space="preserve"> </t>
    </r>
    <r>
      <rPr>
        <sz val="9"/>
        <color rgb="FF0070C0"/>
        <rFont val="Roboto"/>
      </rPr>
      <t>Blue</t>
    </r>
    <r>
      <rPr>
        <sz val="9"/>
        <rFont val="Roboto"/>
      </rPr>
      <t xml:space="preserve"> text indicates a top personal income tax rate that incorporates impact of federal income tax deduction, if applicable. Zeroes indicate lack of a broad-based personal income tax (e.g., narrow taxes levied on investment income are excluded). When states apply different rates to earned income and investment income, this table displays the rate on earned income. </t>
    </r>
    <r>
      <rPr>
        <sz val="9"/>
        <color rgb="FFC00000"/>
        <rFont val="Roboto"/>
      </rPr>
      <t>Red</t>
    </r>
    <r>
      <rPr>
        <sz val="9"/>
        <rFont val="Roboto"/>
      </rPr>
      <t xml:space="preserve"> text indicates a projection. See README tab for more information on these data and their sources.</t>
    </r>
  </si>
  <si>
    <t>Share of Federal Individual Income Tax Deductible on State Forms</t>
  </si>
  <si>
    <t/>
  </si>
  <si>
    <r>
      <rPr>
        <b/>
        <sz val="9"/>
        <rFont val="Roboto"/>
      </rPr>
      <t>Note:</t>
    </r>
    <r>
      <rPr>
        <sz val="9"/>
        <rFont val="Roboto"/>
      </rPr>
      <t xml:space="preserve"> </t>
    </r>
    <r>
      <rPr>
        <sz val="9"/>
        <color rgb="FF0070C0"/>
        <rFont val="Roboto"/>
      </rPr>
      <t>Blue</t>
    </r>
    <r>
      <rPr>
        <sz val="9"/>
        <rFont val="Roboto"/>
      </rPr>
      <t xml:space="preserve"> text indicates a federal income tax deduction expressed as the share of federal income tax liability that is deductable. Zeros indicate no federal income tax deduction, though some states have fixed deduction amounts that are captured in cell notes. Blank cells indicate lack of a broad-based personal income tax (e.g., narrow taxes levied on investment income are excluded). </t>
    </r>
    <r>
      <rPr>
        <sz val="9"/>
        <color rgb="FFC00000"/>
        <rFont val="Roboto"/>
      </rPr>
      <t>Red</t>
    </r>
    <r>
      <rPr>
        <sz val="9"/>
        <rFont val="Roboto"/>
      </rPr>
      <t xml:space="preserve"> text indicates a projection. See README tab for more information on these data and their sources.</t>
    </r>
  </si>
  <si>
    <t># of states with deduction for fed. income taxes paid</t>
  </si>
  <si>
    <t>Top State CIT Rate</t>
  </si>
  <si>
    <t>Top Federal CIT Rate</t>
  </si>
  <si>
    <r>
      <rPr>
        <b/>
        <sz val="9"/>
        <rFont val="Roboto"/>
      </rPr>
      <t>Note:</t>
    </r>
    <r>
      <rPr>
        <sz val="9"/>
        <color theme="4"/>
        <rFont val="Roboto"/>
      </rPr>
      <t xml:space="preserve"> Blue</t>
    </r>
    <r>
      <rPr>
        <sz val="9"/>
        <rFont val="Roboto"/>
      </rPr>
      <t xml:space="preserve"> text indicates a more nuanced rate calculation done via formula in this sheet. Zeroes indicate no tax on corporate net income. </t>
    </r>
    <r>
      <rPr>
        <sz val="9"/>
        <color rgb="FFC00000"/>
        <rFont val="Roboto"/>
      </rPr>
      <t>Red</t>
    </r>
    <r>
      <rPr>
        <sz val="9"/>
        <rFont val="Roboto"/>
      </rPr>
      <t xml:space="preserve"> text indicates a projection. See README tab for more information on these data and their sources.</t>
    </r>
  </si>
  <si>
    <t>Top State CIT Rate, Adjusted for Deduction for Federal Tax Paid</t>
  </si>
  <si>
    <r>
      <rPr>
        <b/>
        <sz val="9"/>
        <color rgb="FF000000"/>
        <rFont val="Roboto"/>
      </rPr>
      <t>Note:</t>
    </r>
    <r>
      <rPr>
        <sz val="9"/>
        <color rgb="FF000000"/>
        <rFont val="Roboto"/>
      </rPr>
      <t xml:space="preserve"> </t>
    </r>
    <r>
      <rPr>
        <sz val="9"/>
        <color rgb="FF0070C0"/>
        <rFont val="Roboto"/>
      </rPr>
      <t xml:space="preserve">Blue </t>
    </r>
    <r>
      <rPr>
        <sz val="9"/>
        <rFont val="Roboto"/>
      </rPr>
      <t>text indicates a top corporate income tax rate that incorporates impact of federal income tax deduction, if applicable.</t>
    </r>
    <r>
      <rPr>
        <sz val="9"/>
        <color rgb="FF0070C0"/>
        <rFont val="Roboto"/>
      </rPr>
      <t xml:space="preserve"> </t>
    </r>
    <r>
      <rPr>
        <sz val="9"/>
        <rFont val="Roboto"/>
      </rPr>
      <t xml:space="preserve">Zeroes indicate no tax on corporate net income. </t>
    </r>
    <r>
      <rPr>
        <sz val="9"/>
        <color rgb="FFC00000"/>
        <rFont val="Roboto"/>
      </rPr>
      <t>Red</t>
    </r>
    <r>
      <rPr>
        <sz val="9"/>
        <color rgb="FF000000"/>
        <rFont val="Roboto"/>
      </rPr>
      <t xml:space="preserve"> text indicates a projection. See README tab for more information on these data and their sources.</t>
    </r>
  </si>
  <si>
    <t>Share of Fed. Corporate Income Tax Deductible on State Forms</t>
  </si>
  <si>
    <r>
      <rPr>
        <b/>
        <sz val="9"/>
        <color rgb="FF000000"/>
        <rFont val="Roboto"/>
      </rPr>
      <t>Note:</t>
    </r>
    <r>
      <rPr>
        <sz val="9"/>
        <color rgb="FF000000"/>
        <rFont val="Roboto"/>
      </rPr>
      <t xml:space="preserve"> </t>
    </r>
    <r>
      <rPr>
        <sz val="9"/>
        <color rgb="FF0070C0"/>
        <rFont val="Roboto"/>
      </rPr>
      <t>Blue</t>
    </r>
    <r>
      <rPr>
        <sz val="9"/>
        <color rgb="FF000000"/>
        <rFont val="Roboto"/>
      </rPr>
      <t xml:space="preserve"> text indicates a federal income tax deduction expressed as the share of federal income tax liability that is deductable. Zeros indicate no federal income tax deduction in state's with CIT, though some states have fixed deduction allowances that are captured in cell notes. Blank cells indicate no tax on corporate net income. </t>
    </r>
    <r>
      <rPr>
        <sz val="9"/>
        <color rgb="FFC00000"/>
        <rFont val="Roboto"/>
      </rPr>
      <t>Red</t>
    </r>
    <r>
      <rPr>
        <sz val="9"/>
        <color rgb="FF000000"/>
        <rFont val="Roboto"/>
      </rPr>
      <t xml:space="preserve"> text indicates a projection. See README tab for more information on these data and their sources.</t>
    </r>
  </si>
  <si>
    <t># of states with deduction for fed. Income taxes paid</t>
  </si>
  <si>
    <t>State GST Rate</t>
  </si>
  <si>
    <r>
      <rPr>
        <b/>
        <sz val="9"/>
        <rFont val="Roboto"/>
      </rPr>
      <t>Note:</t>
    </r>
    <r>
      <rPr>
        <sz val="9"/>
        <rFont val="Roboto"/>
      </rPr>
      <t xml:space="preserve"> </t>
    </r>
    <r>
      <rPr>
        <sz val="9"/>
        <color theme="4"/>
        <rFont val="Roboto"/>
      </rPr>
      <t>Blue</t>
    </r>
    <r>
      <rPr>
        <sz val="9"/>
        <rFont val="Roboto"/>
      </rPr>
      <t xml:space="preserve"> text indicates a more nuanced rate calculation done via formula in this sheet. Zeroes indicate no tax. </t>
    </r>
    <r>
      <rPr>
        <sz val="9"/>
        <color rgb="FFC00000"/>
        <rFont val="Roboto"/>
      </rPr>
      <t>Red</t>
    </r>
    <r>
      <rPr>
        <sz val="9"/>
        <rFont val="Roboto"/>
      </rPr>
      <t xml:space="preserve"> text indicates a projection. Data reflect state tax rates only, with exception for California which has a mandatory combined state and local sales tax. While some other states have local option sales taxes, including Utah and Virginia where these taxes have been uniformly adopted statewide at the municipal level, these local taxes are excluded from this database because they are not mandatory. See README tab for more information on these data and their sources.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</si>
</sst>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
    <numFmt numFmtId="165" formatCode="0.000%"/>
    <numFmt numFmtId="166" formatCode="_(* #,##0_);_(* \(#,##0\);_(* &quot;-&quot;??_);_(@_)"/>
  </numFmts>
  <fonts count="100">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0"/>
      <name val="Arial"/>
      <family val="2"/>
    </font>
    <font>
      <sz val="8"/>
      <name val="Helv"/>
    </font>
    <font>
      <u/>
      <sz val="10"/>
      <color indexed="12"/>
      <name val="Arial"/>
      <family val="2"/>
    </font>
    <font>
      <sz val="12"/>
      <name val="Arial"/>
      <family val="2"/>
    </font>
    <font>
      <sz val="9"/>
      <color indexed="81"/>
      <name val="Tahoma"/>
      <family val="2"/>
    </font>
    <font>
      <b/>
      <sz val="9"/>
      <color indexed="81"/>
      <name val="Tahoma"/>
      <family val="2"/>
    </font>
    <font>
      <sz val="10"/>
      <name val="MS Sans Serif"/>
      <family val="2"/>
    </font>
    <font>
      <sz val="11"/>
      <name val="Calibri"/>
      <family val="2"/>
      <scheme val="minor"/>
    </font>
    <font>
      <sz val="10"/>
      <color rgb="FF000000"/>
      <name val="Tahoma"/>
      <family val="2"/>
    </font>
    <font>
      <b/>
      <sz val="9"/>
      <color rgb="FF000000"/>
      <name val="Tahoma"/>
      <family val="2"/>
    </font>
    <font>
      <sz val="9"/>
      <color rgb="FF000000"/>
      <name val="Tahoma"/>
      <family val="2"/>
    </font>
    <font>
      <sz val="11"/>
      <color rgb="FF000000"/>
      <name val="Calibri"/>
      <family val="2"/>
    </font>
    <font>
      <b/>
      <sz val="10"/>
      <color rgb="FF000000"/>
      <name val="Tahoma"/>
      <family val="2"/>
    </font>
    <font>
      <sz val="10"/>
      <color rgb="FF000000"/>
      <name val="Calibri"/>
      <family val="2"/>
      <scheme val="minor"/>
    </font>
    <font>
      <sz val="2"/>
      <color rgb="FF000000"/>
      <name val="Calibri"/>
      <family val="34"/>
    </font>
    <font>
      <sz val="8"/>
      <color rgb="FF000000"/>
      <name val="Calibri"/>
      <family val="34"/>
    </font>
    <font>
      <sz val="10"/>
      <color rgb="FF000000"/>
      <name val="Calibri"/>
      <family val="2"/>
    </font>
    <font>
      <u/>
      <sz val="10"/>
      <color rgb="FF000000"/>
      <name val="Calibri"/>
      <family val="2"/>
      <scheme val="minor"/>
    </font>
    <font>
      <b/>
      <sz val="10"/>
      <color rgb="FF000000"/>
      <name val="Calibri"/>
      <family val="2"/>
    </font>
    <font>
      <sz val="11"/>
      <color theme="0"/>
      <name val="Calibri"/>
      <family val="2"/>
      <scheme val="minor"/>
    </font>
    <font>
      <u/>
      <sz val="10"/>
      <color rgb="FF000000"/>
      <name val="Tahoma"/>
      <family val="2"/>
    </font>
    <font>
      <b/>
      <sz val="10"/>
      <color theme="1"/>
      <name val="Tahoma"/>
      <family val="2"/>
    </font>
    <font>
      <sz val="10"/>
      <color theme="1"/>
      <name val="Tahoma"/>
      <family val="2"/>
    </font>
    <font>
      <b/>
      <sz val="8"/>
      <color rgb="FF000000"/>
      <name val="Calibri"/>
      <family val="34"/>
    </font>
    <font>
      <b/>
      <sz val="11"/>
      <color rgb="FF000000"/>
      <name val="Calibri"/>
      <family val="2"/>
    </font>
    <font>
      <b/>
      <sz val="10"/>
      <color rgb="FF000000"/>
      <name val="Calibri"/>
      <family val="2"/>
      <scheme val="minor"/>
    </font>
    <font>
      <b/>
      <sz val="10"/>
      <color indexed="81"/>
      <name val="Tahoma"/>
      <family val="2"/>
    </font>
    <font>
      <sz val="10"/>
      <color indexed="81"/>
      <name val="Tahoma"/>
      <family val="2"/>
    </font>
    <font>
      <sz val="11"/>
      <color rgb="FFFF0000"/>
      <name val="Calibri"/>
      <family val="2"/>
      <scheme val="minor"/>
    </font>
    <font>
      <b/>
      <sz val="10.5"/>
      <color rgb="FF000000"/>
      <name val="Calibri"/>
      <family val="2"/>
      <scheme val="minor"/>
    </font>
    <font>
      <sz val="3"/>
      <color rgb="FF000000"/>
      <name val="Calibri"/>
      <family val="2"/>
      <scheme val="minor"/>
    </font>
    <font>
      <sz val="10.5"/>
      <color rgb="FF000000"/>
      <name val="Calibri"/>
      <family val="2"/>
      <scheme val="minor"/>
    </font>
    <font>
      <sz val="11"/>
      <color rgb="FFC00000"/>
      <name val="Calibri"/>
      <family val="2"/>
      <scheme val="minor"/>
    </font>
    <font>
      <sz val="11"/>
      <color rgb="FF9C6500"/>
      <name val="Calibri"/>
      <family val="2"/>
      <scheme val="minor"/>
    </font>
    <font>
      <sz val="8"/>
      <color theme="1"/>
      <name val="Arial"/>
      <family val="2"/>
    </font>
    <font>
      <sz val="10"/>
      <name val="MS Sans Serif"/>
    </font>
    <font>
      <b/>
      <sz val="18"/>
      <color theme="3"/>
      <name val="Calibri Light"/>
      <family val="2"/>
      <scheme val="major"/>
    </font>
    <font>
      <sz val="9.5"/>
      <color rgb="FF000000"/>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sz val="11"/>
      <color indexed="8"/>
      <name val="Calibri"/>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font>
    <font>
      <u/>
      <sz val="10"/>
      <color theme="10"/>
      <name val="Arial"/>
      <family val="2"/>
    </font>
    <font>
      <u/>
      <sz val="12"/>
      <color theme="10"/>
      <name val="Arial"/>
      <family val="2"/>
    </font>
    <font>
      <u/>
      <sz val="11"/>
      <color theme="10"/>
      <name val="Calibri"/>
      <family val="2"/>
      <scheme val="minor"/>
    </font>
    <font>
      <sz val="10"/>
      <color theme="3"/>
      <name val="Arial"/>
      <family val="2"/>
    </font>
    <font>
      <sz val="11"/>
      <color theme="3"/>
      <name val="Arial"/>
      <family val="2"/>
    </font>
    <font>
      <sz val="10"/>
      <color rgb="FF3F3F76"/>
      <name val="Arial"/>
      <family val="2"/>
    </font>
    <font>
      <sz val="10"/>
      <color rgb="FFFA7D00"/>
      <name val="Arial"/>
      <family val="2"/>
    </font>
    <font>
      <sz val="10"/>
      <color rgb="FF9C6500"/>
      <name val="Arial"/>
      <family val="2"/>
    </font>
    <font>
      <sz val="10"/>
      <name val="P-TIMES"/>
    </font>
    <font>
      <sz val="12"/>
      <name val="Times New Roman"/>
      <family val="1"/>
    </font>
    <font>
      <sz val="10"/>
      <color rgb="FF000000"/>
      <name val="Times New Roman"/>
      <family val="1"/>
    </font>
    <font>
      <sz val="11"/>
      <color theme="1"/>
      <name val="Arial"/>
      <family val="2"/>
    </font>
    <font>
      <b/>
      <sz val="10"/>
      <color rgb="FF3F3F3F"/>
      <name val="Arial"/>
      <family val="2"/>
    </font>
    <font>
      <b/>
      <sz val="10"/>
      <color theme="1"/>
      <name val="Arial"/>
      <family val="2"/>
    </font>
    <font>
      <sz val="10"/>
      <color rgb="FFFF0000"/>
      <name val="Arial"/>
      <family val="2"/>
    </font>
    <font>
      <b/>
      <sz val="10"/>
      <color theme="0"/>
      <name val="Roboto"/>
    </font>
    <font>
      <b/>
      <sz val="10"/>
      <color theme="1"/>
      <name val="Roboto"/>
    </font>
    <font>
      <sz val="10"/>
      <name val="Roboto"/>
    </font>
    <font>
      <sz val="10"/>
      <color theme="1"/>
      <name val="Roboto"/>
    </font>
    <font>
      <sz val="10"/>
      <color rgb="FFC00000"/>
      <name val="Roboto"/>
    </font>
    <font>
      <sz val="10"/>
      <color rgb="FFFF0000"/>
      <name val="Roboto"/>
    </font>
    <font>
      <sz val="10"/>
      <color theme="1"/>
      <name val="Calibri"/>
      <family val="2"/>
      <scheme val="minor"/>
    </font>
    <font>
      <sz val="10"/>
      <name val="Calibri"/>
      <family val="2"/>
      <scheme val="minor"/>
    </font>
    <font>
      <sz val="10"/>
      <color rgb="FFFF0000"/>
      <name val="Calibri"/>
      <family val="2"/>
      <scheme val="minor"/>
    </font>
    <font>
      <sz val="10"/>
      <color rgb="FFC00000"/>
      <name val="Calibri"/>
      <family val="2"/>
      <scheme val="minor"/>
    </font>
    <font>
      <b/>
      <sz val="10"/>
      <color rgb="FFC00000"/>
      <name val="Roboto"/>
    </font>
    <font>
      <sz val="9"/>
      <name val="Roboto"/>
    </font>
    <font>
      <b/>
      <sz val="9"/>
      <name val="Roboto"/>
    </font>
    <font>
      <sz val="9"/>
      <color theme="4"/>
      <name val="Roboto"/>
    </font>
    <font>
      <sz val="9"/>
      <color rgb="FFC00000"/>
      <name val="Roboto"/>
    </font>
    <font>
      <sz val="9"/>
      <name val="Calibri"/>
      <family val="2"/>
      <scheme val="minor"/>
    </font>
    <font>
      <sz val="9"/>
      <color theme="1"/>
      <name val="Calibri"/>
      <family val="2"/>
      <scheme val="minor"/>
    </font>
    <font>
      <sz val="9"/>
      <color rgb="FFFF0000"/>
      <name val="Calibri"/>
      <family val="2"/>
      <scheme val="minor"/>
    </font>
    <font>
      <sz val="9"/>
      <color theme="1"/>
      <name val="Roboto"/>
    </font>
    <font>
      <sz val="10"/>
      <color rgb="FF000000"/>
      <name val="Roboto"/>
    </font>
    <font>
      <sz val="9"/>
      <color rgb="FF000000"/>
      <name val="Roboto"/>
    </font>
    <font>
      <b/>
      <sz val="9"/>
      <color rgb="FF000000"/>
      <name val="Roboto"/>
    </font>
    <font>
      <sz val="9"/>
      <color rgb="FFFF0000"/>
      <name val="Roboto"/>
    </font>
    <font>
      <sz val="9"/>
      <color rgb="FF0070C0"/>
      <name val="Roboto"/>
    </font>
    <font>
      <b/>
      <sz val="10"/>
      <color rgb="FF000000"/>
      <name val="Roboto"/>
    </font>
    <font>
      <sz val="10"/>
      <color rgb="FF000000"/>
      <name val="Roboto"/>
    </font>
    <font>
      <b/>
      <sz val="10"/>
      <color rgb="FF44888B"/>
      <name val="Roboto"/>
    </font>
    <font>
      <sz val="10"/>
      <name val="Roboto"/>
    </font>
    <font>
      <b/>
      <sz val="10"/>
      <color rgb="FF4D7B90"/>
      <name val="Roboto"/>
    </font>
    <font>
      <b/>
      <sz val="10"/>
      <color rgb="FFE9B927"/>
      <name val="Roboto"/>
    </font>
    <font>
      <b/>
      <sz val="10"/>
      <name val="Roboto"/>
    </font>
  </fonts>
  <fills count="42">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4888B"/>
        <bgColor indexed="64"/>
      </patternFill>
    </fill>
    <fill>
      <patternFill patternType="solid">
        <fgColor rgb="FF122B4E"/>
        <bgColor indexed="64"/>
      </patternFill>
    </fill>
    <fill>
      <patternFill patternType="solid">
        <fgColor rgb="FFE8B927"/>
        <bgColor indexed="64"/>
      </patternFill>
    </fill>
    <fill>
      <patternFill patternType="solid">
        <fgColor rgb="FF4D7B90"/>
        <bgColor indexed="64"/>
      </patternFill>
    </fill>
    <fill>
      <patternFill patternType="solid">
        <fgColor theme="1" tint="0.34998626667073579"/>
        <bgColor indexed="64"/>
      </patternFill>
    </fill>
    <fill>
      <patternFill patternType="solid">
        <fgColor rgb="FFD9D9D9"/>
        <bgColor rgb="FF000000"/>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345">
    <xf numFmtId="0" fontId="0"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43" fontId="4" fillId="0" borderId="0" applyFont="0" applyFill="0" applyBorder="0" applyAlignment="0" applyProtection="0"/>
    <xf numFmtId="0" fontId="5" fillId="0" borderId="0"/>
    <xf numFmtId="9" fontId="4" fillId="0" borderId="0" applyFont="0" applyFill="0" applyBorder="0" applyAlignment="0" applyProtection="0"/>
    <xf numFmtId="44" fontId="4" fillId="0" borderId="0" applyFont="0" applyFill="0" applyBorder="0" applyAlignment="0" applyProtection="0"/>
    <xf numFmtId="0" fontId="23" fillId="15" borderId="0" applyNumberFormat="0" applyBorder="0" applyAlignment="0" applyProtection="0"/>
    <xf numFmtId="0" fontId="23" fillId="19" borderId="0" applyNumberFormat="0" applyBorder="0" applyAlignment="0" applyProtection="0"/>
    <xf numFmtId="0" fontId="23" fillId="23" borderId="0" applyNumberFormat="0" applyBorder="0" applyAlignment="0" applyProtection="0"/>
    <xf numFmtId="0" fontId="23" fillId="27" borderId="0" applyNumberFormat="0" applyBorder="0" applyAlignment="0" applyProtection="0"/>
    <xf numFmtId="0" fontId="23" fillId="31" borderId="0" applyNumberFormat="0" applyBorder="0" applyAlignment="0" applyProtection="0"/>
    <xf numFmtId="0" fontId="23" fillId="35" borderId="0" applyNumberFormat="0" applyBorder="0" applyAlignment="0" applyProtection="0"/>
    <xf numFmtId="40" fontId="10" fillId="0" borderId="0" applyFont="0" applyFill="0" applyBorder="0" applyAlignment="0" applyProtection="0"/>
    <xf numFmtId="0" fontId="37" fillId="7" borderId="0" applyNumberFormat="0" applyBorder="0" applyAlignment="0" applyProtection="0"/>
    <xf numFmtId="0" fontId="2" fillId="0" borderId="0"/>
    <xf numFmtId="0" fontId="38" fillId="0" borderId="0"/>
    <xf numFmtId="0" fontId="39" fillId="0" borderId="0"/>
    <xf numFmtId="0" fontId="2" fillId="11" borderId="8" applyNumberFormat="0" applyFont="0" applyAlignment="0" applyProtection="0"/>
    <xf numFmtId="0" fontId="40" fillId="0" borderId="0" applyNumberFormat="0" applyFill="0" applyBorder="0" applyAlignment="0" applyProtection="0"/>
    <xf numFmtId="0" fontId="41" fillId="0" borderId="0"/>
    <xf numFmtId="0" fontId="42" fillId="13" borderId="0" applyNumberFormat="0" applyBorder="0" applyAlignment="0" applyProtection="0"/>
    <xf numFmtId="0" fontId="42" fillId="17" borderId="0" applyNumberFormat="0" applyBorder="0" applyAlignment="0" applyProtection="0"/>
    <xf numFmtId="0" fontId="42" fillId="21" borderId="0" applyNumberFormat="0" applyBorder="0" applyAlignment="0" applyProtection="0"/>
    <xf numFmtId="0" fontId="42" fillId="25" borderId="0" applyNumberFormat="0" applyBorder="0" applyAlignment="0" applyProtection="0"/>
    <xf numFmtId="0" fontId="42" fillId="29" borderId="0" applyNumberFormat="0" applyBorder="0" applyAlignment="0" applyProtection="0"/>
    <xf numFmtId="0" fontId="42" fillId="33" borderId="0" applyNumberFormat="0" applyBorder="0" applyAlignment="0" applyProtection="0"/>
    <xf numFmtId="0" fontId="42" fillId="14" borderId="0" applyNumberFormat="0" applyBorder="0" applyAlignment="0" applyProtection="0"/>
    <xf numFmtId="0" fontId="42" fillId="18" borderId="0" applyNumberFormat="0" applyBorder="0" applyAlignment="0" applyProtection="0"/>
    <xf numFmtId="0" fontId="42" fillId="22" borderId="0" applyNumberFormat="0" applyBorder="0" applyAlignment="0" applyProtection="0"/>
    <xf numFmtId="0" fontId="42" fillId="26" borderId="0" applyNumberFormat="0" applyBorder="0" applyAlignment="0" applyProtection="0"/>
    <xf numFmtId="0" fontId="42" fillId="30" borderId="0" applyNumberFormat="0" applyBorder="0" applyAlignment="0" applyProtection="0"/>
    <xf numFmtId="0" fontId="42" fillId="34"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5" borderId="0" applyNumberFormat="0" applyBorder="0" applyAlignment="0" applyProtection="0"/>
    <xf numFmtId="0" fontId="43" fillId="12" borderId="0" applyNumberFormat="0" applyBorder="0" applyAlignment="0" applyProtection="0"/>
    <xf numFmtId="0" fontId="43" fillId="16" borderId="0" applyNumberFormat="0" applyBorder="0" applyAlignment="0" applyProtection="0"/>
    <xf numFmtId="0" fontId="43" fillId="20" borderId="0" applyNumberFormat="0" applyBorder="0" applyAlignment="0" applyProtection="0"/>
    <xf numFmtId="0" fontId="43" fillId="24" borderId="0" applyNumberFormat="0" applyBorder="0" applyAlignment="0" applyProtection="0"/>
    <xf numFmtId="0" fontId="43" fillId="28" borderId="0" applyNumberFormat="0" applyBorder="0" applyAlignment="0" applyProtection="0"/>
    <xf numFmtId="0" fontId="43" fillId="32" borderId="0" applyNumberFormat="0" applyBorder="0" applyAlignment="0" applyProtection="0"/>
    <xf numFmtId="0" fontId="44" fillId="6" borderId="0" applyNumberFormat="0" applyBorder="0" applyAlignment="0" applyProtection="0"/>
    <xf numFmtId="0" fontId="45" fillId="9" borderId="4" applyNumberFormat="0" applyAlignment="0" applyProtection="0"/>
    <xf numFmtId="0" fontId="46" fillId="10" borderId="7" applyNumberFormat="0" applyAlignment="0" applyProtection="0"/>
    <xf numFmtId="43" fontId="4"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4"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 fillId="0" borderId="0" applyFont="0" applyFill="0" applyBorder="0" applyAlignment="0" applyProtection="0"/>
    <xf numFmtId="0" fontId="48" fillId="0" borderId="0" applyNumberFormat="0" applyFill="0" applyBorder="0" applyAlignment="0" applyProtection="0"/>
    <xf numFmtId="0" fontId="49" fillId="5" borderId="0" applyNumberFormat="0" applyBorder="0" applyAlignment="0" applyProtection="0"/>
    <xf numFmtId="0" fontId="50" fillId="0" borderId="1" applyNumberFormat="0" applyFill="0" applyAlignment="0" applyProtection="0"/>
    <xf numFmtId="0" fontId="51" fillId="0" borderId="2" applyNumberFormat="0" applyFill="0" applyAlignment="0" applyProtection="0"/>
    <xf numFmtId="0" fontId="52" fillId="0" borderId="3" applyNumberFormat="0" applyFill="0" applyAlignment="0" applyProtection="0"/>
    <xf numFmtId="0" fontId="52" fillId="0" borderId="0" applyNumberFormat="0" applyFill="0" applyBorder="0" applyAlignment="0" applyProtection="0"/>
    <xf numFmtId="0" fontId="53" fillId="0" borderId="0" applyNumberFormat="0" applyFill="0" applyBorder="0" applyAlignment="0" applyProtection="0">
      <alignment vertical="top"/>
      <protection locked="0"/>
    </xf>
    <xf numFmtId="0" fontId="54" fillId="0" borderId="0" applyNumberFormat="0" applyFill="0" applyBorder="0" applyAlignment="0" applyProtection="0"/>
    <xf numFmtId="0" fontId="55" fillId="0" borderId="0" applyNumberFormat="0" applyFill="0" applyBorder="0" applyAlignment="0" applyProtection="0"/>
    <xf numFmtId="0" fontId="6" fillId="0" borderId="0" applyNumberFormat="0" applyFill="0" applyBorder="0" applyAlignment="0" applyProtection="0">
      <alignment vertical="top"/>
      <protection locked="0"/>
    </xf>
    <xf numFmtId="0" fontId="54"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8" borderId="4" applyNumberFormat="0" applyAlignment="0" applyProtection="0"/>
    <xf numFmtId="0" fontId="60" fillId="0" borderId="6" applyNumberFormat="0" applyFill="0" applyAlignment="0" applyProtection="0"/>
    <xf numFmtId="0" fontId="61" fillId="7" borderId="0" applyNumberFormat="0" applyBorder="0" applyAlignment="0" applyProtection="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2" fillId="0" borderId="0"/>
    <xf numFmtId="0" fontId="4" fillId="0" borderId="0"/>
    <xf numFmtId="0" fontId="4" fillId="0" borderId="0"/>
    <xf numFmtId="0" fontId="62" fillId="0" borderId="0"/>
    <xf numFmtId="0" fontId="2" fillId="0" borderId="0"/>
    <xf numFmtId="0" fontId="2"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63" fillId="0" borderId="0"/>
    <xf numFmtId="0" fontId="63" fillId="0" borderId="0"/>
    <xf numFmtId="0" fontId="63" fillId="0" borderId="0"/>
    <xf numFmtId="0" fontId="4" fillId="0" borderId="0"/>
    <xf numFmtId="0" fontId="42" fillId="0" borderId="0"/>
    <xf numFmtId="0" fontId="1" fillId="0" borderId="0"/>
    <xf numFmtId="0" fontId="4" fillId="0" borderId="0"/>
    <xf numFmtId="0" fontId="2" fillId="0" borderId="0"/>
    <xf numFmtId="0" fontId="2" fillId="0" borderId="0"/>
    <xf numFmtId="0" fontId="4" fillId="0" borderId="0"/>
    <xf numFmtId="0" fontId="2" fillId="0" borderId="0"/>
    <xf numFmtId="0" fontId="2" fillId="0" borderId="0"/>
    <xf numFmtId="0" fontId="7"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10" fillId="0" borderId="0"/>
    <xf numFmtId="0" fontId="10" fillId="0" borderId="0"/>
    <xf numFmtId="0" fontId="10" fillId="0" borderId="0"/>
    <xf numFmtId="0" fontId="10" fillId="0" borderId="0"/>
    <xf numFmtId="0" fontId="64" fillId="0" borderId="0"/>
    <xf numFmtId="0" fontId="7" fillId="0" borderId="0"/>
    <xf numFmtId="0" fontId="4" fillId="0" borderId="0"/>
    <xf numFmtId="0" fontId="7"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5" fillId="0" borderId="0"/>
    <xf numFmtId="0" fontId="42" fillId="11" borderId="8" applyNumberFormat="0" applyFont="0" applyAlignment="0" applyProtection="0"/>
    <xf numFmtId="0" fontId="2" fillId="11" borderId="8" applyNumberFormat="0" applyFont="0" applyAlignment="0" applyProtection="0"/>
    <xf numFmtId="0" fontId="2" fillId="11" borderId="8" applyNumberFormat="0" applyFont="0" applyAlignment="0" applyProtection="0"/>
    <xf numFmtId="0" fontId="42" fillId="11" borderId="8" applyNumberFormat="0" applyFont="0" applyAlignment="0" applyProtection="0"/>
    <xf numFmtId="0" fontId="66" fillId="9" borderId="5" applyNumberFormat="0" applyAlignment="0" applyProtection="0"/>
    <xf numFmtId="9" fontId="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67" fillId="0" borderId="9" applyNumberFormat="0" applyFill="0" applyAlignment="0" applyProtection="0"/>
    <xf numFmtId="0" fontId="68" fillId="0" borderId="0" applyNumberFormat="0" applyFill="0" applyBorder="0" applyAlignment="0" applyProtection="0"/>
  </cellStyleXfs>
  <cellXfs count="165">
    <xf numFmtId="0" fontId="0" fillId="0" borderId="0" xfId="0"/>
    <xf numFmtId="165" fontId="0" fillId="0" borderId="0" xfId="2" applyNumberFormat="1" applyFont="1"/>
    <xf numFmtId="165" fontId="0" fillId="0" borderId="0" xfId="2" applyNumberFormat="1" applyFont="1" applyAlignment="1">
      <alignment horizontal="center"/>
    </xf>
    <xf numFmtId="164" fontId="0" fillId="0" borderId="0" xfId="2" applyNumberFormat="1" applyFont="1" applyAlignment="1">
      <alignment horizontal="center"/>
    </xf>
    <xf numFmtId="0" fontId="0" fillId="0" borderId="0" xfId="0" applyAlignment="1">
      <alignment horizontal="center"/>
    </xf>
    <xf numFmtId="0" fontId="0" fillId="0" borderId="0" xfId="0" applyAlignment="1">
      <alignment horizontal="right"/>
    </xf>
    <xf numFmtId="0" fontId="3" fillId="0" borderId="0" xfId="0" applyFont="1" applyAlignment="1">
      <alignment horizontal="center" vertical="center"/>
    </xf>
    <xf numFmtId="165" fontId="0" fillId="0" borderId="0" xfId="2" applyNumberFormat="1" applyFont="1" applyFill="1" applyAlignment="1">
      <alignment horizontal="center"/>
    </xf>
    <xf numFmtId="165" fontId="0" fillId="0" borderId="0" xfId="2" applyNumberFormat="1" applyFont="1" applyFill="1"/>
    <xf numFmtId="0" fontId="0" fillId="0" borderId="0" xfId="0" applyAlignment="1">
      <alignment horizontal="center" vertical="center"/>
    </xf>
    <xf numFmtId="0" fontId="11" fillId="0" borderId="0" xfId="0" applyFont="1" applyAlignment="1">
      <alignment horizontal="center"/>
    </xf>
    <xf numFmtId="165" fontId="0" fillId="0" borderId="0" xfId="2" applyNumberFormat="1" applyFont="1" applyAlignment="1">
      <alignment vertical="top" wrapText="1"/>
    </xf>
    <xf numFmtId="9" fontId="0" fillId="0" borderId="0" xfId="2" applyFont="1" applyAlignment="1">
      <alignment horizontal="center"/>
    </xf>
    <xf numFmtId="43" fontId="0" fillId="0" borderId="0" xfId="1" applyFont="1" applyAlignment="1">
      <alignment horizontal="center"/>
    </xf>
    <xf numFmtId="0" fontId="36" fillId="0" borderId="0" xfId="0" applyFont="1" applyAlignment="1">
      <alignment horizontal="center"/>
    </xf>
    <xf numFmtId="0" fontId="32" fillId="0" borderId="0" xfId="0" applyFont="1" applyAlignment="1">
      <alignment horizontal="center"/>
    </xf>
    <xf numFmtId="0" fontId="69" fillId="36" borderId="10" xfId="3" applyFont="1" applyFill="1" applyBorder="1" applyAlignment="1">
      <alignment horizontal="right" vertical="center" wrapText="1"/>
    </xf>
    <xf numFmtId="0" fontId="69" fillId="36" borderId="11" xfId="3" applyFont="1" applyFill="1" applyBorder="1" applyAlignment="1">
      <alignment horizontal="right" vertical="center" wrapText="1"/>
    </xf>
    <xf numFmtId="0" fontId="69" fillId="36" borderId="11" xfId="3" applyFont="1" applyFill="1" applyBorder="1" applyAlignment="1">
      <alignment horizontal="right" wrapText="1"/>
    </xf>
    <xf numFmtId="0" fontId="69" fillId="36" borderId="12" xfId="3" applyFont="1" applyFill="1" applyBorder="1" applyAlignment="1">
      <alignment horizontal="right" vertical="center" wrapText="1"/>
    </xf>
    <xf numFmtId="0" fontId="69" fillId="37" borderId="0" xfId="0" applyFont="1" applyFill="1" applyAlignment="1">
      <alignment horizontal="center" vertical="center"/>
    </xf>
    <xf numFmtId="0" fontId="70" fillId="0" borderId="0" xfId="0" applyFont="1" applyAlignment="1">
      <alignment horizontal="center" vertical="center"/>
    </xf>
    <xf numFmtId="165" fontId="71" fillId="0" borderId="0" xfId="2" applyNumberFormat="1" applyFont="1" applyFill="1" applyAlignment="1">
      <alignment horizontal="center" vertical="center" wrapText="1"/>
    </xf>
    <xf numFmtId="165" fontId="71" fillId="0" borderId="0" xfId="2" applyNumberFormat="1" applyFont="1" applyAlignment="1">
      <alignment horizontal="center" wrapText="1"/>
    </xf>
    <xf numFmtId="165" fontId="71" fillId="0" borderId="0" xfId="2" applyNumberFormat="1" applyFont="1" applyBorder="1" applyAlignment="1">
      <alignment horizontal="center" wrapText="1"/>
    </xf>
    <xf numFmtId="165" fontId="71" fillId="0" borderId="0" xfId="2" applyNumberFormat="1" applyFont="1" applyFill="1" applyBorder="1" applyAlignment="1">
      <alignment horizontal="center" wrapText="1"/>
    </xf>
    <xf numFmtId="165" fontId="72" fillId="0" borderId="0" xfId="2" applyNumberFormat="1" applyFont="1" applyBorder="1" applyAlignment="1">
      <alignment horizontal="center"/>
    </xf>
    <xf numFmtId="165" fontId="71" fillId="0" borderId="0" xfId="3" applyNumberFormat="1" applyFont="1" applyAlignment="1">
      <alignment horizontal="center" wrapText="1"/>
    </xf>
    <xf numFmtId="165" fontId="71" fillId="0" borderId="0" xfId="2" applyNumberFormat="1" applyFont="1" applyFill="1" applyAlignment="1">
      <alignment horizontal="center" wrapText="1"/>
    </xf>
    <xf numFmtId="165" fontId="72" fillId="0" borderId="0" xfId="2" applyNumberFormat="1" applyFont="1" applyFill="1" applyBorder="1" applyAlignment="1">
      <alignment horizontal="center"/>
    </xf>
    <xf numFmtId="9" fontId="71" fillId="0" borderId="0" xfId="2" applyFont="1" applyAlignment="1">
      <alignment horizontal="center" wrapText="1"/>
    </xf>
    <xf numFmtId="9" fontId="71" fillId="0" borderId="0" xfId="3" applyNumberFormat="1" applyFont="1" applyAlignment="1">
      <alignment horizontal="center" wrapText="1"/>
    </xf>
    <xf numFmtId="164" fontId="72" fillId="0" borderId="0" xfId="2" applyNumberFormat="1" applyFont="1" applyAlignment="1">
      <alignment horizontal="center"/>
    </xf>
    <xf numFmtId="164" fontId="72" fillId="0" borderId="0" xfId="2" applyNumberFormat="1" applyFont="1" applyBorder="1" applyAlignment="1">
      <alignment horizontal="center"/>
    </xf>
    <xf numFmtId="164" fontId="72" fillId="0" borderId="0" xfId="0" applyNumberFormat="1" applyFont="1" applyAlignment="1">
      <alignment horizontal="center"/>
    </xf>
    <xf numFmtId="0" fontId="69" fillId="4" borderId="0" xfId="3" applyFont="1" applyFill="1" applyAlignment="1">
      <alignment horizontal="right" wrapText="1"/>
    </xf>
    <xf numFmtId="0" fontId="71" fillId="0" borderId="0" xfId="3" applyFont="1" applyAlignment="1">
      <alignment horizontal="right" vertical="center" wrapText="1"/>
    </xf>
    <xf numFmtId="0" fontId="71" fillId="0" borderId="0" xfId="3" applyFont="1" applyAlignment="1">
      <alignment horizontal="left"/>
    </xf>
    <xf numFmtId="0" fontId="71" fillId="0" borderId="0" xfId="3" applyFont="1" applyAlignment="1">
      <alignment horizontal="right"/>
    </xf>
    <xf numFmtId="0" fontId="72" fillId="0" borderId="0" xfId="0" applyFont="1" applyAlignment="1">
      <alignment horizontal="right" vertical="center"/>
    </xf>
    <xf numFmtId="0" fontId="71" fillId="0" borderId="0" xfId="3" applyFont="1" applyAlignment="1">
      <alignment horizontal="right" wrapText="1"/>
    </xf>
    <xf numFmtId="0" fontId="72" fillId="0" borderId="0" xfId="0" applyFont="1" applyAlignment="1">
      <alignment horizontal="right"/>
    </xf>
    <xf numFmtId="165" fontId="75" fillId="0" borderId="0" xfId="2" applyNumberFormat="1" applyFont="1" applyAlignment="1">
      <alignment horizontal="center"/>
    </xf>
    <xf numFmtId="0" fontId="75" fillId="0" borderId="0" xfId="0" applyFont="1" applyAlignment="1">
      <alignment horizontal="center"/>
    </xf>
    <xf numFmtId="0" fontId="76" fillId="0" borderId="0" xfId="3" applyFont="1" applyAlignment="1">
      <alignment horizontal="right" vertical="center" wrapText="1"/>
    </xf>
    <xf numFmtId="165" fontId="75" fillId="0" borderId="0" xfId="2" applyNumberFormat="1" applyFont="1" applyFill="1" applyAlignment="1">
      <alignment horizontal="center"/>
    </xf>
    <xf numFmtId="165" fontId="76" fillId="0" borderId="0" xfId="2" applyNumberFormat="1" applyFont="1" applyFill="1" applyAlignment="1">
      <alignment horizontal="center" vertical="center" wrapText="1"/>
    </xf>
    <xf numFmtId="165" fontId="76" fillId="0" borderId="0" xfId="2" applyNumberFormat="1" applyFont="1" applyFill="1" applyAlignment="1">
      <alignment horizontal="center" wrapText="1"/>
    </xf>
    <xf numFmtId="165" fontId="76" fillId="0" borderId="0" xfId="2" applyNumberFormat="1" applyFont="1" applyFill="1" applyBorder="1" applyAlignment="1">
      <alignment horizontal="center" wrapText="1"/>
    </xf>
    <xf numFmtId="165" fontId="75" fillId="0" borderId="0" xfId="2" applyNumberFormat="1" applyFont="1" applyFill="1" applyBorder="1" applyAlignment="1">
      <alignment horizontal="center"/>
    </xf>
    <xf numFmtId="165" fontId="77" fillId="0" borderId="0" xfId="2" applyNumberFormat="1" applyFont="1" applyFill="1" applyBorder="1" applyAlignment="1">
      <alignment horizontal="center"/>
    </xf>
    <xf numFmtId="0" fontId="76" fillId="0" borderId="0" xfId="3" applyFont="1" applyAlignment="1">
      <alignment horizontal="center"/>
    </xf>
    <xf numFmtId="165" fontId="77" fillId="0" borderId="0" xfId="2" applyNumberFormat="1" applyFont="1" applyAlignment="1">
      <alignment horizontal="center"/>
    </xf>
    <xf numFmtId="0" fontId="76" fillId="0" borderId="0" xfId="3" applyFont="1" applyAlignment="1">
      <alignment horizontal="center" wrapText="1"/>
    </xf>
    <xf numFmtId="9" fontId="76" fillId="0" borderId="0" xfId="3" applyNumberFormat="1" applyFont="1" applyAlignment="1">
      <alignment horizontal="center" wrapText="1"/>
    </xf>
    <xf numFmtId="9" fontId="76" fillId="0" borderId="0" xfId="2" applyFont="1" applyAlignment="1">
      <alignment horizontal="center" wrapText="1"/>
    </xf>
    <xf numFmtId="164" fontId="75" fillId="0" borderId="0" xfId="2" applyNumberFormat="1" applyFont="1" applyAlignment="1">
      <alignment horizontal="center"/>
    </xf>
    <xf numFmtId="164" fontId="75" fillId="0" borderId="0" xfId="2" applyNumberFormat="1" applyFont="1" applyBorder="1" applyAlignment="1">
      <alignment horizontal="center"/>
    </xf>
    <xf numFmtId="164" fontId="75" fillId="0" borderId="0" xfId="0" applyNumberFormat="1" applyFont="1" applyAlignment="1">
      <alignment horizontal="center"/>
    </xf>
    <xf numFmtId="164" fontId="77" fillId="0" borderId="0" xfId="2" applyNumberFormat="1" applyFont="1" applyAlignment="1">
      <alignment horizontal="center"/>
    </xf>
    <xf numFmtId="0" fontId="75" fillId="0" borderId="0" xfId="0" applyFont="1" applyAlignment="1">
      <alignment horizontal="right"/>
    </xf>
    <xf numFmtId="0" fontId="76" fillId="0" borderId="0" xfId="0" applyFont="1" applyAlignment="1">
      <alignment horizontal="center"/>
    </xf>
    <xf numFmtId="9" fontId="75" fillId="0" borderId="0" xfId="2" applyFont="1" applyAlignment="1">
      <alignment horizontal="center"/>
    </xf>
    <xf numFmtId="9" fontId="78" fillId="0" borderId="0" xfId="2" applyFont="1" applyAlignment="1">
      <alignment horizontal="center"/>
    </xf>
    <xf numFmtId="0" fontId="78" fillId="0" borderId="0" xfId="0" applyFont="1" applyAlignment="1">
      <alignment horizontal="center"/>
    </xf>
    <xf numFmtId="0" fontId="72" fillId="0" borderId="0" xfId="1" applyNumberFormat="1" applyFont="1" applyAlignment="1">
      <alignment horizontal="center"/>
    </xf>
    <xf numFmtId="0" fontId="72" fillId="0" borderId="0" xfId="1" applyNumberFormat="1" applyFont="1" applyBorder="1" applyAlignment="1">
      <alignment horizontal="center"/>
    </xf>
    <xf numFmtId="0" fontId="74" fillId="0" borderId="0" xfId="1" applyNumberFormat="1" applyFont="1" applyAlignment="1">
      <alignment horizontal="center"/>
    </xf>
    <xf numFmtId="165" fontId="72" fillId="0" borderId="0" xfId="2" applyNumberFormat="1" applyFont="1" applyAlignment="1">
      <alignment horizontal="center"/>
    </xf>
    <xf numFmtId="165" fontId="74" fillId="0" borderId="0" xfId="2" applyNumberFormat="1" applyFont="1" applyAlignment="1">
      <alignment horizontal="center"/>
    </xf>
    <xf numFmtId="0" fontId="79" fillId="3" borderId="0" xfId="0" applyFont="1" applyFill="1" applyAlignment="1">
      <alignment horizontal="center" vertical="center"/>
    </xf>
    <xf numFmtId="0" fontId="80" fillId="0" borderId="0" xfId="3" applyFont="1" applyAlignment="1">
      <alignment horizontal="left"/>
    </xf>
    <xf numFmtId="0" fontId="84" fillId="0" borderId="0" xfId="3" applyFont="1" applyAlignment="1">
      <alignment horizontal="center"/>
    </xf>
    <xf numFmtId="0" fontId="85" fillId="0" borderId="0" xfId="0" applyFont="1" applyAlignment="1">
      <alignment horizontal="center"/>
    </xf>
    <xf numFmtId="165" fontId="85" fillId="0" borderId="0" xfId="2" applyNumberFormat="1" applyFont="1" applyFill="1" applyAlignment="1">
      <alignment horizontal="center"/>
    </xf>
    <xf numFmtId="165" fontId="86" fillId="0" borderId="0" xfId="2" applyNumberFormat="1" applyFont="1" applyFill="1" applyAlignment="1">
      <alignment horizontal="center"/>
    </xf>
    <xf numFmtId="165" fontId="85" fillId="0" borderId="0" xfId="2" applyNumberFormat="1" applyFont="1" applyAlignment="1">
      <alignment horizontal="center"/>
    </xf>
    <xf numFmtId="165" fontId="86" fillId="0" borderId="0" xfId="2" applyNumberFormat="1" applyFont="1" applyAlignment="1">
      <alignment horizontal="center"/>
    </xf>
    <xf numFmtId="0" fontId="69" fillId="4" borderId="0" xfId="0" applyFont="1" applyFill="1" applyAlignment="1">
      <alignment horizontal="center" vertical="center" wrapText="1"/>
    </xf>
    <xf numFmtId="0" fontId="69" fillId="4" borderId="0" xfId="0" applyFont="1" applyFill="1" applyAlignment="1">
      <alignment horizontal="center" vertical="center"/>
    </xf>
    <xf numFmtId="10" fontId="71" fillId="0" borderId="0" xfId="1" applyNumberFormat="1" applyFont="1" applyFill="1" applyAlignment="1">
      <alignment horizontal="center" vertical="center" wrapText="1"/>
    </xf>
    <xf numFmtId="0" fontId="71" fillId="0" borderId="0" xfId="3" applyFont="1" applyAlignment="1">
      <alignment horizontal="center"/>
    </xf>
    <xf numFmtId="0" fontId="72" fillId="0" borderId="0" xfId="0" applyFont="1" applyAlignment="1">
      <alignment horizontal="center"/>
    </xf>
    <xf numFmtId="165" fontId="72" fillId="0" borderId="0" xfId="2" applyNumberFormat="1" applyFont="1" applyFill="1" applyAlignment="1">
      <alignment horizontal="center"/>
    </xf>
    <xf numFmtId="0" fontId="71" fillId="0" borderId="0" xfId="3" applyFont="1" applyAlignment="1">
      <alignment horizontal="center" wrapText="1"/>
    </xf>
    <xf numFmtId="0" fontId="80" fillId="0" borderId="0" xfId="3" applyFont="1" applyAlignment="1">
      <alignment horizontal="center"/>
    </xf>
    <xf numFmtId="0" fontId="87" fillId="0" borderId="0" xfId="0" applyFont="1" applyAlignment="1">
      <alignment horizontal="center"/>
    </xf>
    <xf numFmtId="165" fontId="87" fillId="0" borderId="0" xfId="2" applyNumberFormat="1" applyFont="1" applyFill="1" applyAlignment="1">
      <alignment horizontal="center"/>
    </xf>
    <xf numFmtId="165" fontId="87" fillId="0" borderId="0" xfId="2" applyNumberFormat="1" applyFont="1" applyAlignment="1">
      <alignment horizontal="center"/>
    </xf>
    <xf numFmtId="10" fontId="71" fillId="0" borderId="0" xfId="1" applyNumberFormat="1" applyFont="1" applyAlignment="1">
      <alignment horizontal="center" vertical="center" wrapText="1"/>
    </xf>
    <xf numFmtId="10" fontId="71" fillId="0" borderId="0" xfId="2" applyNumberFormat="1" applyFont="1" applyAlignment="1">
      <alignment horizontal="center" vertical="center" wrapText="1"/>
    </xf>
    <xf numFmtId="10" fontId="71" fillId="2" borderId="0" xfId="1" applyNumberFormat="1" applyFont="1" applyFill="1" applyAlignment="1">
      <alignment horizontal="center" vertical="center" wrapText="1"/>
    </xf>
    <xf numFmtId="166" fontId="71" fillId="0" borderId="0" xfId="1" applyNumberFormat="1" applyFont="1" applyFill="1" applyAlignment="1">
      <alignment horizontal="center" vertical="center" wrapText="1"/>
    </xf>
    <xf numFmtId="0" fontId="72" fillId="0" borderId="0" xfId="0" applyFont="1" applyAlignment="1">
      <alignment horizontal="right" vertical="center" wrapText="1"/>
    </xf>
    <xf numFmtId="165" fontId="71" fillId="0" borderId="0" xfId="2" applyNumberFormat="1" applyFont="1" applyAlignment="1">
      <alignment horizontal="center" vertical="center" wrapText="1"/>
    </xf>
    <xf numFmtId="10" fontId="71" fillId="0" borderId="0" xfId="3" applyNumberFormat="1" applyFont="1" applyAlignment="1">
      <alignment horizontal="center" vertical="center" wrapText="1"/>
    </xf>
    <xf numFmtId="165" fontId="71" fillId="0" borderId="0" xfId="2" applyNumberFormat="1" applyFont="1" applyBorder="1" applyAlignment="1">
      <alignment horizontal="center" vertical="center" wrapText="1"/>
    </xf>
    <xf numFmtId="10" fontId="71" fillId="0" borderId="0" xfId="2" applyNumberFormat="1" applyFont="1" applyBorder="1" applyAlignment="1">
      <alignment horizontal="center" vertical="center" wrapText="1"/>
    </xf>
    <xf numFmtId="165" fontId="71" fillId="0" borderId="0" xfId="3" applyNumberFormat="1" applyFont="1" applyAlignment="1">
      <alignment horizontal="center" vertical="center" wrapText="1"/>
    </xf>
    <xf numFmtId="165" fontId="72" fillId="0" borderId="0" xfId="2" applyNumberFormat="1" applyFont="1" applyAlignment="1">
      <alignment horizontal="center" vertical="center"/>
    </xf>
    <xf numFmtId="165" fontId="71" fillId="0" borderId="0" xfId="2" applyNumberFormat="1" applyFont="1" applyFill="1" applyBorder="1" applyAlignment="1">
      <alignment horizontal="center" vertical="center" wrapText="1"/>
    </xf>
    <xf numFmtId="0" fontId="69" fillId="0" borderId="0" xfId="3" applyFont="1" applyAlignment="1">
      <alignment horizontal="right" wrapText="1"/>
    </xf>
    <xf numFmtId="0" fontId="71" fillId="0" borderId="0" xfId="3" applyFont="1" applyAlignment="1">
      <alignment horizontal="center" vertical="center" wrapText="1"/>
    </xf>
    <xf numFmtId="0" fontId="72" fillId="0" borderId="0" xfId="0" applyFont="1" applyAlignment="1">
      <alignment horizontal="center" vertical="center"/>
    </xf>
    <xf numFmtId="0" fontId="71" fillId="0" borderId="0" xfId="3" applyFont="1" applyAlignment="1">
      <alignment horizontal="center" vertical="center"/>
    </xf>
    <xf numFmtId="0" fontId="71" fillId="0" borderId="0" xfId="3" applyFont="1" applyAlignment="1">
      <alignment horizontal="right" vertical="center"/>
    </xf>
    <xf numFmtId="165" fontId="74" fillId="0" borderId="0" xfId="2" applyNumberFormat="1" applyFont="1" applyAlignment="1">
      <alignment horizontal="center" vertical="center"/>
    </xf>
    <xf numFmtId="0" fontId="72" fillId="0" borderId="0" xfId="1" applyNumberFormat="1" applyFont="1" applyAlignment="1">
      <alignment horizontal="center" vertical="center"/>
    </xf>
    <xf numFmtId="0" fontId="74" fillId="0" borderId="0" xfId="1" applyNumberFormat="1" applyFont="1" applyAlignment="1">
      <alignment horizontal="center" vertical="center"/>
    </xf>
    <xf numFmtId="0" fontId="72" fillId="0" borderId="0" xfId="0" applyFont="1"/>
    <xf numFmtId="0" fontId="80" fillId="0" borderId="0" xfId="3" applyFont="1" applyAlignment="1">
      <alignment horizontal="left" vertical="center"/>
    </xf>
    <xf numFmtId="0" fontId="80" fillId="0" borderId="0" xfId="3" applyFont="1" applyAlignment="1">
      <alignment horizontal="center" vertical="center"/>
    </xf>
    <xf numFmtId="0" fontId="87" fillId="0" borderId="0" xfId="0" applyFont="1" applyAlignment="1">
      <alignment horizontal="center" vertical="center"/>
    </xf>
    <xf numFmtId="165" fontId="87" fillId="0" borderId="0" xfId="2" applyNumberFormat="1" applyFont="1" applyAlignment="1">
      <alignment horizontal="center" vertical="center"/>
    </xf>
    <xf numFmtId="165" fontId="85" fillId="0" borderId="0" xfId="2" applyNumberFormat="1" applyFont="1"/>
    <xf numFmtId="0" fontId="85" fillId="0" borderId="0" xfId="0" applyFont="1"/>
    <xf numFmtId="10" fontId="71" fillId="0" borderId="0" xfId="2" applyNumberFormat="1" applyFont="1" applyFill="1" applyAlignment="1">
      <alignment horizontal="center" vertical="center" wrapText="1"/>
    </xf>
    <xf numFmtId="165" fontId="72" fillId="0" borderId="0" xfId="2" applyNumberFormat="1" applyFont="1"/>
    <xf numFmtId="165" fontId="74" fillId="0" borderId="0" xfId="2" applyNumberFormat="1" applyFont="1" applyFill="1" applyAlignment="1">
      <alignment horizontal="center" vertical="center" wrapText="1"/>
    </xf>
    <xf numFmtId="165" fontId="72" fillId="0" borderId="0" xfId="2" applyNumberFormat="1" applyFont="1" applyFill="1"/>
    <xf numFmtId="9" fontId="72" fillId="0" borderId="0" xfId="2" applyFont="1" applyAlignment="1">
      <alignment horizontal="center"/>
    </xf>
    <xf numFmtId="9" fontId="74" fillId="0" borderId="0" xfId="2" applyFont="1" applyAlignment="1">
      <alignment horizontal="center"/>
    </xf>
    <xf numFmtId="10" fontId="88" fillId="0" borderId="0" xfId="2" applyNumberFormat="1" applyFont="1" applyAlignment="1">
      <alignment horizontal="center" vertical="center" wrapText="1"/>
    </xf>
    <xf numFmtId="10" fontId="88" fillId="0" borderId="0" xfId="2" applyNumberFormat="1" applyFont="1" applyFill="1" applyAlignment="1">
      <alignment horizontal="center" vertical="center" wrapText="1"/>
    </xf>
    <xf numFmtId="0" fontId="74" fillId="0" borderId="0" xfId="0" applyFont="1" applyAlignment="1">
      <alignment horizontal="center"/>
    </xf>
    <xf numFmtId="0" fontId="89" fillId="0" borderId="0" xfId="3" applyFont="1" applyAlignment="1">
      <alignment horizontal="left" vertical="center"/>
    </xf>
    <xf numFmtId="165" fontId="91" fillId="0" borderId="0" xfId="2" applyNumberFormat="1" applyFont="1" applyAlignment="1">
      <alignment horizontal="center" vertical="center"/>
    </xf>
    <xf numFmtId="165" fontId="73" fillId="0" borderId="0" xfId="2" applyNumberFormat="1" applyFont="1" applyFill="1" applyAlignment="1">
      <alignment horizontal="center" vertical="center" wrapText="1"/>
    </xf>
    <xf numFmtId="43" fontId="72" fillId="0" borderId="0" xfId="1" applyFont="1" applyAlignment="1">
      <alignment horizontal="center"/>
    </xf>
    <xf numFmtId="0" fontId="73" fillId="0" borderId="0" xfId="0" applyFont="1" applyAlignment="1">
      <alignment horizontal="center"/>
    </xf>
    <xf numFmtId="165" fontId="73" fillId="0" borderId="0" xfId="2" applyNumberFormat="1" applyFont="1" applyAlignment="1">
      <alignment horizontal="center"/>
    </xf>
    <xf numFmtId="0" fontId="70" fillId="0" borderId="0" xfId="0" applyFont="1" applyAlignment="1">
      <alignment horizontal="center"/>
    </xf>
    <xf numFmtId="0" fontId="69" fillId="38" borderId="10" xfId="3" applyFont="1" applyFill="1" applyBorder="1" applyAlignment="1">
      <alignment horizontal="right" wrapText="1"/>
    </xf>
    <xf numFmtId="0" fontId="69" fillId="38" borderId="11" xfId="3" applyFont="1" applyFill="1" applyBorder="1" applyAlignment="1">
      <alignment horizontal="right" wrapText="1"/>
    </xf>
    <xf numFmtId="0" fontId="69" fillId="38" borderId="11" xfId="3" applyFont="1" applyFill="1" applyBorder="1" applyAlignment="1">
      <alignment horizontal="right" vertical="center" wrapText="1"/>
    </xf>
    <xf numFmtId="0" fontId="69" fillId="38" borderId="12" xfId="3" applyFont="1" applyFill="1" applyBorder="1" applyAlignment="1">
      <alignment horizontal="right" wrapText="1"/>
    </xf>
    <xf numFmtId="0" fontId="69" fillId="39" borderId="10" xfId="3" applyFont="1" applyFill="1" applyBorder="1" applyAlignment="1">
      <alignment horizontal="right" vertical="center" wrapText="1"/>
    </xf>
    <xf numFmtId="0" fontId="69" fillId="39" borderId="11" xfId="3" applyFont="1" applyFill="1" applyBorder="1" applyAlignment="1">
      <alignment horizontal="right" vertical="center" wrapText="1"/>
    </xf>
    <xf numFmtId="0" fontId="69" fillId="39" borderId="12" xfId="3" applyFont="1" applyFill="1" applyBorder="1" applyAlignment="1">
      <alignment horizontal="right" vertical="center" wrapText="1"/>
    </xf>
    <xf numFmtId="0" fontId="69" fillId="40" borderId="0" xfId="0" applyFont="1" applyFill="1" applyAlignment="1">
      <alignment horizontal="center" vertical="center" wrapText="1"/>
    </xf>
    <xf numFmtId="0" fontId="69" fillId="40" borderId="0" xfId="0" applyFont="1" applyFill="1" applyAlignment="1">
      <alignment horizontal="center" vertical="center"/>
    </xf>
    <xf numFmtId="10" fontId="36" fillId="0" borderId="0" xfId="2" applyNumberFormat="1" applyFont="1" applyFill="1" applyAlignment="1">
      <alignment horizontal="center" vertical="center" wrapText="1"/>
    </xf>
    <xf numFmtId="10" fontId="11" fillId="0" borderId="0" xfId="2" applyNumberFormat="1" applyFont="1" applyFill="1" applyAlignment="1">
      <alignment horizontal="center" vertical="center" wrapText="1"/>
    </xf>
    <xf numFmtId="165" fontId="32" fillId="0" borderId="0" xfId="2" applyNumberFormat="1" applyFont="1" applyFill="1" applyAlignment="1">
      <alignment horizontal="center" vertical="center" wrapText="1"/>
    </xf>
    <xf numFmtId="165" fontId="36" fillId="0" borderId="0" xfId="2" applyNumberFormat="1" applyFont="1" applyFill="1" applyAlignment="1">
      <alignment horizontal="center" vertical="center" wrapText="1"/>
    </xf>
    <xf numFmtId="165" fontId="11" fillId="0" borderId="0" xfId="2" applyNumberFormat="1" applyFont="1" applyFill="1" applyAlignment="1">
      <alignment horizontal="center" vertical="center" wrapText="1"/>
    </xf>
    <xf numFmtId="164" fontId="32" fillId="0" borderId="0" xfId="2" applyNumberFormat="1" applyFont="1" applyBorder="1" applyAlignment="1">
      <alignment horizontal="center"/>
    </xf>
    <xf numFmtId="10" fontId="0" fillId="0" borderId="0" xfId="0" applyNumberFormat="1" applyAlignment="1">
      <alignment horizontal="center"/>
    </xf>
    <xf numFmtId="165" fontId="71" fillId="0" borderId="0" xfId="1" applyNumberFormat="1" applyFont="1" applyFill="1" applyAlignment="1">
      <alignment horizontal="center" vertical="center" wrapText="1"/>
    </xf>
    <xf numFmtId="164" fontId="71" fillId="0" borderId="0" xfId="2" applyNumberFormat="1" applyFont="1" applyFill="1" applyAlignment="1">
      <alignment horizontal="center" vertical="center" wrapText="1"/>
    </xf>
    <xf numFmtId="164" fontId="72" fillId="0" borderId="0" xfId="2" applyNumberFormat="1" applyFont="1" applyAlignment="1">
      <alignment horizontal="center" vertical="center"/>
    </xf>
    <xf numFmtId="164" fontId="71" fillId="0" borderId="0" xfId="2" applyNumberFormat="1" applyFont="1" applyAlignment="1">
      <alignment horizontal="center" vertical="center" wrapText="1"/>
    </xf>
    <xf numFmtId="164" fontId="71" fillId="0" borderId="0" xfId="2" applyNumberFormat="1" applyFont="1" applyFill="1" applyBorder="1" applyAlignment="1">
      <alignment horizontal="center" vertical="center" wrapText="1"/>
    </xf>
    <xf numFmtId="165" fontId="75" fillId="0" borderId="0" xfId="0" applyNumberFormat="1" applyFont="1" applyAlignment="1">
      <alignment horizontal="center"/>
    </xf>
    <xf numFmtId="165" fontId="0" fillId="0" borderId="0" xfId="2" applyNumberFormat="1" applyFont="1" applyAlignment="1">
      <alignment horizontal="center" vertical="center"/>
    </xf>
    <xf numFmtId="0" fontId="93" fillId="41" borderId="0" xfId="0" applyFont="1" applyFill="1"/>
    <xf numFmtId="0" fontId="94" fillId="0" borderId="0" xfId="0" applyFont="1"/>
    <xf numFmtId="0" fontId="94" fillId="0" borderId="0" xfId="0" applyFont="1" applyAlignment="1">
      <alignment wrapText="1"/>
    </xf>
    <xf numFmtId="0" fontId="95" fillId="0" borderId="0" xfId="0" applyFont="1" applyAlignment="1">
      <alignment wrapText="1"/>
    </xf>
    <xf numFmtId="0" fontId="97" fillId="0" borderId="0" xfId="0" applyFont="1" applyAlignment="1">
      <alignment wrapText="1"/>
    </xf>
    <xf numFmtId="0" fontId="98" fillId="0" borderId="0" xfId="0" applyFont="1" applyAlignment="1">
      <alignment wrapText="1"/>
    </xf>
    <xf numFmtId="0" fontId="96" fillId="0" borderId="0" xfId="0" applyFont="1"/>
    <xf numFmtId="0" fontId="96" fillId="0" borderId="0" xfId="0" applyFont="1" applyAlignment="1">
      <alignment wrapText="1"/>
    </xf>
    <xf numFmtId="0" fontId="99" fillId="41" borderId="0" xfId="0" applyFont="1" applyFill="1"/>
    <xf numFmtId="0" fontId="94" fillId="0" borderId="0" xfId="0" applyFont="1" applyAlignment="1">
      <alignment horizontal="left"/>
    </xf>
  </cellXfs>
  <cellStyles count="345">
    <cellStyle name="20% - Accent1 2" xfId="22" xr:uid="{13A2B4E1-A62B-465A-841F-C42386267CAB}"/>
    <cellStyle name="20% - Accent2 2" xfId="23" xr:uid="{7274C95B-25A5-49F6-8451-863556CC4E4E}"/>
    <cellStyle name="20% - Accent3 2" xfId="24" xr:uid="{D60940A6-9845-45F0-ADEE-D5D70DC625A5}"/>
    <cellStyle name="20% - Accent4 2" xfId="25" xr:uid="{02227141-35E0-4E47-9363-04FD68E0C3BC}"/>
    <cellStyle name="20% - Accent5 2" xfId="26" xr:uid="{D1EE4031-1553-4144-814C-2CDF5D78E73F}"/>
    <cellStyle name="20% - Accent6 2" xfId="27" xr:uid="{96E5F873-E1E9-432A-A2A9-A3A7BD4B213D}"/>
    <cellStyle name="40% - Accent1 2" xfId="28" xr:uid="{ED0CC42B-3958-41F8-9143-88F963BB43DE}"/>
    <cellStyle name="40% - Accent2 2" xfId="29" xr:uid="{8EBE1021-D497-42EA-8177-C92A8237538A}"/>
    <cellStyle name="40% - Accent3 2" xfId="30" xr:uid="{428DD16E-1EC5-4071-8CB7-F90D8F570897}"/>
    <cellStyle name="40% - Accent4 2" xfId="31" xr:uid="{C066A618-8ECA-4F99-AC7C-0E15C666FFA4}"/>
    <cellStyle name="40% - Accent5 2" xfId="32" xr:uid="{E86A807A-ADEC-4078-B15C-87FEEAAB5DD9}"/>
    <cellStyle name="40% - Accent6 2" xfId="33" xr:uid="{6E96A0E9-2834-4731-9968-420E9E873BA4}"/>
    <cellStyle name="60% - Accent1 2" xfId="8" xr:uid="{2352D728-865E-446D-BB95-028E8AA61136}"/>
    <cellStyle name="60% - Accent1 2 2" xfId="34" xr:uid="{DE01A931-1DFC-4553-92D4-E909E03A002C}"/>
    <cellStyle name="60% - Accent2 2" xfId="9" xr:uid="{24BE7259-F7A5-404C-9261-8BC14234F9E7}"/>
    <cellStyle name="60% - Accent2 2 2" xfId="35" xr:uid="{26D26B7E-5230-4BCA-843F-72D09664ECA1}"/>
    <cellStyle name="60% - Accent3 2" xfId="10" xr:uid="{E4F1AC93-A639-4089-8F9F-7B7AF388D318}"/>
    <cellStyle name="60% - Accent3 2 2" xfId="36" xr:uid="{D9607A46-0BEB-4A92-9CE6-022C83612799}"/>
    <cellStyle name="60% - Accent4 2" xfId="11" xr:uid="{69D27639-DD0D-44CF-ADF9-98C0B4BE2222}"/>
    <cellStyle name="60% - Accent4 2 2" xfId="37" xr:uid="{B1DDB44C-1781-43A0-9FD8-C808993A0AB2}"/>
    <cellStyle name="60% - Accent5 2" xfId="12" xr:uid="{4A87E0C5-C288-4133-AFB6-E0B28FEAEE17}"/>
    <cellStyle name="60% - Accent5 2 2" xfId="38" xr:uid="{6B07F3CC-803E-4055-A57C-894ADF70B7AC}"/>
    <cellStyle name="60% - Accent6 2" xfId="13" xr:uid="{110095CE-1CA3-46A9-A793-250F0022A9E0}"/>
    <cellStyle name="60% - Accent6 2 2" xfId="39" xr:uid="{E2F5FA54-804D-4025-A41F-C4AE3E8A7182}"/>
    <cellStyle name="Accent1 2" xfId="40" xr:uid="{27586ABC-7BCE-4A3E-B8D6-49ED249FE7B8}"/>
    <cellStyle name="Accent2 2" xfId="41" xr:uid="{E364FC7F-3EB3-45E2-8655-B31C5B4DE6EA}"/>
    <cellStyle name="Accent3 2" xfId="42" xr:uid="{88F369CA-5EB9-41DF-A070-E627B302EDC1}"/>
    <cellStyle name="Accent4 2" xfId="43" xr:uid="{F07C2168-F66C-48D4-BEEE-87DCB9C72332}"/>
    <cellStyle name="Accent5 2" xfId="44" xr:uid="{C178F5D7-89B7-4B1F-9E26-F8BA620D363D}"/>
    <cellStyle name="Accent6 2" xfId="45" xr:uid="{2E4164FD-BCEF-4576-B5BD-62E3C279627D}"/>
    <cellStyle name="Bad 2" xfId="46" xr:uid="{FDF5D753-C9F5-49FF-A0C9-323AD84488D0}"/>
    <cellStyle name="Calculation 2" xfId="47" xr:uid="{F3775BD6-57F2-4DCC-8382-B05B31DCFBC0}"/>
    <cellStyle name="Check Cell 2" xfId="48" xr:uid="{885A599E-DC88-4297-9474-852AAC658F0B}"/>
    <cellStyle name="Comma" xfId="1" builtinId="3"/>
    <cellStyle name="Comma 2" xfId="4" xr:uid="{0C41D5EF-9A5A-4369-99D4-ED600B8F9800}"/>
    <cellStyle name="Comma 2 2" xfId="49" xr:uid="{6323CF91-473F-46F5-90C6-42ACB90C4F25}"/>
    <cellStyle name="Comma 2 3" xfId="50" xr:uid="{27012E4A-93FF-4057-955B-08C4EE19A2D9}"/>
    <cellStyle name="Comma 2 4" xfId="51" xr:uid="{69A2BBAB-76C0-45EB-929C-FB03961D40CC}"/>
    <cellStyle name="Comma 2 5" xfId="52" xr:uid="{72AC1582-5609-4785-A2A5-C4C3C77F6796}"/>
    <cellStyle name="Comma 2 6" xfId="53" xr:uid="{23062DAA-3557-49DA-9AEF-E12B65B10CC9}"/>
    <cellStyle name="Comma 3" xfId="14" xr:uid="{16ECD90E-8091-4CEF-AB7F-E6BFFF612AAE}"/>
    <cellStyle name="Comma 3 2" xfId="54" xr:uid="{D3957195-2F4F-44B0-AE05-985E95F38088}"/>
    <cellStyle name="Comma 4" xfId="55" xr:uid="{CBE9E965-E478-455D-92F5-FDCBE006BEF3}"/>
    <cellStyle name="Comma 9" xfId="56" xr:uid="{52EE73D4-44B1-4244-9E6B-E17D3D6F1ABE}"/>
    <cellStyle name="Comma0" xfId="57" xr:uid="{07850C18-3ECD-4990-B58E-61B39151C672}"/>
    <cellStyle name="Currency 2" xfId="7" xr:uid="{7573ABBF-E3E2-4F16-BBBC-CD3371616BC5}"/>
    <cellStyle name="Currency 2 2" xfId="58" xr:uid="{49CF3759-9199-4B85-A278-923E5955483A}"/>
    <cellStyle name="Currency 3" xfId="59" xr:uid="{841BFA72-6862-41FB-895D-F37DF5F2AD1C}"/>
    <cellStyle name="Currency 4" xfId="60" xr:uid="{B1CE7B27-242A-45EF-B598-DE3589E35317}"/>
    <cellStyle name="Explanatory Text 2" xfId="61" xr:uid="{0058BB72-22B0-4BF0-A1B5-20F8D81F82CC}"/>
    <cellStyle name="Good 2" xfId="62" xr:uid="{1F1634C0-3548-432A-8E46-584A05DCE78C}"/>
    <cellStyle name="Heading 1 2" xfId="63" xr:uid="{6AA5427B-D04A-4CFC-9B37-234990EDB389}"/>
    <cellStyle name="Heading 2 2" xfId="64" xr:uid="{35AC5A43-61CA-4596-935C-8241FB49A2D3}"/>
    <cellStyle name="Heading 3 2" xfId="65" xr:uid="{FBE49CB4-59EC-40C1-A156-F94D803338DC}"/>
    <cellStyle name="Heading 4 2" xfId="66" xr:uid="{921E7B11-6BBA-4AB7-954C-637A821EE801}"/>
    <cellStyle name="Hyperlink 2" xfId="67" xr:uid="{ABBE17AB-B468-4BF3-B536-F589CF020A8B}"/>
    <cellStyle name="Hyperlink 2 2" xfId="68" xr:uid="{FCAAD533-3026-44FC-858C-F62AE29B066D}"/>
    <cellStyle name="Hyperlink 3" xfId="69" xr:uid="{DD2D7B30-A7F2-4305-B2A8-0FAD02EE2458}"/>
    <cellStyle name="Hyperlink 4" xfId="70" xr:uid="{F7AFC1E3-59E6-4D54-BA66-0972AE8C8BE9}"/>
    <cellStyle name="Hyperlink 5" xfId="71" xr:uid="{2EEFE864-1FF7-40F2-A093-144A38394A3C}"/>
    <cellStyle name="Hyperlink 6" xfId="72" xr:uid="{5BF64E39-834E-4E09-A663-DC75CD32E571}"/>
    <cellStyle name="Hyperlink 7" xfId="73" xr:uid="{7B30D38C-1405-4A8C-AEB9-BA4DC9C9B712}"/>
    <cellStyle name="Hyperlink 8" xfId="74" xr:uid="{6BB6F32F-6A9C-4694-AFF4-2E6F4904B2FC}"/>
    <cellStyle name="Input 2" xfId="75" xr:uid="{57DF3AD9-92CE-4E14-85A8-28547E545C82}"/>
    <cellStyle name="Linked Cell 2" xfId="76" xr:uid="{29196942-3163-44E6-8236-085EEC9FE07A}"/>
    <cellStyle name="Neutral 2" xfId="15" xr:uid="{8F7443AE-C7E7-4253-A59A-76499329DC8B}"/>
    <cellStyle name="Neutral 2 2" xfId="77" xr:uid="{FCD85EDE-341D-4470-902B-C68C7C921A08}"/>
    <cellStyle name="Normal" xfId="0" builtinId="0"/>
    <cellStyle name="Normal 10" xfId="78" xr:uid="{665266B3-A38B-41DB-8A49-F69FB8565756}"/>
    <cellStyle name="Normal 10 2" xfId="79" xr:uid="{AA4DC3DF-6EA2-4584-BB81-E405AAAF83EE}"/>
    <cellStyle name="Normal 11" xfId="80" xr:uid="{E83E686D-1146-49B7-9C91-675096B29972}"/>
    <cellStyle name="Normal 11 2" xfId="81" xr:uid="{FD367BF0-31AE-4A9F-BB56-9912C2C59445}"/>
    <cellStyle name="Normal 11 3" xfId="82" xr:uid="{AADB585F-C137-43CE-BDC3-F553F96C7A1D}"/>
    <cellStyle name="Normal 11 4" xfId="83" xr:uid="{0FCBC892-65D2-4BF3-82F2-CB1B69A5E94E}"/>
    <cellStyle name="Normal 12" xfId="84" xr:uid="{F787773F-20CA-418A-9EF3-331D92EF0202}"/>
    <cellStyle name="Normal 12 2" xfId="85" xr:uid="{AED74721-76B3-458A-B19C-AA7911DCD8CE}"/>
    <cellStyle name="Normal 12 3" xfId="86" xr:uid="{4B26BE40-FA5A-4E6A-82E2-3FB167AF82BF}"/>
    <cellStyle name="Normal 12 4" xfId="87" xr:uid="{B0ACA50E-C33A-4FC3-9A92-34E9CFB4B341}"/>
    <cellStyle name="Normal 13" xfId="88" xr:uid="{DE8D3235-456C-4C6B-AA74-89B8FDD4FC1C}"/>
    <cellStyle name="Normal 13 2" xfId="89" xr:uid="{78761904-FB42-4EF2-BB45-2B32469E71C6}"/>
    <cellStyle name="Normal 13 3" xfId="90" xr:uid="{EF85F5D3-3B7C-4006-9056-A300A99998F8}"/>
    <cellStyle name="Normal 13 4" xfId="91" xr:uid="{6F0E2338-DDD3-4EBE-9093-169FF46E327C}"/>
    <cellStyle name="Normal 14" xfId="92" xr:uid="{55567521-C4FB-4DC6-8E8F-19E8AE3D84F7}"/>
    <cellStyle name="Normal 14 2" xfId="93" xr:uid="{9C3FDB13-8654-438F-8F3A-B791D75D50B1}"/>
    <cellStyle name="Normal 15" xfId="94" xr:uid="{31D5EB46-0C19-497A-AEF6-9A4BAEA495B1}"/>
    <cellStyle name="Normal 16" xfId="95" xr:uid="{08B73632-06C2-4F16-93EB-E2ED22EF5903}"/>
    <cellStyle name="Normal 17" xfId="96" xr:uid="{179F909F-85BC-49BA-A95B-A7DB16A2CAE4}"/>
    <cellStyle name="Normal 18" xfId="97" xr:uid="{31BF7240-B28C-41A6-BD42-C5FDF442902F}"/>
    <cellStyle name="Normal 18 2" xfId="98" xr:uid="{096E2011-82FA-4FA9-A1C0-A46BA9D1B9B7}"/>
    <cellStyle name="Normal 19" xfId="99" xr:uid="{FD35D422-3310-457D-B747-9E20027732FB}"/>
    <cellStyle name="Normal 19 2" xfId="100" xr:uid="{7AE206DF-D3D2-4DB7-9DC9-F8931EB10321}"/>
    <cellStyle name="Normal 2" xfId="3" xr:uid="{1C4CC6B6-C8EA-4EF0-8BC4-C6937D979FF7}"/>
    <cellStyle name="Normal 2 10" xfId="101" xr:uid="{A03000F9-53D2-4B51-8B7A-F83F874F7096}"/>
    <cellStyle name="Normal 2 11" xfId="102" xr:uid="{C3EED0E2-98B1-4B2E-A8DD-89C3CD9EB9AD}"/>
    <cellStyle name="Normal 2 12" xfId="103" xr:uid="{4D2BFEFF-1265-40E8-B5F3-2480F80EE439}"/>
    <cellStyle name="Normal 2 13" xfId="104" xr:uid="{158EB5C9-728E-4021-988C-B527D2D2943A}"/>
    <cellStyle name="Normal 2 14" xfId="105" xr:uid="{230721A8-999F-4C81-A2E4-EB8E7FFD5B41}"/>
    <cellStyle name="Normal 2 15" xfId="106" xr:uid="{D07C07D4-9C27-4E56-A63A-8B330BE47114}"/>
    <cellStyle name="Normal 2 16" xfId="107" xr:uid="{67171463-8E82-4B8D-9DD6-E0B301042E98}"/>
    <cellStyle name="Normal 2 17" xfId="108" xr:uid="{C8E3FB88-A61B-43D4-A6B6-C1978DB97C76}"/>
    <cellStyle name="Normal 2 18" xfId="109" xr:uid="{3BED714D-531A-4978-9FD2-5E4F12158092}"/>
    <cellStyle name="Normal 2 19" xfId="110" xr:uid="{B1D4D3E4-0B40-43AE-9F75-DF6ECA31B441}"/>
    <cellStyle name="Normal 2 2" xfId="5" xr:uid="{204A7AAD-D5F4-43B8-99B4-B1842E3E1E68}"/>
    <cellStyle name="Normal 2 2 2" xfId="111" xr:uid="{278D6B51-DA1C-4919-9C20-5A25BD7026A0}"/>
    <cellStyle name="Normal 2 2 2 2" xfId="112" xr:uid="{7CB1E1F7-03FC-42F5-897A-71B016043DB0}"/>
    <cellStyle name="Normal 2 2 2 3" xfId="113" xr:uid="{DDAD3E68-01E9-4EB1-B265-1CE39F7CC56F}"/>
    <cellStyle name="Normal 2 2 3" xfId="114" xr:uid="{32D09537-A67C-44D5-9FE3-4E9D0B433E4A}"/>
    <cellStyle name="Normal 2 2 3 2" xfId="115" xr:uid="{B516FBA7-F8AE-41AA-AD79-3F0F3864D6B7}"/>
    <cellStyle name="Normal 2 2 4" xfId="116" xr:uid="{FC898C11-D413-4EB4-9ACB-79F58C59CD23}"/>
    <cellStyle name="Normal 2 2 4 2" xfId="117" xr:uid="{49978294-7D2F-47DA-8372-015A891D03BA}"/>
    <cellStyle name="Normal 2 2 5" xfId="118" xr:uid="{6F77B4A7-CA93-425F-8844-991180ABE3FE}"/>
    <cellStyle name="Normal 2 2 5 2" xfId="119" xr:uid="{83374D4A-F1C4-4322-A1FD-C1C51CDAD80A}"/>
    <cellStyle name="Normal 2 2 6" xfId="120" xr:uid="{64280503-0D42-4087-ABD3-B7D0670DC19A}"/>
    <cellStyle name="Normal 2 2 7" xfId="121" xr:uid="{2DD12B46-5F69-4997-990F-38DB7277F840}"/>
    <cellStyle name="Normal 2 2 8" xfId="122" xr:uid="{88ACB91C-73BA-443E-911B-0AEC1167623D}"/>
    <cellStyle name="Normal 2 2 9" xfId="123" xr:uid="{2017ED18-DE14-49DA-AA49-466B4CB699CB}"/>
    <cellStyle name="Normal 2 20" xfId="124" xr:uid="{5F3E3C07-CD03-4E36-A033-A50AF2DAF85D}"/>
    <cellStyle name="Normal 2 21" xfId="125" xr:uid="{D43BA75F-FF59-4630-AA91-C5A5E205CDFA}"/>
    <cellStyle name="Normal 2 22" xfId="126" xr:uid="{998CE2BD-7C27-425C-BB08-4F1CDF776DE4}"/>
    <cellStyle name="Normal 2 23" xfId="127" xr:uid="{4325942A-A8DA-4657-8471-2F901EC3CB70}"/>
    <cellStyle name="Normal 2 24" xfId="128" xr:uid="{838D58B8-3DB1-4DD8-8142-D6A2539E62CD}"/>
    <cellStyle name="Normal 2 25" xfId="129" xr:uid="{0E0F03E8-B27E-47E8-9A81-ADC77CFC9BF9}"/>
    <cellStyle name="Normal 2 3" xfId="16" xr:uid="{A3780686-8DBF-4B16-91CC-BCA899F41F9B}"/>
    <cellStyle name="Normal 2 3 2" xfId="130" xr:uid="{C765F620-52E0-4597-8E7D-45FC506CAA82}"/>
    <cellStyle name="Normal 2 3 2 2" xfId="131" xr:uid="{FA016CB3-587F-4D89-B6FB-0F8FF6B63145}"/>
    <cellStyle name="Normal 2 3 2 3" xfId="132" xr:uid="{10D24386-9D23-4D69-93AB-97C01513A93D}"/>
    <cellStyle name="Normal 2 3 3" xfId="133" xr:uid="{D07922D3-1574-4A09-9C3D-4A8020C702CA}"/>
    <cellStyle name="Normal 2 3 4" xfId="134" xr:uid="{63798107-2B17-47CC-A695-2DFF07F7EF45}"/>
    <cellStyle name="Normal 2 3 5" xfId="135" xr:uid="{0F40DAA4-63AA-46B6-81A8-5466001B1C95}"/>
    <cellStyle name="Normal 2 3 6" xfId="136" xr:uid="{C05EF9A5-D302-4D76-B169-D62CADF20C2C}"/>
    <cellStyle name="Normal 2 4" xfId="137" xr:uid="{8C106A89-6D11-4B18-98E0-EFA19393B2F5}"/>
    <cellStyle name="Normal 2 4 2" xfId="138" xr:uid="{98E5E91D-5790-4415-8BA2-4B1D7660B7FF}"/>
    <cellStyle name="Normal 2 5" xfId="139" xr:uid="{BCAF76BB-7FA6-4D3B-93F1-361AC74E1B54}"/>
    <cellStyle name="Normal 2 5 2" xfId="140" xr:uid="{5D9CA699-D78E-4A77-87B6-DB26EE4E83CB}"/>
    <cellStyle name="Normal 2 6" xfId="141" xr:uid="{F5A58A4A-F6BC-4608-AAF3-5D23C5F0D395}"/>
    <cellStyle name="Normal 2 6 2" xfId="142" xr:uid="{16F7F06C-E82C-4374-B99C-BFE18ADBE17E}"/>
    <cellStyle name="Normal 2 7" xfId="143" xr:uid="{27899C7B-1C69-47DD-84FD-1078BB8CF6B6}"/>
    <cellStyle name="Normal 2 7 2" xfId="144" xr:uid="{27C81030-53E2-4E54-8053-8F41F8825277}"/>
    <cellStyle name="Normal 2 8" xfId="145" xr:uid="{DBC8F8DE-B4E2-4E97-B0EA-6BFC9F8A4741}"/>
    <cellStyle name="Normal 2 8 2" xfId="146" xr:uid="{AEB943C6-9D2D-430B-8C4B-C0DFB0B1F33D}"/>
    <cellStyle name="Normal 2 9" xfId="147" xr:uid="{39B4ECD3-E4F1-4575-96D6-2B6AF7AA8C4E}"/>
    <cellStyle name="Normal 20" xfId="148" xr:uid="{B09B4571-C130-4C7E-BF3B-82CECCE8C1D0}"/>
    <cellStyle name="Normal 20 2" xfId="149" xr:uid="{463FB29B-F832-45AC-9054-B13C22055B05}"/>
    <cellStyle name="Normal 3" xfId="17" xr:uid="{A8100790-0BDE-4520-AD62-6398636F8509}"/>
    <cellStyle name="Normal 3 10" xfId="150" xr:uid="{52F65B65-F356-460A-8434-F8EFBCD82F5C}"/>
    <cellStyle name="Normal 3 11" xfId="151" xr:uid="{BC990ECC-869C-4963-AF76-B6E0E67EF017}"/>
    <cellStyle name="Normal 3 12" xfId="152" xr:uid="{BB7389AB-3DE7-4470-9B3B-CB373170E0FE}"/>
    <cellStyle name="Normal 3 13" xfId="153" xr:uid="{A8CEE40E-F347-4A06-A17C-15374442614A}"/>
    <cellStyle name="Normal 3 14" xfId="154" xr:uid="{B27EAFF7-018D-4B24-BA5B-FBD799C53B9A}"/>
    <cellStyle name="Normal 3 15" xfId="155" xr:uid="{09235204-3CF6-45CC-81DD-25D3EECD044A}"/>
    <cellStyle name="Normal 3 2" xfId="156" xr:uid="{3DEB29C7-1D82-479F-97CC-1370E74FDC08}"/>
    <cellStyle name="Normal 3 2 2" xfId="157" xr:uid="{C5DDA9C4-A3A4-4798-9ADA-07754B312356}"/>
    <cellStyle name="Normal 3 2 2 2" xfId="158" xr:uid="{8121AF40-D01C-406B-A117-354FB8BDB2F5}"/>
    <cellStyle name="Normal 3 2 3" xfId="159" xr:uid="{56ECF8B8-8423-4844-8AA0-4A3C861ABF25}"/>
    <cellStyle name="Normal 3 2 4" xfId="160" xr:uid="{D0265C16-5D32-4B8E-B194-C1E579F918AE}"/>
    <cellStyle name="Normal 3 3" xfId="161" xr:uid="{7B1402DE-E736-4803-9BD8-365D440759BC}"/>
    <cellStyle name="Normal 3 3 2" xfId="162" xr:uid="{3C2E419F-7ED5-4D82-A843-A8E59E25B497}"/>
    <cellStyle name="Normal 3 3 3" xfId="163" xr:uid="{1B87E03F-783B-448C-91C0-38E4D69EC529}"/>
    <cellStyle name="Normal 3 4" xfId="164" xr:uid="{F5DD895A-1338-4DE5-B63B-3EB131B96BF0}"/>
    <cellStyle name="Normal 3 4 2" xfId="165" xr:uid="{2B90DC78-6B5D-46BE-B0A7-2CF1BEB4112E}"/>
    <cellStyle name="Normal 3 5" xfId="166" xr:uid="{E36AF654-C942-463F-BCB1-78156599F628}"/>
    <cellStyle name="Normal 3 5 2" xfId="167" xr:uid="{EE50E072-882F-4F92-8F6E-947F904482AF}"/>
    <cellStyle name="Normal 3 6" xfId="168" xr:uid="{40D87F1F-FCD1-43B8-9823-D271A2F15D71}"/>
    <cellStyle name="Normal 3 6 2" xfId="169" xr:uid="{DF20FF23-1DB7-41B3-B9CC-CD79F6E995A2}"/>
    <cellStyle name="Normal 3 7" xfId="170" xr:uid="{A684A731-B188-4504-A620-5252FDB81C43}"/>
    <cellStyle name="Normal 3 8" xfId="171" xr:uid="{F07951EF-8BB5-4EE2-B3E2-D69CF446C5DA}"/>
    <cellStyle name="Normal 3 9" xfId="172" xr:uid="{24BCFCB1-9204-4DDB-A789-18722A9E2201}"/>
    <cellStyle name="Normal 4" xfId="18" xr:uid="{21A228EF-3F8B-4685-9FD3-3A296807B85F}"/>
    <cellStyle name="Normal 4 10" xfId="173" xr:uid="{11A065BD-AB4E-4D6A-90EC-9DF0095C3104}"/>
    <cellStyle name="Normal 4 11" xfId="174" xr:uid="{7A9853BB-65D0-44F2-963C-91A7B0E1B22F}"/>
    <cellStyle name="Normal 4 12" xfId="175" xr:uid="{34D2E22E-9979-4A56-89C5-F7E4D887A615}"/>
    <cellStyle name="Normal 4 13" xfId="176" xr:uid="{456FEBC3-EE06-4CC7-BF86-8B39FFCF3071}"/>
    <cellStyle name="Normal 4 14" xfId="177" xr:uid="{242527F2-916A-4D02-9F87-9639CB1E8FBE}"/>
    <cellStyle name="Normal 4 2" xfId="178" xr:uid="{F10D402B-D073-47A4-8E17-B5ABB798D2B9}"/>
    <cellStyle name="Normal 4 2 2" xfId="179" xr:uid="{1C433C12-C527-481C-9269-68E18326DBF0}"/>
    <cellStyle name="Normal 4 2 2 2" xfId="180" xr:uid="{FF4DD3A8-B648-46E9-B23D-7CB367D80013}"/>
    <cellStyle name="Normal 4 2 3" xfId="181" xr:uid="{7437F974-444E-47A4-AEB7-9F642C45D6AC}"/>
    <cellStyle name="Normal 4 2 4" xfId="182" xr:uid="{763951D4-A78A-4B89-B58A-0ECEC9D07EC5}"/>
    <cellStyle name="Normal 4 2 5" xfId="183" xr:uid="{BAF2E48A-4816-436B-B214-7C3CF285A4D0}"/>
    <cellStyle name="Normal 4 3" xfId="184" xr:uid="{18177763-552B-4DF3-A2AD-EE4B319E4673}"/>
    <cellStyle name="Normal 4 3 2" xfId="185" xr:uid="{98B4AF89-AAE0-4A73-8647-7ED99B5A9C7F}"/>
    <cellStyle name="Normal 4 3 3" xfId="186" xr:uid="{27EC80BF-4470-40CE-89B8-670A0E18CC55}"/>
    <cellStyle name="Normal 4 3 4" xfId="187" xr:uid="{47631DD3-D7FF-4D6F-8149-F9AE4D50FADA}"/>
    <cellStyle name="Normal 4 4" xfId="188" xr:uid="{D088FB0D-587E-442D-8D3F-80B17C8DB221}"/>
    <cellStyle name="Normal 4 4 2" xfId="189" xr:uid="{3B1CD4E8-7090-4892-8C45-73C7243BEE21}"/>
    <cellStyle name="Normal 4 5" xfId="190" xr:uid="{E2C7594E-9532-4D43-9BC4-5A67A231E569}"/>
    <cellStyle name="Normal 4 5 2" xfId="191" xr:uid="{EA40CC49-0184-4CB5-AE86-10BC2C1992B2}"/>
    <cellStyle name="Normal 4 6" xfId="192" xr:uid="{D1A65949-C35C-4C79-8E4B-E9769E104B62}"/>
    <cellStyle name="Normal 4 6 2" xfId="193" xr:uid="{49C3362C-C9DD-489E-8930-81D426E46C01}"/>
    <cellStyle name="Normal 4 7" xfId="194" xr:uid="{70FFEE89-BB38-4948-A3E9-CA40964A5A85}"/>
    <cellStyle name="Normal 4 8" xfId="195" xr:uid="{59B9AAE0-844F-483A-980F-C0A1C32617F7}"/>
    <cellStyle name="Normal 4 9" xfId="196" xr:uid="{5979A05C-A8E2-42F0-A893-D2AB4C37C4F0}"/>
    <cellStyle name="Normal 5" xfId="21" xr:uid="{5AD5726F-9A66-4176-996A-7F1025319138}"/>
    <cellStyle name="Normal 5 10" xfId="197" xr:uid="{42047F89-C4DA-42E5-9C94-F88D5DFFFADA}"/>
    <cellStyle name="Normal 5 11" xfId="198" xr:uid="{B5398CFF-7F7E-43CD-9AE2-DC0E0A7EB708}"/>
    <cellStyle name="Normal 5 12" xfId="199" xr:uid="{2C078451-6F74-477C-87A5-69358D6B698D}"/>
    <cellStyle name="Normal 5 13" xfId="200" xr:uid="{F3AFDE2E-BE8F-4601-B539-D8A7B85166ED}"/>
    <cellStyle name="Normal 5 14" xfId="201" xr:uid="{C472B7FC-696A-4FEF-977C-7728A73C603E}"/>
    <cellStyle name="Normal 5 2" xfId="202" xr:uid="{AB43BA4A-F68E-45A1-B1B5-599EA066B546}"/>
    <cellStyle name="Normal 5 2 2" xfId="203" xr:uid="{9D4C91EA-09F1-4A49-BE6D-2DBD841718B8}"/>
    <cellStyle name="Normal 5 2 2 2" xfId="204" xr:uid="{02997F6A-EB82-4A48-BE0C-C0D2A65550C0}"/>
    <cellStyle name="Normal 5 2 3" xfId="205" xr:uid="{456AF528-C54A-4CE7-912F-DD75674E58A3}"/>
    <cellStyle name="Normal 5 2 4" xfId="206" xr:uid="{882C1190-968B-43EC-AB48-4C95D4625A00}"/>
    <cellStyle name="Normal 5 3" xfId="207" xr:uid="{84E95B61-DD8A-442A-8626-DB053B1EA9E9}"/>
    <cellStyle name="Normal 5 3 2" xfId="208" xr:uid="{1572A1BA-FEA2-4B33-A8D6-3F5371D0B5C8}"/>
    <cellStyle name="Normal 5 3 3" xfId="209" xr:uid="{DDA4B74B-ECAB-4011-A0B1-B066F2015956}"/>
    <cellStyle name="Normal 5 4" xfId="210" xr:uid="{20A3CD21-80D9-474F-A579-A65E1BCD2D64}"/>
    <cellStyle name="Normal 5 4 2" xfId="211" xr:uid="{338D3851-CA98-4157-829D-3E19A4FC72E9}"/>
    <cellStyle name="Normal 5 5" xfId="212" xr:uid="{72EEE6D0-1141-4C32-B977-6E26C1279116}"/>
    <cellStyle name="Normal 5 5 2" xfId="213" xr:uid="{81A8CB64-E357-4908-B8CD-44BFC2B944EF}"/>
    <cellStyle name="Normal 5 6" xfId="214" xr:uid="{122445AF-D29B-42CE-9C9D-92F5555A8533}"/>
    <cellStyle name="Normal 5 6 2" xfId="215" xr:uid="{15DC260C-9B2E-49A0-A585-1A562991FDB3}"/>
    <cellStyle name="Normal 5 7" xfId="216" xr:uid="{A60B4BC6-5B55-4E0B-BA29-F21A937A1E0B}"/>
    <cellStyle name="Normal 5 8" xfId="217" xr:uid="{7722C55E-0D96-4BE4-BB2E-A3358E5C5513}"/>
    <cellStyle name="Normal 5 9" xfId="218" xr:uid="{B9802929-4A88-4DBB-B297-F86792AE925B}"/>
    <cellStyle name="Normal 6" xfId="219" xr:uid="{1DEEE3F9-6EAF-4838-8CD7-32D21FEEA16F}"/>
    <cellStyle name="Normal 6 2" xfId="220" xr:uid="{2087A3C8-F388-423E-A105-9C1038E2860C}"/>
    <cellStyle name="Normal 7" xfId="221" xr:uid="{2BEEA7AA-0735-4757-8D5C-6A993246B817}"/>
    <cellStyle name="Normal 7 2" xfId="222" xr:uid="{8D43DD69-9B7E-41F1-B57C-AD03C68E56E7}"/>
    <cellStyle name="Normal 7 2 2" xfId="223" xr:uid="{E6214792-B673-445F-A599-8590BC7D36AF}"/>
    <cellStyle name="Normal 7 2 3" xfId="224" xr:uid="{3A0727E1-84EE-46A6-B508-4604F6F682AC}"/>
    <cellStyle name="Normal 7 3" xfId="225" xr:uid="{D72D1800-99B8-4BE7-995E-67CC3482FFC9}"/>
    <cellStyle name="Normal 7 3 2" xfId="226" xr:uid="{214BCE57-312C-4563-8A6D-7081C863197A}"/>
    <cellStyle name="Normal 7 4" xfId="227" xr:uid="{A107B934-5855-4413-8E51-9A883A939BA4}"/>
    <cellStyle name="Normal 7 4 2" xfId="228" xr:uid="{95FD091F-FA0E-44C1-B299-B75E28D615FA}"/>
    <cellStyle name="Normal 7 5" xfId="229" xr:uid="{D5548B8C-DD6E-47D3-9F5C-C65A542D294C}"/>
    <cellStyle name="Normal 7 5 2" xfId="230" xr:uid="{4A5D89C7-CA32-4244-8237-9CBEA2829004}"/>
    <cellStyle name="Normal 7 6" xfId="231" xr:uid="{6FC9AE62-5686-407D-BD04-FD35C1478FCB}"/>
    <cellStyle name="Normal 7 7" xfId="232" xr:uid="{1D686C79-B4DA-49B9-BD73-4AA5F14E63AA}"/>
    <cellStyle name="Normal 7 8" xfId="233" xr:uid="{D479EBF0-1F2E-44D5-A5BB-E7C8412DDDDA}"/>
    <cellStyle name="Normal 8" xfId="234" xr:uid="{09282047-9373-49AE-AF9F-45757C00AAFE}"/>
    <cellStyle name="Normal 8 2" xfId="235" xr:uid="{FFA9F48E-16F8-4209-83A1-93BCD6C9F1B7}"/>
    <cellStyle name="Normal 8 2 2" xfId="236" xr:uid="{4B06008C-E037-449C-A21B-A4C3F43EC00C}"/>
    <cellStyle name="Normal 8 3" xfId="237" xr:uid="{9ABC88C3-2239-4231-B93B-8D2B42D060F3}"/>
    <cellStyle name="Normal 8 3 2" xfId="238" xr:uid="{C2B087DC-2D20-4934-B41B-284ED5B6A644}"/>
    <cellStyle name="Normal 8 4" xfId="239" xr:uid="{50A9F196-68B9-47D1-849C-EC16638B69B2}"/>
    <cellStyle name="Normal 8 4 2" xfId="240" xr:uid="{04DBF69F-DAFC-4CB0-B1A7-7252231E062F}"/>
    <cellStyle name="Normal 8 5" xfId="241" xr:uid="{938C47C3-C13E-49B5-8757-0AB5CCC6C5CB}"/>
    <cellStyle name="Normal 9" xfId="242" xr:uid="{867529DE-F0F7-4E8C-9E79-EA38401981BF}"/>
    <cellStyle name="Note 2" xfId="19" xr:uid="{B9188E90-40AF-4AA3-89E2-6E08EFD501D5}"/>
    <cellStyle name="Note 2 2" xfId="243" xr:uid="{283A2222-26F6-47AD-962B-76D7889D5CBD}"/>
    <cellStyle name="Note 3" xfId="244" xr:uid="{B498BCAF-0B6E-48CC-A3E5-3A8E5BD54A60}"/>
    <cellStyle name="Note 4" xfId="245" xr:uid="{0763A7BF-3712-406A-A908-2D526C5EE752}"/>
    <cellStyle name="Note 5" xfId="246" xr:uid="{F731C541-C13D-4167-92B3-C0F4DA92A04B}"/>
    <cellStyle name="Output 2" xfId="247" xr:uid="{59076902-0853-46B4-8AAC-ADA4EBB45D3D}"/>
    <cellStyle name="Percent" xfId="2" builtinId="5"/>
    <cellStyle name="Percent 2" xfId="6" xr:uid="{5A7B859E-FA0B-413E-A36A-707F908D08CF}"/>
    <cellStyle name="Percent 2 2" xfId="248" xr:uid="{C1C34D3D-9FD2-4962-9299-569D00463D46}"/>
    <cellStyle name="Percent 2 2 10" xfId="249" xr:uid="{1693EEC1-A297-48EC-8898-48E61F37A779}"/>
    <cellStyle name="Percent 2 2 11" xfId="250" xr:uid="{A8AD0F40-2E51-45DF-A4BA-9539FC9BD5FE}"/>
    <cellStyle name="Percent 2 2 12" xfId="251" xr:uid="{C8F595C9-2960-4622-9990-4D65AC92FAE5}"/>
    <cellStyle name="Percent 2 2 2" xfId="252" xr:uid="{35BBACE8-5888-439C-A576-48B93823E917}"/>
    <cellStyle name="Percent 2 2 2 2" xfId="253" xr:uid="{07C06B0A-27A9-44D2-9E33-900E02024DE3}"/>
    <cellStyle name="Percent 2 2 3" xfId="254" xr:uid="{B9C62AF5-7971-444A-85C4-4148336E11D2}"/>
    <cellStyle name="Percent 2 2 4" xfId="255" xr:uid="{A5B2008C-046D-4A37-A9A7-D786E451F002}"/>
    <cellStyle name="Percent 2 2 5" xfId="256" xr:uid="{D2944517-6F9A-43C2-90A0-C684708446D7}"/>
    <cellStyle name="Percent 2 2 6" xfId="257" xr:uid="{39B0AD00-73C6-400E-8809-1C806D17E456}"/>
    <cellStyle name="Percent 2 2 7" xfId="258" xr:uid="{91A8BDA9-9CFF-40E2-9DD7-BBEA22E5114F}"/>
    <cellStyle name="Percent 2 2 8" xfId="259" xr:uid="{3A7F34D0-0CE8-470F-A0DF-CFF2D5A4617A}"/>
    <cellStyle name="Percent 2 2 9" xfId="260" xr:uid="{E9783EC4-5DA9-4B79-99D3-40045A3EA7F5}"/>
    <cellStyle name="Percent 2 3" xfId="261" xr:uid="{52ED39F8-0ECC-49F4-B112-A536230B0C23}"/>
    <cellStyle name="Percent 2 3 10" xfId="262" xr:uid="{0570F852-C6EC-4156-8F6D-12156C3516BE}"/>
    <cellStyle name="Percent 2 3 11" xfId="263" xr:uid="{87C5A960-8CEA-440F-A337-7EB851334A31}"/>
    <cellStyle name="Percent 2 3 12" xfId="264" xr:uid="{B58DDB20-21E5-494C-8F85-235619EC8FAE}"/>
    <cellStyle name="Percent 2 3 2" xfId="265" xr:uid="{9D1231A4-EEFB-4004-8029-7B1939DE63BF}"/>
    <cellStyle name="Percent 2 3 3" xfId="266" xr:uid="{DDDE45E6-A99B-45FC-AB65-770360F7A9CB}"/>
    <cellStyle name="Percent 2 3 4" xfId="267" xr:uid="{6F218B10-A6D3-4DD0-BCE5-AC6579EC6322}"/>
    <cellStyle name="Percent 2 3 5" xfId="268" xr:uid="{C2BB5E3B-9963-4872-9059-7F399BA2B630}"/>
    <cellStyle name="Percent 2 3 6" xfId="269" xr:uid="{1A8F0A56-1D94-403D-827B-515062667DF7}"/>
    <cellStyle name="Percent 2 3 7" xfId="270" xr:uid="{EA4218B4-5E7A-4CBC-8AF6-4899A0FAB569}"/>
    <cellStyle name="Percent 2 3 8" xfId="271" xr:uid="{2B98E6FE-3922-43CC-ACCA-FF10010089E7}"/>
    <cellStyle name="Percent 2 3 9" xfId="272" xr:uid="{88E96A6B-F505-4D5D-94A9-115F0745A1FA}"/>
    <cellStyle name="Percent 2 4" xfId="273" xr:uid="{7B6157CB-9FC0-4373-85E6-66C91BF784D3}"/>
    <cellStyle name="Percent 2 4 10" xfId="274" xr:uid="{DD36A5ED-7B13-49EC-BC76-97CCCC2CDE49}"/>
    <cellStyle name="Percent 2 4 11" xfId="275" xr:uid="{68FCF293-A6F4-426B-8796-B6CC18E37D6F}"/>
    <cellStyle name="Percent 2 4 12" xfId="276" xr:uid="{AC6DF972-5A31-4EDB-969B-3007F101D394}"/>
    <cellStyle name="Percent 2 4 2" xfId="277" xr:uid="{DA8ABBCE-47F5-4A51-8435-102C9B604918}"/>
    <cellStyle name="Percent 2 4 3" xfId="278" xr:uid="{63EE3C3F-AC1D-49A0-AA56-2666FB4FAB2B}"/>
    <cellStyle name="Percent 2 4 4" xfId="279" xr:uid="{73B70827-7928-43F8-9186-B6B005A29753}"/>
    <cellStyle name="Percent 2 4 5" xfId="280" xr:uid="{77305D3D-7490-49C1-8A2C-2B10B1593ADD}"/>
    <cellStyle name="Percent 2 4 6" xfId="281" xr:uid="{7EC8C8D1-CFE4-4D5A-AC69-C3F8F086C759}"/>
    <cellStyle name="Percent 2 4 7" xfId="282" xr:uid="{90C81400-A8E4-420C-889E-46EF7A44F252}"/>
    <cellStyle name="Percent 2 4 8" xfId="283" xr:uid="{AAE3A0E4-37EB-46C6-AFFB-DF387129A8FB}"/>
    <cellStyle name="Percent 2 4 9" xfId="284" xr:uid="{BA902E0F-7F19-49AB-A7C4-E19C5FDB801D}"/>
    <cellStyle name="Percent 2 5" xfId="285" xr:uid="{9AF7FB71-E060-4CD3-A99F-1359940F7419}"/>
    <cellStyle name="Percent 2 5 2" xfId="286" xr:uid="{E974E454-7F29-4CC2-8F65-59D2C26498E5}"/>
    <cellStyle name="Percent 2 6" xfId="287" xr:uid="{6B3A9651-B8EA-4621-8DF3-599B3A8D71D8}"/>
    <cellStyle name="Percent 2 6 2" xfId="288" xr:uid="{54FE0A29-240C-496D-8A2B-4F09691D29FA}"/>
    <cellStyle name="Percent 2 7" xfId="289" xr:uid="{B7518880-085D-4BE5-9ACF-612D1A2BA08D}"/>
    <cellStyle name="Percent 2 8" xfId="290" xr:uid="{73D87FCD-71F3-4BCB-8A4F-F73AE5B5F52D}"/>
    <cellStyle name="Percent 2 9" xfId="291" xr:uid="{A2EA1AA4-1657-4C94-9816-178A2E500544}"/>
    <cellStyle name="Percent 3" xfId="292" xr:uid="{BBA0F803-FEDC-41B1-9D31-7F5C909D7F9C}"/>
    <cellStyle name="Percent 3 2" xfId="293" xr:uid="{39C6FE99-8D0B-4624-A638-07E8D07B9065}"/>
    <cellStyle name="Percent 3 2 2" xfId="294" xr:uid="{31A79C11-2AFD-4773-A6AC-0858D6DD20C0}"/>
    <cellStyle name="Percent 3 2 2 2" xfId="295" xr:uid="{449A3F90-8539-4592-A5F0-2ED1247D19A6}"/>
    <cellStyle name="Percent 3 2 3" xfId="296" xr:uid="{FEB3A552-4C24-4BF9-9C31-9D4F490C9A69}"/>
    <cellStyle name="Percent 3 2 4" xfId="297" xr:uid="{20C13B47-F12C-451D-8D07-5D2DA1E4E978}"/>
    <cellStyle name="Percent 3 3" xfId="298" xr:uid="{156F28D2-ECBB-4841-AEE8-4D96AC6569A4}"/>
    <cellStyle name="Percent 3 3 2" xfId="299" xr:uid="{21F47756-D1B1-479E-9300-FC92CF23C6F3}"/>
    <cellStyle name="Percent 3 3 3" xfId="300" xr:uid="{00B21EC6-5833-4630-940E-04F509CA2636}"/>
    <cellStyle name="Percent 3 4" xfId="301" xr:uid="{08D33555-34F1-4155-90AE-9A715B64B9A7}"/>
    <cellStyle name="Percent 3 4 2" xfId="302" xr:uid="{EE49AB29-60D4-46AE-9A22-1D7962866894}"/>
    <cellStyle name="Percent 3 5" xfId="303" xr:uid="{661870B7-EE30-453F-8B6A-A3BFB2336CEA}"/>
    <cellStyle name="Percent 3 5 2" xfId="304" xr:uid="{DFD39162-3421-414F-A7C4-CDE8E4334EF3}"/>
    <cellStyle name="Percent 3 6" xfId="305" xr:uid="{5616AB88-1618-4312-BB49-261DECDDEC60}"/>
    <cellStyle name="Percent 3 6 2" xfId="306" xr:uid="{0591319D-566E-4B2E-88BB-0136529DC454}"/>
    <cellStyle name="Percent 3 7" xfId="307" xr:uid="{99219628-93C1-423D-81B2-BB700476DB60}"/>
    <cellStyle name="Percent 3 8" xfId="308" xr:uid="{0F8F644A-F53B-482C-9DFD-4E7FCD55FAEC}"/>
    <cellStyle name="Percent 3 9" xfId="309" xr:uid="{4D3543A3-8673-411F-8E49-B1EF1181B531}"/>
    <cellStyle name="Percent 4" xfId="310" xr:uid="{AE0CCE58-7149-4F46-A6E6-95D38806CB32}"/>
    <cellStyle name="Percent 4 2" xfId="311" xr:uid="{E9AA41C5-14D3-4434-84F3-C3A68A4259CF}"/>
    <cellStyle name="Percent 4 2 2" xfId="312" xr:uid="{A75F7A5D-A23C-42A0-ABC2-D96B12E147BB}"/>
    <cellStyle name="Percent 4 2 2 2" xfId="313" xr:uid="{446ED309-23AB-44AA-8DA9-6A2DC4CD1E28}"/>
    <cellStyle name="Percent 4 2 3" xfId="314" xr:uid="{3046E13B-C83A-4DAC-8F37-F7A6948B329C}"/>
    <cellStyle name="Percent 4 2 4" xfId="315" xr:uid="{DD9804A1-446B-4C59-BB12-368933B03710}"/>
    <cellStyle name="Percent 4 3" xfId="316" xr:uid="{541CC237-1F51-4A6D-9AD3-DA9DB9141ED8}"/>
    <cellStyle name="Percent 4 3 2" xfId="317" xr:uid="{E681A18F-99EC-4B5F-A672-569D62A5FF7D}"/>
    <cellStyle name="Percent 4 3 3" xfId="318" xr:uid="{A8E2A7FF-C861-41BE-9CCB-0525990FDDA3}"/>
    <cellStyle name="Percent 4 4" xfId="319" xr:uid="{0581242D-0642-4FE3-83A7-62DC5DC2DD58}"/>
    <cellStyle name="Percent 4 4 2" xfId="320" xr:uid="{3FA2B781-BD34-4D03-8125-71EB0D306C93}"/>
    <cellStyle name="Percent 4 5" xfId="321" xr:uid="{6186EBA4-BD0D-45E6-8D4C-B76507F02114}"/>
    <cellStyle name="Percent 4 5 2" xfId="322" xr:uid="{C093CA91-870B-4368-AA37-7B611A505EDE}"/>
    <cellStyle name="Percent 4 6" xfId="323" xr:uid="{D6F3AD73-4D76-4A13-BDDA-43D1318838ED}"/>
    <cellStyle name="Percent 4 6 2" xfId="324" xr:uid="{CC9AFC98-670A-4CC1-ABDC-2548740A3348}"/>
    <cellStyle name="Percent 4 7" xfId="325" xr:uid="{F83408C2-0269-4D05-A9F0-4316FF883DAC}"/>
    <cellStyle name="Percent 4 8" xfId="326" xr:uid="{64FEEB2B-001D-49D5-9383-8FF0DA2943E9}"/>
    <cellStyle name="Percent 4 9" xfId="327" xr:uid="{61E3FD5C-6B0C-4BCF-9018-2C507FA6740C}"/>
    <cellStyle name="Percent 5" xfId="328" xr:uid="{8FD89E74-EADD-4EB7-AF18-391873F7F6E7}"/>
    <cellStyle name="Percent 5 2" xfId="329" xr:uid="{E94B11B5-843D-41C3-9EFF-6CBEB64DA996}"/>
    <cellStyle name="Percent 5 2 2" xfId="330" xr:uid="{8B7A4199-BF1F-4EF1-844A-E4886B491BED}"/>
    <cellStyle name="Percent 5 2 3" xfId="331" xr:uid="{B6EDC86A-1C23-4011-BD82-922C9BE46BC9}"/>
    <cellStyle name="Percent 5 3" xfId="332" xr:uid="{7CCC607F-04EF-4681-848B-8105A0DA8BC2}"/>
    <cellStyle name="Percent 5 3 2" xfId="333" xr:uid="{099B9CDD-7513-4007-BE0C-A6C4F1208483}"/>
    <cellStyle name="Percent 5 4" xfId="334" xr:uid="{47166048-6A19-4EB2-A111-E313A9139C4D}"/>
    <cellStyle name="Percent 5 4 2" xfId="335" xr:uid="{3A52C428-38A6-40AB-97EE-A5D3568836F4}"/>
    <cellStyle name="Percent 5 5" xfId="336" xr:uid="{9965C3D5-98E2-462D-98AA-F961BAEBF20C}"/>
    <cellStyle name="Percent 5 5 2" xfId="337" xr:uid="{08EA17D3-2580-4E5E-B389-BE45F54BFB60}"/>
    <cellStyle name="Percent 5 6" xfId="338" xr:uid="{55B855AE-D4BE-446E-80E4-41AC55019292}"/>
    <cellStyle name="Percent 5 7" xfId="339" xr:uid="{A118526A-18D5-4F8A-AABB-8ED6E4DC0820}"/>
    <cellStyle name="Percent 5 8" xfId="340" xr:uid="{6504398C-A458-45E0-95CB-2011C602BCE0}"/>
    <cellStyle name="Percent 6" xfId="341" xr:uid="{28DD134A-FF33-4F24-918C-4B027C6E8C08}"/>
    <cellStyle name="Percent 9" xfId="342" xr:uid="{0423025C-23F6-4321-8811-FDE263303D7E}"/>
    <cellStyle name="Title 2" xfId="20" xr:uid="{F6C91A09-23BC-43D0-AFA0-3823C8E6937A}"/>
    <cellStyle name="Total 2" xfId="343" xr:uid="{0DEBB6D6-123F-44C0-AAF1-E4D7AE134E94}"/>
    <cellStyle name="Warning Text 2" xfId="344" xr:uid="{B0EAA897-7304-4CDB-9D23-4998A661C87B}"/>
  </cellStyles>
  <dxfs count="34">
    <dxf>
      <font>
        <color theme="0" tint="-0.499984740745262"/>
      </font>
      <fill>
        <patternFill>
          <bgColor theme="0" tint="-4.9989318521683403E-2"/>
        </patternFill>
      </fill>
    </dxf>
    <dxf>
      <font>
        <color rgb="FF0070C0"/>
      </font>
    </dxf>
    <dxf>
      <font>
        <color rgb="FFFF7C80"/>
      </font>
      <fill>
        <patternFill>
          <bgColor theme="0" tint="-4.9989318521683403E-2"/>
        </patternFill>
      </fill>
    </dxf>
    <dxf>
      <font>
        <b/>
        <i val="0"/>
        <color rgb="FF0070C0"/>
      </font>
    </dxf>
    <dxf>
      <font>
        <b val="0"/>
        <i val="0"/>
        <color theme="0" tint="-0.499984740745262"/>
      </font>
      <fill>
        <patternFill>
          <bgColor theme="0" tint="-4.9989318521683403E-2"/>
        </patternFill>
      </fill>
    </dxf>
    <dxf>
      <font>
        <color theme="0" tint="-0.499984740745262"/>
      </font>
      <fill>
        <patternFill>
          <bgColor theme="0" tint="-4.9989318521683403E-2"/>
        </patternFill>
      </fill>
    </dxf>
    <dxf>
      <font>
        <color rgb="FF0070C0"/>
      </font>
    </dxf>
    <dxf>
      <font>
        <b/>
        <i val="0"/>
        <color rgb="FF0070C0"/>
      </font>
    </dxf>
    <dxf>
      <font>
        <color theme="0" tint="-0.499984740745262"/>
      </font>
      <fill>
        <patternFill>
          <bgColor theme="0" tint="-4.9989318521683403E-2"/>
        </patternFill>
      </fill>
    </dxf>
    <dxf>
      <font>
        <color rgb="FFFF7C80"/>
      </font>
      <fill>
        <patternFill>
          <bgColor theme="0" tint="-4.9989318521683403E-2"/>
        </patternFill>
      </fill>
    </dxf>
    <dxf>
      <font>
        <color theme="0" tint="-0.499984740745262"/>
      </font>
      <fill>
        <patternFill>
          <bgColor theme="0" tint="-4.9989318521683403E-2"/>
        </patternFill>
      </fill>
    </dxf>
    <dxf>
      <font>
        <color rgb="FF0070C0"/>
      </font>
    </dxf>
    <dxf>
      <font>
        <b/>
        <i val="0"/>
        <color rgb="FF0070C0"/>
      </font>
    </dxf>
    <dxf>
      <font>
        <color theme="0" tint="-0.499984740745262"/>
      </font>
      <fill>
        <patternFill>
          <bgColor theme="0" tint="-4.9989318521683403E-2"/>
        </patternFill>
      </fill>
    </dxf>
    <dxf>
      <font>
        <color rgb="FFFF7C80"/>
      </font>
      <fill>
        <patternFill>
          <bgColor theme="0" tint="-4.9989318521683403E-2"/>
        </patternFill>
      </fill>
    </dxf>
    <dxf>
      <font>
        <color theme="0" tint="-0.499984740745262"/>
      </font>
      <fill>
        <patternFill>
          <bgColor theme="0" tint="-4.9989318521683403E-2"/>
        </patternFill>
      </fill>
    </dxf>
    <dxf>
      <font>
        <color rgb="FF0070C0"/>
      </font>
    </dxf>
    <dxf>
      <font>
        <b/>
        <i val="0"/>
        <color rgb="FF0070C0"/>
      </font>
    </dxf>
    <dxf>
      <font>
        <color theme="0" tint="-0.499984740745262"/>
      </font>
      <fill>
        <patternFill>
          <bgColor theme="0" tint="-4.9989318521683403E-2"/>
        </patternFill>
      </fill>
    </dxf>
    <dxf>
      <font>
        <color rgb="FFFF7C80"/>
      </font>
      <fill>
        <patternFill>
          <bgColor theme="0" tint="-4.9989318521683403E-2"/>
        </patternFill>
      </fill>
    </dxf>
    <dxf>
      <font>
        <b/>
        <i val="0"/>
        <color rgb="FF0070C0"/>
      </font>
    </dxf>
    <dxf>
      <font>
        <color theme="0" tint="-0.499984740745262"/>
      </font>
      <fill>
        <patternFill>
          <bgColor theme="0" tint="-4.9989318521683403E-2"/>
        </patternFill>
      </fill>
    </dxf>
    <dxf>
      <font>
        <b/>
        <i val="0"/>
        <color rgb="FF0070C0"/>
      </font>
    </dxf>
    <dxf>
      <font>
        <b val="0"/>
        <i val="0"/>
        <color theme="0" tint="-0.499984740745262"/>
      </font>
      <fill>
        <patternFill>
          <bgColor theme="0" tint="-4.9989318521683403E-2"/>
        </patternFill>
      </fill>
    </dxf>
    <dxf>
      <font>
        <color rgb="FFFF7C80"/>
      </font>
      <fill>
        <patternFill>
          <bgColor theme="0" tint="-4.9989318521683403E-2"/>
        </patternFill>
      </fill>
    </dxf>
    <dxf>
      <font>
        <color theme="0" tint="-0.499984740745262"/>
      </font>
      <fill>
        <patternFill>
          <bgColor theme="0" tint="-4.9989318521683403E-2"/>
        </patternFill>
      </fill>
    </dxf>
    <dxf>
      <font>
        <color rgb="FF0070C0"/>
      </font>
    </dxf>
    <dxf>
      <font>
        <b/>
        <i val="0"/>
        <color rgb="FF0070C0"/>
      </font>
    </dxf>
    <dxf>
      <font>
        <color theme="0" tint="-0.499984740745262"/>
      </font>
      <fill>
        <patternFill>
          <bgColor theme="0" tint="-4.9989318521683403E-2"/>
        </patternFill>
      </fill>
    </dxf>
    <dxf>
      <font>
        <color rgb="FFFF7C80"/>
      </font>
      <fill>
        <patternFill>
          <bgColor theme="0" tint="-4.9989318521683403E-2"/>
        </patternFill>
      </fill>
    </dxf>
    <dxf>
      <font>
        <color theme="0" tint="-0.499984740745262"/>
      </font>
      <fill>
        <patternFill>
          <bgColor theme="0" tint="-4.9989318521683403E-2"/>
        </patternFill>
      </fill>
    </dxf>
    <dxf>
      <font>
        <color rgb="FF0070C0"/>
      </font>
    </dxf>
    <dxf>
      <font>
        <b/>
        <i val="0"/>
        <color rgb="FF0070C0"/>
      </font>
    </dxf>
    <dxf>
      <font>
        <color theme="0" tint="-0.499984740745262"/>
      </font>
      <fill>
        <patternFill>
          <bgColor theme="0" tint="-4.9989318521683403E-2"/>
        </patternFill>
      </fill>
    </dxf>
  </dxfs>
  <tableStyles count="0" defaultTableStyle="TableStyleMedium2" defaultPivotStyle="PivotStyleLight16"/>
  <colors>
    <mruColors>
      <color rgb="FF122B4E"/>
      <color rgb="FF44888B"/>
      <color rgb="FFE9B927"/>
      <color rgb="FF4D7B90"/>
      <color rgb="FFF3B9BE"/>
      <color rgb="FFFF7C80"/>
      <color rgb="FFFCEC7A"/>
      <color rgb="FF9BCAFF"/>
      <color rgb="FF00FCC0"/>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130</xdr:col>
      <xdr:colOff>0</xdr:colOff>
      <xdr:row>21</xdr:row>
      <xdr:rowOff>180975</xdr:rowOff>
    </xdr:from>
    <xdr:ext cx="184731" cy="264560"/>
    <xdr:sp macro="" textlink="">
      <xdr:nvSpPr>
        <xdr:cNvPr id="3" name="TextBox 2">
          <a:extLst>
            <a:ext uri="{FF2B5EF4-FFF2-40B4-BE49-F238E27FC236}">
              <a16:creationId xmlns:a16="http://schemas.microsoft.com/office/drawing/2014/main" id="{72413B98-4AEE-6F93-F8B5-FE107FC7671B}"/>
            </a:ext>
          </a:extLst>
        </xdr:cNvPr>
        <xdr:cNvSpPr txBox="1"/>
      </xdr:nvSpPr>
      <xdr:spPr>
        <a:xfrm>
          <a:off x="27746325" y="41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130</xdr:col>
      <xdr:colOff>0</xdr:colOff>
      <xdr:row>23</xdr:row>
      <xdr:rowOff>114300</xdr:rowOff>
    </xdr:from>
    <xdr:ext cx="184731" cy="264560"/>
    <xdr:sp macro="" textlink="">
      <xdr:nvSpPr>
        <xdr:cNvPr id="4" name="TextBox 3">
          <a:extLst>
            <a:ext uri="{FF2B5EF4-FFF2-40B4-BE49-F238E27FC236}">
              <a16:creationId xmlns:a16="http://schemas.microsoft.com/office/drawing/2014/main" id="{8B6E65F3-1CB3-35B6-F636-1F37FE54E64B}"/>
            </a:ext>
          </a:extLst>
        </xdr:cNvPr>
        <xdr:cNvSpPr txBox="1"/>
      </xdr:nvSpPr>
      <xdr:spPr>
        <a:xfrm>
          <a:off x="28384500" y="449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129</xdr:col>
      <xdr:colOff>0</xdr:colOff>
      <xdr:row>21</xdr:row>
      <xdr:rowOff>180975</xdr:rowOff>
    </xdr:from>
    <xdr:ext cx="184731" cy="264560"/>
    <xdr:sp macro="" textlink="">
      <xdr:nvSpPr>
        <xdr:cNvPr id="2" name="TextBox 1">
          <a:extLst>
            <a:ext uri="{FF2B5EF4-FFF2-40B4-BE49-F238E27FC236}">
              <a16:creationId xmlns:a16="http://schemas.microsoft.com/office/drawing/2014/main" id="{7B5BA5CC-6527-445B-A90A-56725DD6258A}"/>
            </a:ext>
          </a:extLst>
        </xdr:cNvPr>
        <xdr:cNvSpPr txBox="1"/>
      </xdr:nvSpPr>
      <xdr:spPr>
        <a:xfrm>
          <a:off x="93116400" y="438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129</xdr:col>
      <xdr:colOff>0</xdr:colOff>
      <xdr:row>23</xdr:row>
      <xdr:rowOff>114300</xdr:rowOff>
    </xdr:from>
    <xdr:ext cx="184731" cy="264560"/>
    <xdr:sp macro="" textlink="">
      <xdr:nvSpPr>
        <xdr:cNvPr id="3" name="TextBox 2">
          <a:extLst>
            <a:ext uri="{FF2B5EF4-FFF2-40B4-BE49-F238E27FC236}">
              <a16:creationId xmlns:a16="http://schemas.microsoft.com/office/drawing/2014/main" id="{88BB68C3-9B14-4005-84EB-72F18B2EC5D5}"/>
            </a:ext>
            <a:ext uri="{147F2762-F138-4A5C-976F-8EAC2B608ADB}">
              <a16:predDERef xmlns:a16="http://schemas.microsoft.com/office/drawing/2014/main" pred="{7B5BA5CC-6527-445B-A90A-56725DD6258A}"/>
            </a:ext>
          </a:extLst>
        </xdr:cNvPr>
        <xdr:cNvSpPr txBox="1"/>
      </xdr:nvSpPr>
      <xdr:spPr>
        <a:xfrm>
          <a:off x="93116400" y="469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129</xdr:col>
      <xdr:colOff>0</xdr:colOff>
      <xdr:row>21</xdr:row>
      <xdr:rowOff>180975</xdr:rowOff>
    </xdr:from>
    <xdr:ext cx="184731" cy="264560"/>
    <xdr:sp macro="" textlink="">
      <xdr:nvSpPr>
        <xdr:cNvPr id="2" name="TextBox 1">
          <a:extLst>
            <a:ext uri="{FF2B5EF4-FFF2-40B4-BE49-F238E27FC236}">
              <a16:creationId xmlns:a16="http://schemas.microsoft.com/office/drawing/2014/main" id="{51874145-579F-7845-B120-2D17DBADF654}"/>
            </a:ext>
          </a:extLst>
        </xdr:cNvPr>
        <xdr:cNvSpPr txBox="1"/>
      </xdr:nvSpPr>
      <xdr:spPr>
        <a:xfrm>
          <a:off x="105664000" y="41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129</xdr:col>
      <xdr:colOff>0</xdr:colOff>
      <xdr:row>23</xdr:row>
      <xdr:rowOff>114300</xdr:rowOff>
    </xdr:from>
    <xdr:ext cx="184731" cy="264560"/>
    <xdr:sp macro="" textlink="">
      <xdr:nvSpPr>
        <xdr:cNvPr id="3" name="TextBox 2">
          <a:extLst>
            <a:ext uri="{FF2B5EF4-FFF2-40B4-BE49-F238E27FC236}">
              <a16:creationId xmlns:a16="http://schemas.microsoft.com/office/drawing/2014/main" id="{94284A34-247D-1446-84BC-C4CCE3859E44}"/>
            </a:ext>
          </a:extLst>
        </xdr:cNvPr>
        <xdr:cNvSpPr txBox="1"/>
      </xdr:nvSpPr>
      <xdr:spPr>
        <a:xfrm>
          <a:off x="105664000" y="449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133</xdr:col>
      <xdr:colOff>266700</xdr:colOff>
      <xdr:row>21</xdr:row>
      <xdr:rowOff>180975</xdr:rowOff>
    </xdr:from>
    <xdr:ext cx="184731" cy="264560"/>
    <xdr:sp macro="" textlink="">
      <xdr:nvSpPr>
        <xdr:cNvPr id="3" name="TextBox 2">
          <a:extLst>
            <a:ext uri="{FF2B5EF4-FFF2-40B4-BE49-F238E27FC236}">
              <a16:creationId xmlns:a16="http://schemas.microsoft.com/office/drawing/2014/main" id="{E0D5584E-1510-4856-BD3B-7A893401991C}"/>
            </a:ext>
          </a:extLst>
        </xdr:cNvPr>
        <xdr:cNvSpPr txBox="1"/>
      </xdr:nvSpPr>
      <xdr:spPr>
        <a:xfrm>
          <a:off x="28679775" y="41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134</xdr:col>
      <xdr:colOff>295275</xdr:colOff>
      <xdr:row>23</xdr:row>
      <xdr:rowOff>114300</xdr:rowOff>
    </xdr:from>
    <xdr:ext cx="184731" cy="264560"/>
    <xdr:sp macro="" textlink="">
      <xdr:nvSpPr>
        <xdr:cNvPr id="4" name="TextBox 3">
          <a:extLst>
            <a:ext uri="{FF2B5EF4-FFF2-40B4-BE49-F238E27FC236}">
              <a16:creationId xmlns:a16="http://schemas.microsoft.com/office/drawing/2014/main" id="{3AD98055-3042-464F-823D-875A6320BF0D}"/>
            </a:ext>
          </a:extLst>
        </xdr:cNvPr>
        <xdr:cNvSpPr txBox="1"/>
      </xdr:nvSpPr>
      <xdr:spPr>
        <a:xfrm>
          <a:off x="29317950" y="449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133</xdr:col>
      <xdr:colOff>266700</xdr:colOff>
      <xdr:row>21</xdr:row>
      <xdr:rowOff>180975</xdr:rowOff>
    </xdr:from>
    <xdr:ext cx="184731" cy="264560"/>
    <xdr:sp macro="" textlink="">
      <xdr:nvSpPr>
        <xdr:cNvPr id="2" name="TextBox 2">
          <a:extLst>
            <a:ext uri="{FF2B5EF4-FFF2-40B4-BE49-F238E27FC236}">
              <a16:creationId xmlns:a16="http://schemas.microsoft.com/office/drawing/2014/main" id="{5356F482-C629-4E0A-AB7A-B53D25048C31}"/>
            </a:ext>
          </a:extLst>
        </xdr:cNvPr>
        <xdr:cNvSpPr txBox="1"/>
      </xdr:nvSpPr>
      <xdr:spPr>
        <a:xfrm>
          <a:off x="99879150" y="41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134</xdr:col>
      <xdr:colOff>295275</xdr:colOff>
      <xdr:row>23</xdr:row>
      <xdr:rowOff>114300</xdr:rowOff>
    </xdr:from>
    <xdr:ext cx="184731" cy="264560"/>
    <xdr:sp macro="" textlink="">
      <xdr:nvSpPr>
        <xdr:cNvPr id="3" name="TextBox 3">
          <a:extLst>
            <a:ext uri="{FF2B5EF4-FFF2-40B4-BE49-F238E27FC236}">
              <a16:creationId xmlns:a16="http://schemas.microsoft.com/office/drawing/2014/main" id="{86188A7C-E621-45CE-84F2-4FDDA9D24808}"/>
            </a:ext>
            <a:ext uri="{147F2762-F138-4A5C-976F-8EAC2B608ADB}">
              <a16:predDERef xmlns:a16="http://schemas.microsoft.com/office/drawing/2014/main" pred="{5356F482-C629-4E0A-AB7A-B53D25048C31}"/>
            </a:ext>
          </a:extLst>
        </xdr:cNvPr>
        <xdr:cNvSpPr txBox="1"/>
      </xdr:nvSpPr>
      <xdr:spPr>
        <a:xfrm>
          <a:off x="100498275" y="449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132</xdr:col>
      <xdr:colOff>266700</xdr:colOff>
      <xdr:row>21</xdr:row>
      <xdr:rowOff>180975</xdr:rowOff>
    </xdr:from>
    <xdr:ext cx="184731" cy="264560"/>
    <xdr:sp macro="" textlink="">
      <xdr:nvSpPr>
        <xdr:cNvPr id="2" name="TextBox 2">
          <a:extLst>
            <a:ext uri="{FF2B5EF4-FFF2-40B4-BE49-F238E27FC236}">
              <a16:creationId xmlns:a16="http://schemas.microsoft.com/office/drawing/2014/main" id="{3EA6D8B3-FAD2-43B2-B94C-4C92AAB8A699}"/>
            </a:ext>
          </a:extLst>
        </xdr:cNvPr>
        <xdr:cNvSpPr txBox="1"/>
      </xdr:nvSpPr>
      <xdr:spPr>
        <a:xfrm>
          <a:off x="99945825" y="41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133</xdr:col>
      <xdr:colOff>295275</xdr:colOff>
      <xdr:row>23</xdr:row>
      <xdr:rowOff>114300</xdr:rowOff>
    </xdr:from>
    <xdr:ext cx="184731" cy="264560"/>
    <xdr:sp macro="" textlink="">
      <xdr:nvSpPr>
        <xdr:cNvPr id="3" name="TextBox 3">
          <a:extLst>
            <a:ext uri="{FF2B5EF4-FFF2-40B4-BE49-F238E27FC236}">
              <a16:creationId xmlns:a16="http://schemas.microsoft.com/office/drawing/2014/main" id="{C70EA43B-AA3F-45CA-985E-8C237C82355D}"/>
            </a:ext>
            <a:ext uri="{147F2762-F138-4A5C-976F-8EAC2B608ADB}">
              <a16:predDERef xmlns:a16="http://schemas.microsoft.com/office/drawing/2014/main" pred="{3EA6D8B3-FAD2-43B2-B94C-4C92AAB8A699}"/>
            </a:ext>
          </a:extLst>
        </xdr:cNvPr>
        <xdr:cNvSpPr txBox="1"/>
      </xdr:nvSpPr>
      <xdr:spPr>
        <a:xfrm>
          <a:off x="100564950" y="4495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X28" dT="2026-04-29T17:19:47.79" personId="{00000000-0000-0000-0000-000000000000}" id="{6E4BB5BE-EF49-4A63-B969-EEA0645E45DD}">
    <text>turn of decade limits to itemized ded, is that true for other years?</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2.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E25AB-7E16-4608-B258-DAF48ECFF9A1}">
  <sheetPr>
    <tabColor rgb="FFC00000"/>
  </sheetPr>
  <dimension ref="A1:A35"/>
  <sheetViews>
    <sheetView tabSelected="1" workbookViewId="0"/>
  </sheetViews>
  <sheetFormatPr defaultRowHeight="14.4"/>
  <cols>
    <col min="1" max="1" width="143.5546875" customWidth="1"/>
  </cols>
  <sheetData>
    <row r="1" spans="1:1" ht="15">
      <c r="A1" s="155" t="s">
        <v>0</v>
      </c>
    </row>
    <row r="2" spans="1:1" ht="15">
      <c r="A2" s="164">
        <v>2026.2</v>
      </c>
    </row>
    <row r="3" spans="1:1" ht="15">
      <c r="A3" s="156"/>
    </row>
    <row r="4" spans="1:1" ht="15">
      <c r="A4" s="155" t="s">
        <v>1</v>
      </c>
    </row>
    <row r="5" spans="1:1" ht="30">
      <c r="A5" s="157" t="s">
        <v>2</v>
      </c>
    </row>
    <row r="6" spans="1:1" ht="15">
      <c r="A6" s="156"/>
    </row>
    <row r="7" spans="1:1" ht="15">
      <c r="A7" s="155" t="s">
        <v>3</v>
      </c>
    </row>
    <row r="8" spans="1:1" ht="15">
      <c r="A8" s="158" t="s">
        <v>4</v>
      </c>
    </row>
    <row r="9" spans="1:1" ht="15">
      <c r="A9" s="158" t="s">
        <v>5</v>
      </c>
    </row>
    <row r="10" spans="1:1" ht="15">
      <c r="A10" s="158" t="s">
        <v>6</v>
      </c>
    </row>
    <row r="11" spans="1:1" ht="15">
      <c r="A11" s="159" t="s">
        <v>7</v>
      </c>
    </row>
    <row r="12" spans="1:1" ht="15">
      <c r="A12" s="159" t="s">
        <v>8</v>
      </c>
    </row>
    <row r="13" spans="1:1" ht="15">
      <c r="A13" s="159" t="s">
        <v>9</v>
      </c>
    </row>
    <row r="14" spans="1:1" ht="15">
      <c r="A14" s="160" t="s">
        <v>10</v>
      </c>
    </row>
    <row r="15" spans="1:1" ht="15">
      <c r="A15" s="161"/>
    </row>
    <row r="16" spans="1:1" ht="15">
      <c r="A16" s="155" t="s">
        <v>11</v>
      </c>
    </row>
    <row r="17" spans="1:1" ht="255">
      <c r="A17" s="162" t="s">
        <v>12</v>
      </c>
    </row>
    <row r="18" spans="1:1" ht="15">
      <c r="A18" s="161"/>
    </row>
    <row r="19" spans="1:1" ht="15">
      <c r="A19" s="163" t="s">
        <v>13</v>
      </c>
    </row>
    <row r="20" spans="1:1" ht="210">
      <c r="A20" s="162" t="s">
        <v>14</v>
      </c>
    </row>
    <row r="21" spans="1:1" ht="15">
      <c r="A21" s="161"/>
    </row>
    <row r="22" spans="1:1" ht="15">
      <c r="A22" s="155" t="s">
        <v>15</v>
      </c>
    </row>
    <row r="23" spans="1:1" ht="15">
      <c r="A23" s="156" t="s">
        <v>16</v>
      </c>
    </row>
    <row r="24" spans="1:1" ht="15">
      <c r="A24" s="156"/>
    </row>
    <row r="25" spans="1:1" ht="15">
      <c r="A25" s="155" t="s">
        <v>17</v>
      </c>
    </row>
    <row r="26" spans="1:1" ht="45">
      <c r="A26" s="157" t="s">
        <v>18</v>
      </c>
    </row>
    <row r="27" spans="1:1" ht="15">
      <c r="A27" s="156"/>
    </row>
    <row r="28" spans="1:1" ht="15">
      <c r="A28" s="155" t="s">
        <v>19</v>
      </c>
    </row>
    <row r="29" spans="1:1" ht="30">
      <c r="A29" s="162" t="s">
        <v>20</v>
      </c>
    </row>
    <row r="30" spans="1:1" ht="15">
      <c r="A30" s="156"/>
    </row>
    <row r="31" spans="1:1" ht="15">
      <c r="A31" s="155" t="s">
        <v>21</v>
      </c>
    </row>
    <row r="32" spans="1:1" ht="45">
      <c r="A32" s="157" t="s">
        <v>22</v>
      </c>
    </row>
    <row r="33" spans="1:1" ht="15">
      <c r="A33" s="157"/>
    </row>
    <row r="34" spans="1:1" ht="15">
      <c r="A34" s="155" t="s">
        <v>23</v>
      </c>
    </row>
    <row r="35" spans="1:1" ht="15">
      <c r="A35" s="156" t="s">
        <v>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29104-B904-40D3-8226-81085302EF82}">
  <sheetPr>
    <tabColor rgb="FF44888B"/>
  </sheetPr>
  <dimension ref="A1:ED67"/>
  <sheetViews>
    <sheetView zoomScaleNormal="100" workbookViewId="0">
      <pane xSplit="1" ySplit="1" topLeftCell="DK2" activePane="bottomRight" state="frozen"/>
      <selection pane="topRight" activeCell="D27" sqref="D27"/>
      <selection pane="bottomLeft" activeCell="D27" sqref="D27"/>
      <selection pane="bottomRight"/>
    </sheetView>
  </sheetViews>
  <sheetFormatPr defaultColWidth="8.6640625" defaultRowHeight="13.8"/>
  <cols>
    <col min="1" max="1" width="23.6640625" style="60" customWidth="1"/>
    <col min="2" max="2" width="10.6640625" style="61" customWidth="1"/>
    <col min="3" max="128" width="10.6640625" style="43" customWidth="1"/>
    <col min="129" max="129" width="10.6640625" style="64" customWidth="1"/>
    <col min="130" max="130" width="10.6640625" style="43" customWidth="1"/>
    <col min="131" max="16384" width="8.6640625" style="43"/>
  </cols>
  <sheetData>
    <row r="1" spans="1:134" s="21" customFormat="1" ht="39" customHeight="1">
      <c r="A1" s="20" t="s">
        <v>25</v>
      </c>
      <c r="B1" s="20">
        <v>1900</v>
      </c>
      <c r="C1" s="20">
        <v>1901</v>
      </c>
      <c r="D1" s="20">
        <v>1902</v>
      </c>
      <c r="E1" s="20">
        <v>1903</v>
      </c>
      <c r="F1" s="20">
        <v>1904</v>
      </c>
      <c r="G1" s="20">
        <v>1905</v>
      </c>
      <c r="H1" s="20">
        <v>1906</v>
      </c>
      <c r="I1" s="20">
        <v>1907</v>
      </c>
      <c r="J1" s="20">
        <v>1908</v>
      </c>
      <c r="K1" s="20">
        <v>1909</v>
      </c>
      <c r="L1" s="20">
        <v>1910</v>
      </c>
      <c r="M1" s="20">
        <v>1911</v>
      </c>
      <c r="N1" s="20">
        <v>1912</v>
      </c>
      <c r="O1" s="20">
        <v>1913</v>
      </c>
      <c r="P1" s="20">
        <v>1914</v>
      </c>
      <c r="Q1" s="20">
        <v>1915</v>
      </c>
      <c r="R1" s="20">
        <v>1916</v>
      </c>
      <c r="S1" s="20">
        <v>1917</v>
      </c>
      <c r="T1" s="20">
        <v>1918</v>
      </c>
      <c r="U1" s="20">
        <v>1919</v>
      </c>
      <c r="V1" s="20">
        <v>1920</v>
      </c>
      <c r="W1" s="20">
        <v>1921</v>
      </c>
      <c r="X1" s="20">
        <v>1922</v>
      </c>
      <c r="Y1" s="20">
        <v>1923</v>
      </c>
      <c r="Z1" s="20">
        <v>1924</v>
      </c>
      <c r="AA1" s="20">
        <v>1925</v>
      </c>
      <c r="AB1" s="20">
        <v>1926</v>
      </c>
      <c r="AC1" s="20">
        <v>1927</v>
      </c>
      <c r="AD1" s="20">
        <v>1928</v>
      </c>
      <c r="AE1" s="20">
        <v>1929</v>
      </c>
      <c r="AF1" s="20">
        <v>1930</v>
      </c>
      <c r="AG1" s="20">
        <v>1931</v>
      </c>
      <c r="AH1" s="20">
        <v>1932</v>
      </c>
      <c r="AI1" s="20">
        <v>1933</v>
      </c>
      <c r="AJ1" s="20">
        <v>1934</v>
      </c>
      <c r="AK1" s="20">
        <v>1935</v>
      </c>
      <c r="AL1" s="20">
        <v>1936</v>
      </c>
      <c r="AM1" s="20">
        <v>1937</v>
      </c>
      <c r="AN1" s="20">
        <v>1938</v>
      </c>
      <c r="AO1" s="20">
        <v>1939</v>
      </c>
      <c r="AP1" s="20">
        <v>1940</v>
      </c>
      <c r="AQ1" s="20">
        <v>1941</v>
      </c>
      <c r="AR1" s="20">
        <v>1942</v>
      </c>
      <c r="AS1" s="20">
        <v>1943</v>
      </c>
      <c r="AT1" s="20">
        <v>1944</v>
      </c>
      <c r="AU1" s="20">
        <v>1945</v>
      </c>
      <c r="AV1" s="20">
        <v>1946</v>
      </c>
      <c r="AW1" s="20">
        <v>1947</v>
      </c>
      <c r="AX1" s="20">
        <v>1948</v>
      </c>
      <c r="AY1" s="20">
        <v>1949</v>
      </c>
      <c r="AZ1" s="20">
        <v>1950</v>
      </c>
      <c r="BA1" s="20">
        <v>1951</v>
      </c>
      <c r="BB1" s="20">
        <v>1952</v>
      </c>
      <c r="BC1" s="20">
        <v>1953</v>
      </c>
      <c r="BD1" s="20">
        <v>1954</v>
      </c>
      <c r="BE1" s="20">
        <v>1955</v>
      </c>
      <c r="BF1" s="20">
        <v>1956</v>
      </c>
      <c r="BG1" s="20">
        <v>1957</v>
      </c>
      <c r="BH1" s="20">
        <v>1958</v>
      </c>
      <c r="BI1" s="20">
        <v>1959</v>
      </c>
      <c r="BJ1" s="20">
        <v>1960</v>
      </c>
      <c r="BK1" s="20">
        <v>1961</v>
      </c>
      <c r="BL1" s="20">
        <v>1962</v>
      </c>
      <c r="BM1" s="20">
        <v>1963</v>
      </c>
      <c r="BN1" s="20">
        <v>1964</v>
      </c>
      <c r="BO1" s="20">
        <v>1965</v>
      </c>
      <c r="BP1" s="20">
        <v>1966</v>
      </c>
      <c r="BQ1" s="20">
        <v>1967</v>
      </c>
      <c r="BR1" s="20">
        <v>1968</v>
      </c>
      <c r="BS1" s="20">
        <v>1969</v>
      </c>
      <c r="BT1" s="20">
        <v>1970</v>
      </c>
      <c r="BU1" s="20">
        <v>1971</v>
      </c>
      <c r="BV1" s="20">
        <v>1972</v>
      </c>
      <c r="BW1" s="20">
        <v>1973</v>
      </c>
      <c r="BX1" s="20">
        <v>1974</v>
      </c>
      <c r="BY1" s="20">
        <v>1975</v>
      </c>
      <c r="BZ1" s="20">
        <v>1976</v>
      </c>
      <c r="CA1" s="20">
        <v>1977</v>
      </c>
      <c r="CB1" s="20">
        <v>1978</v>
      </c>
      <c r="CC1" s="20">
        <v>1979</v>
      </c>
      <c r="CD1" s="20">
        <v>1980</v>
      </c>
      <c r="CE1" s="20">
        <v>1981</v>
      </c>
      <c r="CF1" s="20">
        <v>1982</v>
      </c>
      <c r="CG1" s="20">
        <v>1983</v>
      </c>
      <c r="CH1" s="20">
        <v>1984</v>
      </c>
      <c r="CI1" s="20">
        <v>1985</v>
      </c>
      <c r="CJ1" s="20">
        <v>1986</v>
      </c>
      <c r="CK1" s="20">
        <v>1987</v>
      </c>
      <c r="CL1" s="20">
        <v>1988</v>
      </c>
      <c r="CM1" s="20">
        <v>1989</v>
      </c>
      <c r="CN1" s="20">
        <v>1990</v>
      </c>
      <c r="CO1" s="20">
        <v>1991</v>
      </c>
      <c r="CP1" s="20">
        <v>1992</v>
      </c>
      <c r="CQ1" s="20">
        <v>1993</v>
      </c>
      <c r="CR1" s="20">
        <v>1994</v>
      </c>
      <c r="CS1" s="20">
        <v>1995</v>
      </c>
      <c r="CT1" s="20">
        <v>1996</v>
      </c>
      <c r="CU1" s="20">
        <v>1997</v>
      </c>
      <c r="CV1" s="20">
        <v>1998</v>
      </c>
      <c r="CW1" s="20">
        <v>1999</v>
      </c>
      <c r="CX1" s="20">
        <v>2000</v>
      </c>
      <c r="CY1" s="20">
        <v>2001</v>
      </c>
      <c r="CZ1" s="20">
        <v>2002</v>
      </c>
      <c r="DA1" s="20">
        <v>2003</v>
      </c>
      <c r="DB1" s="20">
        <v>2004</v>
      </c>
      <c r="DC1" s="20">
        <v>2005</v>
      </c>
      <c r="DD1" s="20">
        <v>2006</v>
      </c>
      <c r="DE1" s="20">
        <v>2007</v>
      </c>
      <c r="DF1" s="20">
        <v>2008</v>
      </c>
      <c r="DG1" s="20">
        <v>2009</v>
      </c>
      <c r="DH1" s="20">
        <v>2010</v>
      </c>
      <c r="DI1" s="20">
        <v>2011</v>
      </c>
      <c r="DJ1" s="20">
        <v>2012</v>
      </c>
      <c r="DK1" s="20">
        <v>2013</v>
      </c>
      <c r="DL1" s="20">
        <v>2014</v>
      </c>
      <c r="DM1" s="20">
        <v>2015</v>
      </c>
      <c r="DN1" s="20">
        <v>2016</v>
      </c>
      <c r="DO1" s="20">
        <v>2017</v>
      </c>
      <c r="DP1" s="20">
        <v>2018</v>
      </c>
      <c r="DQ1" s="20">
        <v>2019</v>
      </c>
      <c r="DR1" s="20">
        <v>2020</v>
      </c>
      <c r="DS1" s="20">
        <v>2021</v>
      </c>
      <c r="DT1" s="20">
        <v>2022</v>
      </c>
      <c r="DU1" s="20">
        <v>2023</v>
      </c>
      <c r="DV1" s="20">
        <v>2024</v>
      </c>
      <c r="DW1" s="20">
        <v>2025</v>
      </c>
      <c r="DX1" s="20">
        <v>2026</v>
      </c>
      <c r="DY1" s="70">
        <v>2027</v>
      </c>
    </row>
    <row r="2" spans="1:134" ht="15" customHeight="1">
      <c r="A2" s="16" t="s">
        <v>26</v>
      </c>
      <c r="B2" s="22">
        <v>0</v>
      </c>
      <c r="C2" s="23">
        <v>0</v>
      </c>
      <c r="D2" s="24">
        <v>0</v>
      </c>
      <c r="E2" s="24">
        <v>0</v>
      </c>
      <c r="F2" s="24">
        <v>0</v>
      </c>
      <c r="G2" s="24">
        <v>0</v>
      </c>
      <c r="H2" s="24">
        <v>0</v>
      </c>
      <c r="I2" s="24">
        <v>0</v>
      </c>
      <c r="J2" s="24">
        <v>0</v>
      </c>
      <c r="K2" s="24">
        <v>0</v>
      </c>
      <c r="L2" s="24">
        <v>0</v>
      </c>
      <c r="M2" s="24">
        <v>0</v>
      </c>
      <c r="N2" s="24">
        <v>0</v>
      </c>
      <c r="O2" s="24">
        <v>0</v>
      </c>
      <c r="P2" s="24">
        <v>0</v>
      </c>
      <c r="Q2" s="24">
        <v>0</v>
      </c>
      <c r="R2" s="24">
        <v>0</v>
      </c>
      <c r="S2" s="24">
        <v>0</v>
      </c>
      <c r="T2" s="24">
        <v>0</v>
      </c>
      <c r="U2" s="24">
        <v>0</v>
      </c>
      <c r="V2" s="24">
        <v>0</v>
      </c>
      <c r="W2" s="24">
        <v>0</v>
      </c>
      <c r="X2" s="24">
        <v>0</v>
      </c>
      <c r="Y2" s="24">
        <v>0</v>
      </c>
      <c r="Z2" s="24">
        <v>0</v>
      </c>
      <c r="AA2" s="24">
        <v>0</v>
      </c>
      <c r="AB2" s="24">
        <v>0</v>
      </c>
      <c r="AC2" s="24">
        <v>0</v>
      </c>
      <c r="AD2" s="24">
        <v>0</v>
      </c>
      <c r="AE2" s="24">
        <v>0</v>
      </c>
      <c r="AF2" s="24">
        <v>0</v>
      </c>
      <c r="AG2" s="24">
        <v>0</v>
      </c>
      <c r="AH2" s="24">
        <v>0</v>
      </c>
      <c r="AI2" s="25">
        <v>0.03</v>
      </c>
      <c r="AJ2" s="25">
        <v>0.03</v>
      </c>
      <c r="AK2" s="24">
        <v>0.05</v>
      </c>
      <c r="AL2" s="24">
        <v>0.05</v>
      </c>
      <c r="AM2" s="24">
        <v>0.05</v>
      </c>
      <c r="AN2" s="24">
        <v>0.05</v>
      </c>
      <c r="AO2" s="24">
        <v>0.05</v>
      </c>
      <c r="AP2" s="24">
        <v>0.05</v>
      </c>
      <c r="AQ2" s="24">
        <v>0.05</v>
      </c>
      <c r="AR2" s="24">
        <v>0.05</v>
      </c>
      <c r="AS2" s="24">
        <v>0.05</v>
      </c>
      <c r="AT2" s="24">
        <v>0.05</v>
      </c>
      <c r="AU2" s="24">
        <v>0.05</v>
      </c>
      <c r="AV2" s="24">
        <v>0.05</v>
      </c>
      <c r="AW2" s="24">
        <v>0.05</v>
      </c>
      <c r="AX2" s="24">
        <v>0.05</v>
      </c>
      <c r="AY2" s="24">
        <v>0.05</v>
      </c>
      <c r="AZ2" s="24">
        <v>0.05</v>
      </c>
      <c r="BA2" s="24">
        <v>0.05</v>
      </c>
      <c r="BB2" s="24">
        <v>0.05</v>
      </c>
      <c r="BC2" s="24">
        <v>0.05</v>
      </c>
      <c r="BD2" s="24">
        <v>0.05</v>
      </c>
      <c r="BE2" s="24">
        <f>5%+1.5%</f>
        <v>6.5000000000000002E-2</v>
      </c>
      <c r="BF2" s="24">
        <v>0.05</v>
      </c>
      <c r="BG2" s="24">
        <v>0.05</v>
      </c>
      <c r="BH2" s="24">
        <v>0.05</v>
      </c>
      <c r="BI2" s="24">
        <v>0.05</v>
      </c>
      <c r="BJ2" s="24">
        <v>0.05</v>
      </c>
      <c r="BK2" s="24">
        <v>0.05</v>
      </c>
      <c r="BL2" s="24">
        <v>0.05</v>
      </c>
      <c r="BM2" s="24">
        <v>0.05</v>
      </c>
      <c r="BN2" s="24">
        <v>0.05</v>
      </c>
      <c r="BO2" s="24">
        <v>0.05</v>
      </c>
      <c r="BP2" s="24">
        <v>0.05</v>
      </c>
      <c r="BQ2" s="24">
        <v>0.05</v>
      </c>
      <c r="BR2" s="24">
        <v>0.05</v>
      </c>
      <c r="BS2" s="24">
        <v>0.05</v>
      </c>
      <c r="BT2" s="24">
        <v>0.05</v>
      </c>
      <c r="BU2" s="24">
        <v>0.05</v>
      </c>
      <c r="BV2" s="24">
        <v>0.05</v>
      </c>
      <c r="BW2" s="24">
        <v>0.05</v>
      </c>
      <c r="BX2" s="24">
        <v>0.05</v>
      </c>
      <c r="BY2" s="24">
        <v>0.05</v>
      </c>
      <c r="BZ2" s="24">
        <v>0.05</v>
      </c>
      <c r="CA2" s="24">
        <v>0.05</v>
      </c>
      <c r="CB2" s="24">
        <v>0.05</v>
      </c>
      <c r="CC2" s="24">
        <v>0.05</v>
      </c>
      <c r="CD2" s="24">
        <v>0.05</v>
      </c>
      <c r="CE2" s="24">
        <v>0.05</v>
      </c>
      <c r="CF2" s="24">
        <v>0.05</v>
      </c>
      <c r="CG2" s="24">
        <v>0.05</v>
      </c>
      <c r="CH2" s="24">
        <v>0.05</v>
      </c>
      <c r="CI2" s="24">
        <v>0.05</v>
      </c>
      <c r="CJ2" s="24">
        <v>0.05</v>
      </c>
      <c r="CK2" s="24">
        <v>0.05</v>
      </c>
      <c r="CL2" s="24">
        <v>0.05</v>
      </c>
      <c r="CM2" s="24">
        <v>0.05</v>
      </c>
      <c r="CN2" s="24">
        <v>0.05</v>
      </c>
      <c r="CO2" s="24">
        <v>0.05</v>
      </c>
      <c r="CP2" s="24">
        <v>0.05</v>
      </c>
      <c r="CQ2" s="24">
        <v>0.05</v>
      </c>
      <c r="CR2" s="24">
        <v>0.05</v>
      </c>
      <c r="CS2" s="24">
        <v>0.05</v>
      </c>
      <c r="CT2" s="24">
        <v>0.05</v>
      </c>
      <c r="CU2" s="24">
        <v>0.05</v>
      </c>
      <c r="CV2" s="24">
        <v>0.05</v>
      </c>
      <c r="CW2" s="24">
        <v>0.05</v>
      </c>
      <c r="CX2" s="26">
        <v>0.05</v>
      </c>
      <c r="CY2" s="26">
        <v>0.05</v>
      </c>
      <c r="CZ2" s="26">
        <v>0.05</v>
      </c>
      <c r="DA2" s="26">
        <v>0.05</v>
      </c>
      <c r="DB2" s="26">
        <v>0.05</v>
      </c>
      <c r="DC2" s="26">
        <v>0.05</v>
      </c>
      <c r="DD2" s="26">
        <v>0.05</v>
      </c>
      <c r="DE2" s="26">
        <v>0.05</v>
      </c>
      <c r="DF2" s="26">
        <v>0.05</v>
      </c>
      <c r="DG2" s="26">
        <v>0.05</v>
      </c>
      <c r="DH2" s="26">
        <v>0.05</v>
      </c>
      <c r="DI2" s="26">
        <v>0.05</v>
      </c>
      <c r="DJ2" s="26">
        <v>0.05</v>
      </c>
      <c r="DK2" s="26">
        <v>0.05</v>
      </c>
      <c r="DL2" s="26">
        <v>0.05</v>
      </c>
      <c r="DM2" s="26">
        <v>0.05</v>
      </c>
      <c r="DN2" s="26">
        <v>0.05</v>
      </c>
      <c r="DO2" s="26">
        <v>0.05</v>
      </c>
      <c r="DP2" s="26">
        <v>0.05</v>
      </c>
      <c r="DQ2" s="26">
        <v>0.05</v>
      </c>
      <c r="DR2" s="26">
        <v>0.05</v>
      </c>
      <c r="DS2" s="26">
        <v>0.05</v>
      </c>
      <c r="DT2" s="26">
        <v>0.05</v>
      </c>
      <c r="DU2" s="26">
        <v>0.05</v>
      </c>
      <c r="DV2" s="26">
        <v>0.05</v>
      </c>
      <c r="DW2" s="26">
        <v>0.05</v>
      </c>
      <c r="DX2" s="26">
        <v>0.05</v>
      </c>
      <c r="DY2" s="144">
        <v>0.05</v>
      </c>
      <c r="DZ2" s="42"/>
      <c r="EA2" s="42"/>
      <c r="EB2" s="153"/>
      <c r="ED2" s="62"/>
    </row>
    <row r="3" spans="1:134" ht="15" customHeight="1">
      <c r="A3" s="17" t="s">
        <v>27</v>
      </c>
      <c r="B3" s="22">
        <v>0</v>
      </c>
      <c r="C3" s="23">
        <v>0</v>
      </c>
      <c r="D3" s="24">
        <v>0</v>
      </c>
      <c r="E3" s="24">
        <v>0</v>
      </c>
      <c r="F3" s="24">
        <v>0</v>
      </c>
      <c r="G3" s="24">
        <v>0</v>
      </c>
      <c r="H3" s="24">
        <v>0</v>
      </c>
      <c r="I3" s="24">
        <v>0</v>
      </c>
      <c r="J3" s="24">
        <v>0</v>
      </c>
      <c r="K3" s="24">
        <v>0</v>
      </c>
      <c r="L3" s="24">
        <v>0</v>
      </c>
      <c r="M3" s="24">
        <v>0</v>
      </c>
      <c r="N3" s="24">
        <v>0</v>
      </c>
      <c r="O3" s="24">
        <v>0</v>
      </c>
      <c r="P3" s="24">
        <v>0</v>
      </c>
      <c r="Q3" s="24">
        <v>0</v>
      </c>
      <c r="R3" s="24">
        <v>0</v>
      </c>
      <c r="S3" s="24">
        <v>0</v>
      </c>
      <c r="T3" s="24">
        <v>0</v>
      </c>
      <c r="U3" s="24">
        <v>0</v>
      </c>
      <c r="V3" s="24">
        <v>0</v>
      </c>
      <c r="W3" s="24">
        <v>0</v>
      </c>
      <c r="X3" s="24">
        <v>0</v>
      </c>
      <c r="Y3" s="24">
        <v>0</v>
      </c>
      <c r="Z3" s="24">
        <v>0</v>
      </c>
      <c r="AA3" s="24">
        <v>0</v>
      </c>
      <c r="AB3" s="24">
        <v>0</v>
      </c>
      <c r="AC3" s="24">
        <v>0</v>
      </c>
      <c r="AD3" s="24">
        <v>0</v>
      </c>
      <c r="AE3" s="24">
        <v>0</v>
      </c>
      <c r="AF3" s="24">
        <v>0</v>
      </c>
      <c r="AG3" s="24">
        <v>0</v>
      </c>
      <c r="AH3" s="24">
        <v>0</v>
      </c>
      <c r="AI3" s="24">
        <v>0</v>
      </c>
      <c r="AJ3" s="24">
        <v>0</v>
      </c>
      <c r="AK3" s="24">
        <v>0</v>
      </c>
      <c r="AL3" s="24">
        <v>0</v>
      </c>
      <c r="AM3" s="24">
        <v>0</v>
      </c>
      <c r="AN3" s="24">
        <v>0</v>
      </c>
      <c r="AO3" s="24">
        <v>0</v>
      </c>
      <c r="AP3" s="24">
        <v>0</v>
      </c>
      <c r="AQ3" s="24">
        <v>0</v>
      </c>
      <c r="AR3" s="24">
        <v>0</v>
      </c>
      <c r="AS3" s="24">
        <v>0</v>
      </c>
      <c r="AT3" s="24">
        <v>0</v>
      </c>
      <c r="AU3" s="24">
        <v>0</v>
      </c>
      <c r="AV3" s="24">
        <v>0</v>
      </c>
      <c r="AW3" s="24">
        <v>0</v>
      </c>
      <c r="AX3" s="24">
        <v>0</v>
      </c>
      <c r="AY3" s="24">
        <f t="shared" ref="AY3:BD3" si="0">AY54*10%</f>
        <v>9.1000000000000011E-2</v>
      </c>
      <c r="AZ3" s="24">
        <f t="shared" si="0"/>
        <v>9.1000000000000011E-2</v>
      </c>
      <c r="BA3" s="24">
        <f t="shared" si="0"/>
        <v>9.1000000000000011E-2</v>
      </c>
      <c r="BB3" s="24">
        <f t="shared" si="0"/>
        <v>9.1000000000000011E-2</v>
      </c>
      <c r="BC3" s="24">
        <f t="shared" si="0"/>
        <v>9.1000000000000011E-2</v>
      </c>
      <c r="BD3" s="24">
        <f t="shared" si="0"/>
        <v>9.1000000000000011E-2</v>
      </c>
      <c r="BE3" s="24">
        <f>BE54*12.5%</f>
        <v>0.11375</v>
      </c>
      <c r="BF3" s="24">
        <f>BF54*12.5%</f>
        <v>0.11375</v>
      </c>
      <c r="BG3" s="24">
        <f>BG54*14%</f>
        <v>0.12740000000000001</v>
      </c>
      <c r="BH3" s="24">
        <f>BH54*14%</f>
        <v>0.12740000000000001</v>
      </c>
      <c r="BI3" s="24">
        <f>BI54*14%</f>
        <v>0.12740000000000001</v>
      </c>
      <c r="BJ3" s="24">
        <f>BJ54*14%</f>
        <v>0.12740000000000001</v>
      </c>
      <c r="BK3" s="24">
        <f>16%*BK54</f>
        <v>0.14560000000000001</v>
      </c>
      <c r="BL3" s="24">
        <f>16%*BL54</f>
        <v>0.14560000000000001</v>
      </c>
      <c r="BM3" s="24">
        <f>16%*BM54</f>
        <v>0.14560000000000001</v>
      </c>
      <c r="BN3" s="24">
        <f t="shared" ref="BN3:BX3" si="1">16%*$BM$54</f>
        <v>0.14560000000000001</v>
      </c>
      <c r="BO3" s="24">
        <f t="shared" si="1"/>
        <v>0.14560000000000001</v>
      </c>
      <c r="BP3" s="24">
        <f t="shared" si="1"/>
        <v>0.14560000000000001</v>
      </c>
      <c r="BQ3" s="24">
        <f t="shared" si="1"/>
        <v>0.14560000000000001</v>
      </c>
      <c r="BR3" s="24">
        <f t="shared" si="1"/>
        <v>0.14560000000000001</v>
      </c>
      <c r="BS3" s="24">
        <f t="shared" si="1"/>
        <v>0.14560000000000001</v>
      </c>
      <c r="BT3" s="24">
        <f t="shared" si="1"/>
        <v>0.14560000000000001</v>
      </c>
      <c r="BU3" s="24">
        <f t="shared" si="1"/>
        <v>0.14560000000000001</v>
      </c>
      <c r="BV3" s="24">
        <f t="shared" si="1"/>
        <v>0.14560000000000001</v>
      </c>
      <c r="BW3" s="24">
        <f t="shared" si="1"/>
        <v>0.14560000000000001</v>
      </c>
      <c r="BX3" s="24">
        <f t="shared" si="1"/>
        <v>0.14560000000000001</v>
      </c>
      <c r="BY3" s="24">
        <v>0.14499999999999999</v>
      </c>
      <c r="BZ3" s="24">
        <v>0.14499999999999999</v>
      </c>
      <c r="CA3" s="24">
        <v>0.14499999999999999</v>
      </c>
      <c r="CB3" s="24">
        <v>0.14499999999999999</v>
      </c>
      <c r="CC3" s="24">
        <v>0.14499999999999999</v>
      </c>
      <c r="CD3" s="24">
        <v>0</v>
      </c>
      <c r="CE3" s="24">
        <v>0</v>
      </c>
      <c r="CF3" s="24">
        <v>0</v>
      </c>
      <c r="CG3" s="24">
        <v>0</v>
      </c>
      <c r="CH3" s="24">
        <v>0</v>
      </c>
      <c r="CI3" s="24">
        <v>0</v>
      </c>
      <c r="CJ3" s="24">
        <v>0</v>
      </c>
      <c r="CK3" s="24">
        <v>0</v>
      </c>
      <c r="CL3" s="24">
        <v>0</v>
      </c>
      <c r="CM3" s="24">
        <v>0</v>
      </c>
      <c r="CN3" s="24">
        <v>0</v>
      </c>
      <c r="CO3" s="24">
        <v>0</v>
      </c>
      <c r="CP3" s="24">
        <v>0</v>
      </c>
      <c r="CQ3" s="24">
        <v>0</v>
      </c>
      <c r="CR3" s="24">
        <v>0</v>
      </c>
      <c r="CS3" s="24">
        <v>0</v>
      </c>
      <c r="CT3" s="24">
        <v>0</v>
      </c>
      <c r="CU3" s="24">
        <v>0</v>
      </c>
      <c r="CV3" s="24">
        <v>0</v>
      </c>
      <c r="CW3" s="24">
        <v>0</v>
      </c>
      <c r="CX3" s="26">
        <v>0</v>
      </c>
      <c r="CY3" s="26">
        <v>0</v>
      </c>
      <c r="CZ3" s="26">
        <v>0</v>
      </c>
      <c r="DA3" s="26">
        <v>0</v>
      </c>
      <c r="DB3" s="26">
        <v>0</v>
      </c>
      <c r="DC3" s="26">
        <v>0</v>
      </c>
      <c r="DD3" s="26">
        <v>0</v>
      </c>
      <c r="DE3" s="26">
        <v>0</v>
      </c>
      <c r="DF3" s="26">
        <v>0</v>
      </c>
      <c r="DG3" s="26">
        <v>0</v>
      </c>
      <c r="DH3" s="26">
        <v>0</v>
      </c>
      <c r="DI3" s="26">
        <v>0</v>
      </c>
      <c r="DJ3" s="26">
        <v>0</v>
      </c>
      <c r="DK3" s="26">
        <v>0</v>
      </c>
      <c r="DL3" s="26">
        <v>0</v>
      </c>
      <c r="DM3" s="26">
        <v>0</v>
      </c>
      <c r="DN3" s="26">
        <v>0</v>
      </c>
      <c r="DO3" s="26">
        <v>0</v>
      </c>
      <c r="DP3" s="26">
        <v>0</v>
      </c>
      <c r="DQ3" s="26">
        <v>0</v>
      </c>
      <c r="DR3" s="26">
        <v>0</v>
      </c>
      <c r="DS3" s="26">
        <v>0</v>
      </c>
      <c r="DT3" s="26">
        <v>0</v>
      </c>
      <c r="DU3" s="26">
        <v>0</v>
      </c>
      <c r="DV3" s="26">
        <v>0</v>
      </c>
      <c r="DW3" s="26">
        <v>0</v>
      </c>
      <c r="DX3" s="26">
        <v>0</v>
      </c>
      <c r="DY3" s="144">
        <v>0</v>
      </c>
      <c r="DZ3" s="42"/>
      <c r="EA3" s="42"/>
      <c r="EB3" s="153"/>
      <c r="ED3" s="62"/>
    </row>
    <row r="4" spans="1:134" ht="15" customHeight="1">
      <c r="A4" s="17" t="s">
        <v>28</v>
      </c>
      <c r="B4" s="22">
        <v>0</v>
      </c>
      <c r="C4" s="23">
        <v>0</v>
      </c>
      <c r="D4" s="24">
        <v>0</v>
      </c>
      <c r="E4" s="24">
        <v>0</v>
      </c>
      <c r="F4" s="24">
        <v>0</v>
      </c>
      <c r="G4" s="24">
        <v>0</v>
      </c>
      <c r="H4" s="24">
        <v>0</v>
      </c>
      <c r="I4" s="24">
        <v>0</v>
      </c>
      <c r="J4" s="24">
        <v>0</v>
      </c>
      <c r="K4" s="24">
        <v>0</v>
      </c>
      <c r="L4" s="24">
        <v>0</v>
      </c>
      <c r="M4" s="24">
        <v>0</v>
      </c>
      <c r="N4" s="24">
        <v>0</v>
      </c>
      <c r="O4" s="24">
        <v>0</v>
      </c>
      <c r="P4" s="24">
        <v>0</v>
      </c>
      <c r="Q4" s="24">
        <v>0</v>
      </c>
      <c r="R4" s="24">
        <v>0</v>
      </c>
      <c r="S4" s="24">
        <v>0</v>
      </c>
      <c r="T4" s="24">
        <v>0</v>
      </c>
      <c r="U4" s="24">
        <v>0</v>
      </c>
      <c r="V4" s="24">
        <v>0</v>
      </c>
      <c r="W4" s="24">
        <v>0</v>
      </c>
      <c r="X4" s="24">
        <v>0</v>
      </c>
      <c r="Y4" s="24">
        <v>0</v>
      </c>
      <c r="Z4" s="24">
        <v>0</v>
      </c>
      <c r="AA4" s="24">
        <v>0</v>
      </c>
      <c r="AB4" s="24">
        <v>0</v>
      </c>
      <c r="AC4" s="24">
        <v>0</v>
      </c>
      <c r="AD4" s="24">
        <v>0</v>
      </c>
      <c r="AE4" s="24">
        <v>0</v>
      </c>
      <c r="AF4" s="24">
        <v>0</v>
      </c>
      <c r="AG4" s="24">
        <v>0</v>
      </c>
      <c r="AH4" s="24">
        <v>0</v>
      </c>
      <c r="AI4" s="27">
        <v>4.4999999999999998E-2</v>
      </c>
      <c r="AJ4" s="24">
        <v>4.4999999999999998E-2</v>
      </c>
      <c r="AK4" s="24">
        <v>4.4999999999999998E-2</v>
      </c>
      <c r="AL4" s="24">
        <v>4.4999999999999998E-2</v>
      </c>
      <c r="AM4" s="24">
        <v>4.4999999999999998E-2</v>
      </c>
      <c r="AN4" s="24">
        <v>4.4999999999999998E-2</v>
      </c>
      <c r="AO4" s="24">
        <v>4.4999999999999998E-2</v>
      </c>
      <c r="AP4" s="24">
        <v>4.4999999999999998E-2</v>
      </c>
      <c r="AQ4" s="24">
        <v>4.4999999999999998E-2</v>
      </c>
      <c r="AR4" s="24">
        <v>4.4999999999999998E-2</v>
      </c>
      <c r="AS4" s="24">
        <v>4.4999999999999998E-2</v>
      </c>
      <c r="AT4" s="24">
        <v>4.4999999999999998E-2</v>
      </c>
      <c r="AU4" s="24">
        <v>4.4999999999999998E-2</v>
      </c>
      <c r="AV4" s="24">
        <v>4.4999999999999998E-2</v>
      </c>
      <c r="AW4" s="24">
        <v>4.4999999999999998E-2</v>
      </c>
      <c r="AX4" s="24">
        <v>4.4999999999999998E-2</v>
      </c>
      <c r="AY4" s="24">
        <v>4.4999999999999998E-2</v>
      </c>
      <c r="AZ4" s="24">
        <v>4.4999999999999998E-2</v>
      </c>
      <c r="BA4" s="24">
        <v>4.4999999999999998E-2</v>
      </c>
      <c r="BB4" s="24">
        <v>4.4999999999999998E-2</v>
      </c>
      <c r="BC4" s="24">
        <v>4.4999999999999998E-2</v>
      </c>
      <c r="BD4" s="24">
        <v>4.4999999999999998E-2</v>
      </c>
      <c r="BE4" s="24">
        <v>4.4999999999999998E-2</v>
      </c>
      <c r="BF4" s="24">
        <v>4.4999999999999998E-2</v>
      </c>
      <c r="BG4" s="24">
        <v>4.4999999999999998E-2</v>
      </c>
      <c r="BH4" s="24">
        <v>4.4999999999999998E-2</v>
      </c>
      <c r="BI4" s="24">
        <v>4.4999999999999998E-2</v>
      </c>
      <c r="BJ4" s="24">
        <v>4.4999999999999998E-2</v>
      </c>
      <c r="BK4" s="24">
        <v>4.4999999999999998E-2</v>
      </c>
      <c r="BL4" s="24">
        <v>4.4999999999999998E-2</v>
      </c>
      <c r="BM4" s="24">
        <v>4.4999999999999998E-2</v>
      </c>
      <c r="BN4" s="24">
        <v>4.4999999999999998E-2</v>
      </c>
      <c r="BO4" s="24">
        <v>5.8999999999999997E-2</v>
      </c>
      <c r="BP4" s="24">
        <v>5.8999999999999997E-2</v>
      </c>
      <c r="BQ4" s="24">
        <v>5.8999999999999997E-2</v>
      </c>
      <c r="BR4" s="24">
        <v>0.08</v>
      </c>
      <c r="BS4" s="24">
        <v>0.08</v>
      </c>
      <c r="BT4" s="24">
        <v>0.08</v>
      </c>
      <c r="BU4" s="24">
        <v>0.08</v>
      </c>
      <c r="BV4" s="24">
        <v>0.08</v>
      </c>
      <c r="BW4" s="24">
        <v>0.08</v>
      </c>
      <c r="BX4" s="24">
        <v>0.08</v>
      </c>
      <c r="BY4" s="24">
        <v>0.08</v>
      </c>
      <c r="BZ4" s="24">
        <v>0.08</v>
      </c>
      <c r="CA4" s="24">
        <v>0.08</v>
      </c>
      <c r="CB4" s="24">
        <v>0.08</v>
      </c>
      <c r="CC4" s="24">
        <v>0.08</v>
      </c>
      <c r="CD4" s="24">
        <v>0.08</v>
      </c>
      <c r="CE4" s="24">
        <v>0.08</v>
      </c>
      <c r="CF4" s="24">
        <v>0.08</v>
      </c>
      <c r="CG4" s="24">
        <v>0.08</v>
      </c>
      <c r="CH4" s="24">
        <v>0.08</v>
      </c>
      <c r="CI4" s="24">
        <v>0.08</v>
      </c>
      <c r="CJ4" s="24">
        <v>0.08</v>
      </c>
      <c r="CK4" s="24">
        <v>0.08</v>
      </c>
      <c r="CL4" s="24">
        <v>0.08</v>
      </c>
      <c r="CM4" s="24">
        <v>0.08</v>
      </c>
      <c r="CN4" s="24">
        <v>7.0000000000000007E-2</v>
      </c>
      <c r="CO4" s="24">
        <v>7.0000000000000007E-2</v>
      </c>
      <c r="CP4" s="24">
        <v>7.0000000000000007E-2</v>
      </c>
      <c r="CQ4" s="24">
        <v>7.0000000000000007E-2</v>
      </c>
      <c r="CR4" s="24">
        <v>6.9000000000000006E-2</v>
      </c>
      <c r="CS4" s="24">
        <v>5.6000000000000001E-2</v>
      </c>
      <c r="CT4" s="24">
        <v>5.6000000000000001E-2</v>
      </c>
      <c r="CU4" s="24">
        <v>5.1700000000000003E-2</v>
      </c>
      <c r="CV4" s="24">
        <v>5.0999999999999997E-2</v>
      </c>
      <c r="CW4" s="24">
        <v>5.04E-2</v>
      </c>
      <c r="CX4" s="26">
        <v>5.04E-2</v>
      </c>
      <c r="CY4" s="26">
        <v>5.04E-2</v>
      </c>
      <c r="CZ4" s="26">
        <v>5.04E-2</v>
      </c>
      <c r="DA4" s="26">
        <v>5.04E-2</v>
      </c>
      <c r="DB4" s="26">
        <v>5.04E-2</v>
      </c>
      <c r="DC4" s="26">
        <v>5.04E-2</v>
      </c>
      <c r="DD4" s="26">
        <v>4.7899999999999998E-2</v>
      </c>
      <c r="DE4" s="26">
        <v>4.5400000000000003E-2</v>
      </c>
      <c r="DF4" s="26">
        <v>4.5400000000000003E-2</v>
      </c>
      <c r="DG4" s="26">
        <v>4.5400000000000003E-2</v>
      </c>
      <c r="DH4" s="26">
        <v>4.5400000000000003E-2</v>
      </c>
      <c r="DI4" s="26">
        <v>4.5400000000000003E-2</v>
      </c>
      <c r="DJ4" s="26">
        <v>4.5400000000000003E-2</v>
      </c>
      <c r="DK4" s="26">
        <v>4.5400000000000003E-2</v>
      </c>
      <c r="DL4" s="26">
        <v>4.5400000000000003E-2</v>
      </c>
      <c r="DM4" s="26">
        <v>4.5400000000000003E-2</v>
      </c>
      <c r="DN4" s="26">
        <v>4.5400000000000003E-2</v>
      </c>
      <c r="DO4" s="26">
        <v>4.5400000000000003E-2</v>
      </c>
      <c r="DP4" s="26">
        <v>4.5400000000000003E-2</v>
      </c>
      <c r="DQ4" s="26">
        <v>4.5400000000000003E-2</v>
      </c>
      <c r="DR4" s="26">
        <v>4.4999999999999998E-2</v>
      </c>
      <c r="DS4" s="26">
        <v>4.4999999999999998E-2</v>
      </c>
      <c r="DT4" s="26">
        <v>4.4999999999999998E-2</v>
      </c>
      <c r="DU4" s="26">
        <v>2.5000000000000001E-2</v>
      </c>
      <c r="DV4" s="26">
        <v>2.5000000000000001E-2</v>
      </c>
      <c r="DW4" s="26">
        <v>2.5000000000000001E-2</v>
      </c>
      <c r="DX4" s="26">
        <v>2.5000000000000001E-2</v>
      </c>
      <c r="DY4" s="144">
        <v>2.5000000000000001E-2</v>
      </c>
      <c r="DZ4" s="42"/>
      <c r="EA4" s="42"/>
      <c r="EB4" s="153"/>
      <c r="ED4" s="62"/>
    </row>
    <row r="5" spans="1:134" ht="15" customHeight="1">
      <c r="A5" s="17" t="s">
        <v>29</v>
      </c>
      <c r="B5" s="22">
        <v>0</v>
      </c>
      <c r="C5" s="23">
        <v>0</v>
      </c>
      <c r="D5" s="24">
        <v>0</v>
      </c>
      <c r="E5" s="24">
        <v>0</v>
      </c>
      <c r="F5" s="24">
        <v>0</v>
      </c>
      <c r="G5" s="24">
        <v>0</v>
      </c>
      <c r="H5" s="24">
        <v>0</v>
      </c>
      <c r="I5" s="24">
        <v>0</v>
      </c>
      <c r="J5" s="24">
        <v>0</v>
      </c>
      <c r="K5" s="24">
        <v>0</v>
      </c>
      <c r="L5" s="24">
        <v>0</v>
      </c>
      <c r="M5" s="24">
        <v>0</v>
      </c>
      <c r="N5" s="24">
        <v>0</v>
      </c>
      <c r="O5" s="24">
        <v>0</v>
      </c>
      <c r="P5" s="24">
        <v>0</v>
      </c>
      <c r="Q5" s="24">
        <v>0</v>
      </c>
      <c r="R5" s="24">
        <v>0</v>
      </c>
      <c r="S5" s="24">
        <v>0</v>
      </c>
      <c r="T5" s="24">
        <v>0</v>
      </c>
      <c r="U5" s="24">
        <v>0</v>
      </c>
      <c r="V5" s="24">
        <v>0</v>
      </c>
      <c r="W5" s="24">
        <v>0</v>
      </c>
      <c r="X5" s="24">
        <v>0</v>
      </c>
      <c r="Y5" s="24">
        <v>0</v>
      </c>
      <c r="Z5" s="24">
        <v>0</v>
      </c>
      <c r="AA5" s="24">
        <v>0</v>
      </c>
      <c r="AB5" s="24">
        <v>0</v>
      </c>
      <c r="AC5" s="24">
        <v>0</v>
      </c>
      <c r="AD5" s="24">
        <v>0</v>
      </c>
      <c r="AE5" s="27">
        <v>0.05</v>
      </c>
      <c r="AF5" s="24">
        <v>0.05</v>
      </c>
      <c r="AG5" s="24">
        <v>0.05</v>
      </c>
      <c r="AH5" s="24">
        <v>0.05</v>
      </c>
      <c r="AI5" s="24">
        <v>0.05</v>
      </c>
      <c r="AJ5" s="24">
        <v>0.05</v>
      </c>
      <c r="AK5" s="24">
        <v>0.05</v>
      </c>
      <c r="AL5" s="24">
        <v>0.05</v>
      </c>
      <c r="AM5" s="24">
        <v>0.05</v>
      </c>
      <c r="AN5" s="24">
        <v>0.05</v>
      </c>
      <c r="AO5" s="24">
        <v>0.05</v>
      </c>
      <c r="AP5" s="24">
        <v>0.05</v>
      </c>
      <c r="AQ5" s="24">
        <v>0.05</v>
      </c>
      <c r="AR5" s="24">
        <v>0.05</v>
      </c>
      <c r="AS5" s="24">
        <v>0.05</v>
      </c>
      <c r="AT5" s="24">
        <v>0.05</v>
      </c>
      <c r="AU5" s="24">
        <v>0.05</v>
      </c>
      <c r="AV5" s="24">
        <v>0.05</v>
      </c>
      <c r="AW5" s="24">
        <v>0.05</v>
      </c>
      <c r="AX5" s="24">
        <v>0.05</v>
      </c>
      <c r="AY5" s="24">
        <v>0.05</v>
      </c>
      <c r="AZ5" s="24">
        <v>0.05</v>
      </c>
      <c r="BA5" s="24">
        <v>0.05</v>
      </c>
      <c r="BB5" s="24">
        <v>0.05</v>
      </c>
      <c r="BC5" s="24">
        <v>0.05</v>
      </c>
      <c r="BD5" s="24">
        <v>0.05</v>
      </c>
      <c r="BE5" s="24">
        <v>0.05</v>
      </c>
      <c r="BF5" s="24">
        <v>0.05</v>
      </c>
      <c r="BG5" s="24">
        <v>0.05</v>
      </c>
      <c r="BH5" s="24">
        <v>0.05</v>
      </c>
      <c r="BI5" s="24">
        <v>0.05</v>
      </c>
      <c r="BJ5" s="24">
        <v>0.05</v>
      </c>
      <c r="BK5" s="24">
        <v>0.05</v>
      </c>
      <c r="BL5" s="24">
        <v>0.05</v>
      </c>
      <c r="BM5" s="24">
        <v>0.05</v>
      </c>
      <c r="BN5" s="24">
        <v>0.05</v>
      </c>
      <c r="BO5" s="24">
        <v>0.05</v>
      </c>
      <c r="BP5" s="24">
        <v>0.05</v>
      </c>
      <c r="BQ5" s="24">
        <v>0.05</v>
      </c>
      <c r="BR5" s="24">
        <v>0.05</v>
      </c>
      <c r="BS5" s="24">
        <v>0.05</v>
      </c>
      <c r="BT5" s="24">
        <v>0.05</v>
      </c>
      <c r="BU5" s="24">
        <v>7.0000000000000007E-2</v>
      </c>
      <c r="BV5" s="24">
        <v>7.0000000000000007E-2</v>
      </c>
      <c r="BW5" s="24">
        <v>7.0000000000000007E-2</v>
      </c>
      <c r="BX5" s="24">
        <v>7.0000000000000007E-2</v>
      </c>
      <c r="BY5" s="24">
        <v>7.0000000000000007E-2</v>
      </c>
      <c r="BZ5" s="24">
        <v>7.0000000000000007E-2</v>
      </c>
      <c r="CA5" s="24">
        <v>7.0000000000000007E-2</v>
      </c>
      <c r="CB5" s="24">
        <v>7.0000000000000007E-2</v>
      </c>
      <c r="CC5" s="24">
        <v>7.0000000000000007E-2</v>
      </c>
      <c r="CD5" s="24">
        <v>7.0000000000000007E-2</v>
      </c>
      <c r="CE5" s="24">
        <v>7.0000000000000007E-2</v>
      </c>
      <c r="CF5" s="24">
        <v>7.0000000000000007E-2</v>
      </c>
      <c r="CG5" s="24">
        <v>7.0000000000000007E-2</v>
      </c>
      <c r="CH5" s="24">
        <v>7.0000000000000007E-2</v>
      </c>
      <c r="CI5" s="24">
        <v>7.0000000000000007E-2</v>
      </c>
      <c r="CJ5" s="24">
        <v>7.0000000000000007E-2</v>
      </c>
      <c r="CK5" s="24">
        <v>7.0000000000000007E-2</v>
      </c>
      <c r="CL5" s="24">
        <v>7.0000000000000007E-2</v>
      </c>
      <c r="CM5" s="24">
        <v>7.0000000000000007E-2</v>
      </c>
      <c r="CN5" s="24">
        <v>7.0000000000000007E-2</v>
      </c>
      <c r="CO5" s="24">
        <v>7.0000000000000007E-2</v>
      </c>
      <c r="CP5" s="24">
        <v>7.0000000000000007E-2</v>
      </c>
      <c r="CQ5" s="24">
        <v>7.0000000000000007E-2</v>
      </c>
      <c r="CR5" s="24">
        <v>7.0000000000000007E-2</v>
      </c>
      <c r="CS5" s="24">
        <v>7.0000000000000007E-2</v>
      </c>
      <c r="CT5" s="24">
        <v>7.0000000000000007E-2</v>
      </c>
      <c r="CU5" s="24">
        <v>7.0000000000000007E-2</v>
      </c>
      <c r="CV5" s="24">
        <v>7.0000000000000007E-2</v>
      </c>
      <c r="CW5" s="24">
        <v>7.0000000000000007E-2</v>
      </c>
      <c r="CX5" s="26">
        <v>7.0000000000000007E-2</v>
      </c>
      <c r="CY5" s="26">
        <v>7.0000000000000007E-2</v>
      </c>
      <c r="CZ5" s="26">
        <v>7.0000000000000007E-2</v>
      </c>
      <c r="DA5" s="26">
        <f>7%+(7%*3%)</f>
        <v>7.2100000000000011E-2</v>
      </c>
      <c r="DB5" s="26">
        <f>7%+(7%*3%)</f>
        <v>7.2100000000000011E-2</v>
      </c>
      <c r="DC5" s="26">
        <v>7.0000000000000007E-2</v>
      </c>
      <c r="DD5" s="26">
        <v>7.0000000000000007E-2</v>
      </c>
      <c r="DE5" s="26">
        <v>7.0000000000000007E-2</v>
      </c>
      <c r="DF5" s="26">
        <v>7.0000000000000007E-2</v>
      </c>
      <c r="DG5" s="26">
        <v>7.0000000000000007E-2</v>
      </c>
      <c r="DH5" s="26">
        <v>7.0000000000000007E-2</v>
      </c>
      <c r="DI5" s="26">
        <v>7.0000000000000007E-2</v>
      </c>
      <c r="DJ5" s="26">
        <v>7.0000000000000007E-2</v>
      </c>
      <c r="DK5" s="26">
        <v>7.0000000000000007E-2</v>
      </c>
      <c r="DL5" s="26">
        <v>7.0000000000000007E-2</v>
      </c>
      <c r="DM5" s="26">
        <v>7.0000000000000007E-2</v>
      </c>
      <c r="DN5" s="26">
        <v>6.9000000000000006E-2</v>
      </c>
      <c r="DO5" s="26">
        <v>6.9000000000000006E-2</v>
      </c>
      <c r="DP5" s="26">
        <v>6.9000000000000006E-2</v>
      </c>
      <c r="DQ5" s="26">
        <v>6.9000000000000006E-2</v>
      </c>
      <c r="DR5" s="26">
        <v>6.6000000000000003E-2</v>
      </c>
      <c r="DS5" s="26">
        <v>5.9000000000000004E-2</v>
      </c>
      <c r="DT5" s="26">
        <v>4.9000000000000002E-2</v>
      </c>
      <c r="DU5" s="26">
        <v>4.7E-2</v>
      </c>
      <c r="DV5" s="26">
        <v>3.9E-2</v>
      </c>
      <c r="DW5" s="26">
        <v>3.9E-2</v>
      </c>
      <c r="DX5" s="26">
        <v>3.9E-2</v>
      </c>
      <c r="DY5" s="144">
        <v>3.9E-2</v>
      </c>
      <c r="DZ5" s="42"/>
      <c r="EA5" s="42"/>
      <c r="EB5" s="153"/>
      <c r="ED5" s="62"/>
    </row>
    <row r="6" spans="1:134" ht="15" customHeight="1">
      <c r="A6" s="17" t="s">
        <v>30</v>
      </c>
      <c r="B6" s="22">
        <v>0</v>
      </c>
      <c r="C6" s="23">
        <v>0</v>
      </c>
      <c r="D6" s="24">
        <v>0</v>
      </c>
      <c r="E6" s="24">
        <v>0</v>
      </c>
      <c r="F6" s="24">
        <v>0</v>
      </c>
      <c r="G6" s="24">
        <v>0</v>
      </c>
      <c r="H6" s="24">
        <v>0</v>
      </c>
      <c r="I6" s="24">
        <v>0</v>
      </c>
      <c r="J6" s="24">
        <v>0</v>
      </c>
      <c r="K6" s="24">
        <v>0</v>
      </c>
      <c r="L6" s="24">
        <v>0</v>
      </c>
      <c r="M6" s="24">
        <v>0</v>
      </c>
      <c r="N6" s="24">
        <v>0</v>
      </c>
      <c r="O6" s="24">
        <v>0</v>
      </c>
      <c r="P6" s="24">
        <v>0</v>
      </c>
      <c r="Q6" s="24">
        <v>0</v>
      </c>
      <c r="R6" s="24">
        <v>0</v>
      </c>
      <c r="S6" s="24">
        <v>0</v>
      </c>
      <c r="T6" s="24">
        <v>0</v>
      </c>
      <c r="U6" s="24">
        <v>0</v>
      </c>
      <c r="V6" s="24">
        <v>0</v>
      </c>
      <c r="W6" s="24">
        <v>0</v>
      </c>
      <c r="X6" s="24">
        <v>0</v>
      </c>
      <c r="Y6" s="24">
        <v>0</v>
      </c>
      <c r="Z6" s="24">
        <v>0</v>
      </c>
      <c r="AA6" s="24">
        <v>0</v>
      </c>
      <c r="AB6" s="24">
        <v>0</v>
      </c>
      <c r="AC6" s="24">
        <v>0</v>
      </c>
      <c r="AD6" s="24">
        <v>0</v>
      </c>
      <c r="AE6" s="24">
        <v>0</v>
      </c>
      <c r="AF6" s="24">
        <v>0</v>
      </c>
      <c r="AG6" s="24">
        <v>0</v>
      </c>
      <c r="AH6" s="24">
        <v>0</v>
      </c>
      <c r="AI6" s="24">
        <v>0</v>
      </c>
      <c r="AJ6" s="24">
        <v>0</v>
      </c>
      <c r="AK6" s="27">
        <v>0.15</v>
      </c>
      <c r="AL6" s="24">
        <v>0.15</v>
      </c>
      <c r="AM6" s="24">
        <v>0.15</v>
      </c>
      <c r="AN6" s="24">
        <v>0.15</v>
      </c>
      <c r="AO6" s="24">
        <v>0.15</v>
      </c>
      <c r="AP6" s="24">
        <v>0.15</v>
      </c>
      <c r="AQ6" s="24">
        <v>0.15</v>
      </c>
      <c r="AR6" s="24">
        <v>0.15</v>
      </c>
      <c r="AS6" s="24">
        <v>0.06</v>
      </c>
      <c r="AT6" s="24">
        <v>0.06</v>
      </c>
      <c r="AU6" s="24">
        <v>0.06</v>
      </c>
      <c r="AV6" s="24">
        <v>0.06</v>
      </c>
      <c r="AW6" s="24">
        <v>0.06</v>
      </c>
      <c r="AX6" s="24">
        <v>0.06</v>
      </c>
      <c r="AY6" s="24">
        <v>0.06</v>
      </c>
      <c r="AZ6" s="24">
        <v>0.06</v>
      </c>
      <c r="BA6" s="24">
        <v>0.06</v>
      </c>
      <c r="BB6" s="24">
        <v>0.06</v>
      </c>
      <c r="BC6" s="24">
        <v>0.06</v>
      </c>
      <c r="BD6" s="24">
        <v>0.06</v>
      </c>
      <c r="BE6" s="24">
        <v>0.06</v>
      </c>
      <c r="BF6" s="24">
        <v>0.06</v>
      </c>
      <c r="BG6" s="24">
        <v>0.06</v>
      </c>
      <c r="BH6" s="24">
        <v>0.06</v>
      </c>
      <c r="BI6" s="24">
        <v>7.0000000000000007E-2</v>
      </c>
      <c r="BJ6" s="24">
        <v>7.0000000000000007E-2</v>
      </c>
      <c r="BK6" s="24">
        <v>7.0000000000000007E-2</v>
      </c>
      <c r="BL6" s="24">
        <v>7.0000000000000007E-2</v>
      </c>
      <c r="BM6" s="24">
        <v>7.0000000000000007E-2</v>
      </c>
      <c r="BN6" s="24">
        <v>7.0000000000000007E-2</v>
      </c>
      <c r="BO6" s="24">
        <v>7.0000000000000007E-2</v>
      </c>
      <c r="BP6" s="24">
        <v>7.0000000000000007E-2</v>
      </c>
      <c r="BQ6" s="24">
        <v>0.1</v>
      </c>
      <c r="BR6" s="24">
        <v>0.1</v>
      </c>
      <c r="BS6" s="24">
        <v>0.1</v>
      </c>
      <c r="BT6" s="24">
        <v>0.1</v>
      </c>
      <c r="BU6" s="24">
        <v>0.1</v>
      </c>
      <c r="BV6" s="24">
        <v>0.1</v>
      </c>
      <c r="BW6" s="24">
        <v>0.11</v>
      </c>
      <c r="BX6" s="24">
        <v>0.11</v>
      </c>
      <c r="BY6" s="24">
        <v>0.11</v>
      </c>
      <c r="BZ6" s="24">
        <v>0.11</v>
      </c>
      <c r="CA6" s="24">
        <v>0.11</v>
      </c>
      <c r="CB6" s="24">
        <v>0.11</v>
      </c>
      <c r="CC6" s="24">
        <v>0.11</v>
      </c>
      <c r="CD6" s="24">
        <v>0.11</v>
      </c>
      <c r="CE6" s="24">
        <v>0.11</v>
      </c>
      <c r="CF6" s="24">
        <v>0.11</v>
      </c>
      <c r="CG6" s="24">
        <v>0.11</v>
      </c>
      <c r="CH6" s="24">
        <v>0.11</v>
      </c>
      <c r="CI6" s="24">
        <v>0.11</v>
      </c>
      <c r="CJ6" s="24">
        <v>0.11</v>
      </c>
      <c r="CK6" s="24">
        <v>9.2999999999999999E-2</v>
      </c>
      <c r="CL6" s="24">
        <v>9.2999999999999999E-2</v>
      </c>
      <c r="CM6" s="24">
        <v>9.2999999999999999E-2</v>
      </c>
      <c r="CN6" s="24">
        <v>9.2999999999999999E-2</v>
      </c>
      <c r="CO6" s="24">
        <v>0.11</v>
      </c>
      <c r="CP6" s="24">
        <v>0.11</v>
      </c>
      <c r="CQ6" s="24">
        <v>0.11</v>
      </c>
      <c r="CR6" s="24">
        <v>0.11</v>
      </c>
      <c r="CS6" s="24">
        <v>0.11</v>
      </c>
      <c r="CT6" s="24">
        <v>9.2999999999999999E-2</v>
      </c>
      <c r="CU6" s="24">
        <v>9.2999999999999999E-2</v>
      </c>
      <c r="CV6" s="24">
        <v>9.2999999999999999E-2</v>
      </c>
      <c r="CW6" s="24">
        <v>9.2999999999999999E-2</v>
      </c>
      <c r="CX6" s="26">
        <v>9.3000000000000013E-2</v>
      </c>
      <c r="CY6" s="26">
        <v>9.3000000000000013E-2</v>
      </c>
      <c r="CZ6" s="26">
        <v>9.3000000000000013E-2</v>
      </c>
      <c r="DA6" s="26">
        <v>9.3000000000000013E-2</v>
      </c>
      <c r="DB6" s="26">
        <v>9.3000000000000013E-2</v>
      </c>
      <c r="DC6" s="26">
        <v>0.10300000000000001</v>
      </c>
      <c r="DD6" s="26">
        <v>0.10300000000000001</v>
      </c>
      <c r="DE6" s="26">
        <v>0.10300000000000001</v>
      </c>
      <c r="DF6" s="26">
        <v>0.10300000000000001</v>
      </c>
      <c r="DG6" s="26">
        <v>0.10550000000000001</v>
      </c>
      <c r="DH6" s="26">
        <v>0.10550000000000001</v>
      </c>
      <c r="DI6" s="26">
        <v>0.10300000000000001</v>
      </c>
      <c r="DJ6" s="26">
        <v>0.13300000000000001</v>
      </c>
      <c r="DK6" s="26">
        <v>0.13300000000000001</v>
      </c>
      <c r="DL6" s="26">
        <v>0.13300000000000001</v>
      </c>
      <c r="DM6" s="26">
        <v>0.13300000000000001</v>
      </c>
      <c r="DN6" s="26">
        <v>0.13300000000000001</v>
      </c>
      <c r="DO6" s="26">
        <v>0.13300000000000001</v>
      </c>
      <c r="DP6" s="26">
        <v>0.13300000000000001</v>
      </c>
      <c r="DQ6" s="26">
        <v>0.13300000000000001</v>
      </c>
      <c r="DR6" s="26">
        <v>0.13300000000000001</v>
      </c>
      <c r="DS6" s="26">
        <v>0.13300000000000001</v>
      </c>
      <c r="DT6" s="26">
        <v>0.13300000000000001</v>
      </c>
      <c r="DU6" s="26">
        <v>0.13300000000000001</v>
      </c>
      <c r="DV6" s="26">
        <v>0.13300000000000001</v>
      </c>
      <c r="DW6" s="26">
        <v>0.13300000000000001</v>
      </c>
      <c r="DX6" s="26">
        <v>0.13300000000000001</v>
      </c>
      <c r="DY6" s="144">
        <v>0.13300000000000001</v>
      </c>
      <c r="DZ6" s="42"/>
      <c r="EA6" s="42"/>
      <c r="EB6" s="153"/>
      <c r="ED6" s="62"/>
    </row>
    <row r="7" spans="1:134" ht="15" customHeight="1">
      <c r="A7" s="17" t="s">
        <v>31</v>
      </c>
      <c r="B7" s="22">
        <v>0</v>
      </c>
      <c r="C7" s="23">
        <v>0</v>
      </c>
      <c r="D7" s="24">
        <v>0</v>
      </c>
      <c r="E7" s="24">
        <v>0</v>
      </c>
      <c r="F7" s="24">
        <v>0</v>
      </c>
      <c r="G7" s="24">
        <v>0</v>
      </c>
      <c r="H7" s="24">
        <v>0</v>
      </c>
      <c r="I7" s="24">
        <v>0</v>
      </c>
      <c r="J7" s="24">
        <v>0</v>
      </c>
      <c r="K7" s="24">
        <v>0</v>
      </c>
      <c r="L7" s="24">
        <v>0</v>
      </c>
      <c r="M7" s="24">
        <v>0</v>
      </c>
      <c r="N7" s="24">
        <v>0</v>
      </c>
      <c r="O7" s="24">
        <v>0</v>
      </c>
      <c r="P7" s="24">
        <v>0</v>
      </c>
      <c r="Q7" s="24">
        <v>0</v>
      </c>
      <c r="R7" s="24">
        <v>0</v>
      </c>
      <c r="S7" s="24">
        <v>0</v>
      </c>
      <c r="T7" s="24">
        <v>0</v>
      </c>
      <c r="U7" s="24">
        <v>0</v>
      </c>
      <c r="V7" s="24">
        <v>0</v>
      </c>
      <c r="W7" s="24">
        <v>0</v>
      </c>
      <c r="X7" s="24">
        <v>0</v>
      </c>
      <c r="Y7" s="24">
        <v>0</v>
      </c>
      <c r="Z7" s="24">
        <v>0</v>
      </c>
      <c r="AA7" s="24">
        <v>0</v>
      </c>
      <c r="AB7" s="24">
        <v>0</v>
      </c>
      <c r="AC7" s="24">
        <v>0</v>
      </c>
      <c r="AD7" s="24">
        <v>0</v>
      </c>
      <c r="AE7" s="24">
        <v>0</v>
      </c>
      <c r="AF7" s="24">
        <v>0</v>
      </c>
      <c r="AG7" s="24">
        <v>0</v>
      </c>
      <c r="AH7" s="24">
        <v>0</v>
      </c>
      <c r="AI7" s="24">
        <v>0</v>
      </c>
      <c r="AJ7" s="24">
        <v>0</v>
      </c>
      <c r="AK7" s="24">
        <v>0</v>
      </c>
      <c r="AL7" s="24">
        <v>0</v>
      </c>
      <c r="AM7" s="27">
        <v>0.06</v>
      </c>
      <c r="AN7" s="24">
        <v>0.06</v>
      </c>
      <c r="AO7" s="24">
        <v>0.06</v>
      </c>
      <c r="AP7" s="24">
        <v>0.06</v>
      </c>
      <c r="AQ7" s="24">
        <v>0.06</v>
      </c>
      <c r="AR7" s="24">
        <v>0.06</v>
      </c>
      <c r="AS7" s="24">
        <v>0.06</v>
      </c>
      <c r="AT7" s="24">
        <v>0.06</v>
      </c>
      <c r="AU7" s="24">
        <v>0.06</v>
      </c>
      <c r="AV7" s="24">
        <v>0.06</v>
      </c>
      <c r="AW7" s="24">
        <v>0.1</v>
      </c>
      <c r="AX7" s="24">
        <v>0.1</v>
      </c>
      <c r="AY7" s="24">
        <v>0.1</v>
      </c>
      <c r="AZ7" s="24">
        <v>0.1</v>
      </c>
      <c r="BA7" s="24">
        <v>0.1</v>
      </c>
      <c r="BB7" s="24">
        <v>0.1</v>
      </c>
      <c r="BC7" s="24">
        <f>10%-(10%*20%)</f>
        <v>0.08</v>
      </c>
      <c r="BD7" s="24">
        <f>10%-(10%*20%)</f>
        <v>0.08</v>
      </c>
      <c r="BE7" s="24">
        <v>0.1</v>
      </c>
      <c r="BF7" s="24">
        <v>0.1</v>
      </c>
      <c r="BG7" s="24">
        <v>0.1</v>
      </c>
      <c r="BH7" s="24">
        <v>0.1</v>
      </c>
      <c r="BI7" s="24">
        <v>0.1</v>
      </c>
      <c r="BJ7" s="24">
        <v>0.09</v>
      </c>
      <c r="BK7" s="24">
        <v>0.09</v>
      </c>
      <c r="BL7" s="24">
        <v>0.09</v>
      </c>
      <c r="BM7" s="24">
        <v>0.08</v>
      </c>
      <c r="BN7" s="24">
        <v>0.08</v>
      </c>
      <c r="BO7" s="24">
        <v>0.08</v>
      </c>
      <c r="BP7" s="24">
        <v>0.08</v>
      </c>
      <c r="BQ7" s="24">
        <v>0.08</v>
      </c>
      <c r="BR7" s="24">
        <v>0.08</v>
      </c>
      <c r="BS7" s="24">
        <v>0.08</v>
      </c>
      <c r="BT7" s="24">
        <v>0.08</v>
      </c>
      <c r="BU7" s="24">
        <v>0.08</v>
      </c>
      <c r="BV7" s="24">
        <v>0.08</v>
      </c>
      <c r="BW7" s="24">
        <v>0.08</v>
      </c>
      <c r="BX7" s="24">
        <v>0.08</v>
      </c>
      <c r="BY7" s="24">
        <v>0.08</v>
      </c>
      <c r="BZ7" s="24">
        <v>0.08</v>
      </c>
      <c r="CA7" s="24">
        <v>0.08</v>
      </c>
      <c r="CB7" s="24">
        <v>0.08</v>
      </c>
      <c r="CC7" s="24">
        <v>0.08</v>
      </c>
      <c r="CD7" s="24">
        <v>0.08</v>
      </c>
      <c r="CE7" s="24">
        <v>0.08</v>
      </c>
      <c r="CF7" s="24">
        <v>0.08</v>
      </c>
      <c r="CG7" s="24">
        <v>0.08</v>
      </c>
      <c r="CH7" s="24">
        <v>0.08</v>
      </c>
      <c r="CI7" s="24">
        <v>0.08</v>
      </c>
      <c r="CJ7" s="24">
        <v>0.08</v>
      </c>
      <c r="CK7" s="24">
        <v>0.05</v>
      </c>
      <c r="CL7" s="24">
        <v>0.05</v>
      </c>
      <c r="CM7" s="24">
        <v>0.05</v>
      </c>
      <c r="CN7" s="24">
        <v>0.05</v>
      </c>
      <c r="CO7" s="24">
        <v>0.05</v>
      </c>
      <c r="CP7" s="24">
        <v>0.05</v>
      </c>
      <c r="CQ7" s="24">
        <v>0.05</v>
      </c>
      <c r="CR7" s="24">
        <v>0.05</v>
      </c>
      <c r="CS7" s="24">
        <v>0.05</v>
      </c>
      <c r="CT7" s="24">
        <v>0.05</v>
      </c>
      <c r="CU7" s="24">
        <v>0.05</v>
      </c>
      <c r="CV7" s="24">
        <v>0.05</v>
      </c>
      <c r="CW7" s="24">
        <v>4.7500000000000001E-2</v>
      </c>
      <c r="CX7" s="26">
        <v>4.6300000000000001E-2</v>
      </c>
      <c r="CY7" s="26">
        <v>4.6300000000000001E-2</v>
      </c>
      <c r="CZ7" s="26">
        <v>4.6300000000000001E-2</v>
      </c>
      <c r="DA7" s="26">
        <v>4.6300000000000001E-2</v>
      </c>
      <c r="DB7" s="26">
        <v>4.6300000000000001E-2</v>
      </c>
      <c r="DC7" s="26">
        <v>4.6300000000000001E-2</v>
      </c>
      <c r="DD7" s="26">
        <v>4.6300000000000001E-2</v>
      </c>
      <c r="DE7" s="26">
        <v>4.6300000000000001E-2</v>
      </c>
      <c r="DF7" s="26">
        <v>4.6300000000000001E-2</v>
      </c>
      <c r="DG7" s="26">
        <v>4.6300000000000001E-2</v>
      </c>
      <c r="DH7" s="26">
        <v>4.6300000000000001E-2</v>
      </c>
      <c r="DI7" s="26">
        <v>4.6300000000000001E-2</v>
      </c>
      <c r="DJ7" s="26">
        <v>4.6300000000000001E-2</v>
      </c>
      <c r="DK7" s="26">
        <v>4.6300000000000001E-2</v>
      </c>
      <c r="DL7" s="26">
        <v>4.6300000000000001E-2</v>
      </c>
      <c r="DM7" s="26">
        <v>4.6300000000000001E-2</v>
      </c>
      <c r="DN7" s="26">
        <v>4.6300000000000001E-2</v>
      </c>
      <c r="DO7" s="26">
        <v>4.6300000000000001E-2</v>
      </c>
      <c r="DP7" s="26">
        <v>4.6300000000000001E-2</v>
      </c>
      <c r="DQ7" s="26">
        <v>4.6300000000000001E-2</v>
      </c>
      <c r="DR7" s="26">
        <v>4.5499999999999999E-2</v>
      </c>
      <c r="DS7" s="26">
        <v>4.5499999999999999E-2</v>
      </c>
      <c r="DT7" s="26">
        <v>4.3999999999999997E-2</v>
      </c>
      <c r="DU7" s="26">
        <v>4.4000000000000004E-2</v>
      </c>
      <c r="DV7" s="26">
        <v>4.2500000000000003E-2</v>
      </c>
      <c r="DW7" s="26">
        <v>4.3999999999999997E-2</v>
      </c>
      <c r="DX7" s="26">
        <v>4.3999999999999997E-2</v>
      </c>
      <c r="DY7" s="144">
        <v>4.3999999999999997E-2</v>
      </c>
      <c r="DZ7" s="42"/>
      <c r="EA7" s="42"/>
      <c r="EB7" s="153"/>
      <c r="ED7" s="62"/>
    </row>
    <row r="8" spans="1:134" ht="15" customHeight="1">
      <c r="A8" s="17" t="s">
        <v>32</v>
      </c>
      <c r="B8" s="22">
        <v>0</v>
      </c>
      <c r="C8" s="23">
        <v>0</v>
      </c>
      <c r="D8" s="24">
        <v>0</v>
      </c>
      <c r="E8" s="24">
        <v>0</v>
      </c>
      <c r="F8" s="24">
        <v>0</v>
      </c>
      <c r="G8" s="24">
        <v>0</v>
      </c>
      <c r="H8" s="24">
        <v>0</v>
      </c>
      <c r="I8" s="24">
        <v>0</v>
      </c>
      <c r="J8" s="24">
        <v>0</v>
      </c>
      <c r="K8" s="24">
        <v>0</v>
      </c>
      <c r="L8" s="24">
        <v>0</v>
      </c>
      <c r="M8" s="24">
        <v>0</v>
      </c>
      <c r="N8" s="24">
        <v>0</v>
      </c>
      <c r="O8" s="24">
        <v>0</v>
      </c>
      <c r="P8" s="24">
        <v>0</v>
      </c>
      <c r="Q8" s="24">
        <v>0</v>
      </c>
      <c r="R8" s="24">
        <v>0</v>
      </c>
      <c r="S8" s="24">
        <v>0</v>
      </c>
      <c r="T8" s="24">
        <v>0</v>
      </c>
      <c r="U8" s="24">
        <v>0</v>
      </c>
      <c r="V8" s="24">
        <v>0</v>
      </c>
      <c r="W8" s="24">
        <v>0</v>
      </c>
      <c r="X8" s="24">
        <v>0</v>
      </c>
      <c r="Y8" s="24">
        <v>0</v>
      </c>
      <c r="Z8" s="24">
        <v>0</v>
      </c>
      <c r="AA8" s="24">
        <v>0</v>
      </c>
      <c r="AB8" s="24">
        <v>0</v>
      </c>
      <c r="AC8" s="24">
        <v>0</v>
      </c>
      <c r="AD8" s="24">
        <v>0</v>
      </c>
      <c r="AE8" s="24">
        <v>0</v>
      </c>
      <c r="AF8" s="24">
        <v>0</v>
      </c>
      <c r="AG8" s="24">
        <v>0</v>
      </c>
      <c r="AH8" s="24">
        <v>0</v>
      </c>
      <c r="AI8" s="24">
        <v>0</v>
      </c>
      <c r="AJ8" s="24">
        <v>0</v>
      </c>
      <c r="AK8" s="24">
        <v>0</v>
      </c>
      <c r="AL8" s="24">
        <v>0</v>
      </c>
      <c r="AM8" s="24">
        <v>0</v>
      </c>
      <c r="AN8" s="24">
        <v>0</v>
      </c>
      <c r="AO8" s="24">
        <v>0</v>
      </c>
      <c r="AP8" s="24">
        <v>0</v>
      </c>
      <c r="AQ8" s="24">
        <v>0</v>
      </c>
      <c r="AR8" s="24">
        <v>0</v>
      </c>
      <c r="AS8" s="24">
        <v>0</v>
      </c>
      <c r="AT8" s="24">
        <v>0</v>
      </c>
      <c r="AU8" s="24">
        <v>0</v>
      </c>
      <c r="AV8" s="24">
        <v>0</v>
      </c>
      <c r="AW8" s="24">
        <v>0</v>
      </c>
      <c r="AX8" s="24">
        <v>0</v>
      </c>
      <c r="AY8" s="24">
        <v>0</v>
      </c>
      <c r="AZ8" s="24">
        <v>0</v>
      </c>
      <c r="BA8" s="24">
        <v>0</v>
      </c>
      <c r="BB8" s="24">
        <v>0</v>
      </c>
      <c r="BC8" s="24">
        <v>0</v>
      </c>
      <c r="BD8" s="24">
        <v>0</v>
      </c>
      <c r="BE8" s="24">
        <v>0</v>
      </c>
      <c r="BF8" s="24">
        <v>0</v>
      </c>
      <c r="BG8" s="24">
        <v>0</v>
      </c>
      <c r="BH8" s="24">
        <v>0</v>
      </c>
      <c r="BI8" s="24">
        <v>0</v>
      </c>
      <c r="BJ8" s="24">
        <v>0</v>
      </c>
      <c r="BK8" s="24">
        <v>0</v>
      </c>
      <c r="BL8" s="24">
        <v>0</v>
      </c>
      <c r="BM8" s="24">
        <v>0</v>
      </c>
      <c r="BN8" s="24">
        <v>0</v>
      </c>
      <c r="BO8" s="24">
        <v>0</v>
      </c>
      <c r="BP8" s="24">
        <v>0</v>
      </c>
      <c r="BQ8" s="24">
        <v>0</v>
      </c>
      <c r="BR8" s="24">
        <v>0</v>
      </c>
      <c r="BS8" s="24">
        <v>0</v>
      </c>
      <c r="BT8" s="24">
        <v>0</v>
      </c>
      <c r="BU8" s="24">
        <v>0</v>
      </c>
      <c r="BV8" s="24">
        <v>0</v>
      </c>
      <c r="BW8" s="24">
        <v>0</v>
      </c>
      <c r="BX8" s="24">
        <v>0</v>
      </c>
      <c r="BY8" s="24">
        <v>0</v>
      </c>
      <c r="BZ8" s="24">
        <v>0</v>
      </c>
      <c r="CA8" s="24">
        <v>0</v>
      </c>
      <c r="CB8" s="24">
        <v>0</v>
      </c>
      <c r="CC8" s="24">
        <v>0</v>
      </c>
      <c r="CD8" s="24">
        <v>0</v>
      </c>
      <c r="CE8" s="24">
        <v>0</v>
      </c>
      <c r="CF8" s="24">
        <v>0</v>
      </c>
      <c r="CG8" s="24">
        <v>0</v>
      </c>
      <c r="CH8" s="24">
        <v>0</v>
      </c>
      <c r="CI8" s="24">
        <v>0</v>
      </c>
      <c r="CJ8" s="24">
        <v>0</v>
      </c>
      <c r="CK8" s="24">
        <v>0</v>
      </c>
      <c r="CL8" s="24">
        <v>0</v>
      </c>
      <c r="CM8" s="24">
        <v>0</v>
      </c>
      <c r="CN8" s="24">
        <v>0</v>
      </c>
      <c r="CO8" s="24">
        <v>1.4999999999999999E-2</v>
      </c>
      <c r="CP8" s="24">
        <v>4.4999999999999998E-2</v>
      </c>
      <c r="CQ8" s="24">
        <v>4.4999999999999998E-2</v>
      </c>
      <c r="CR8" s="24">
        <v>4.4999999999999998E-2</v>
      </c>
      <c r="CS8" s="24">
        <v>4.4999999999999998E-2</v>
      </c>
      <c r="CT8" s="24">
        <v>4.4999999999999998E-2</v>
      </c>
      <c r="CU8" s="24">
        <v>4.4999999999999998E-2</v>
      </c>
      <c r="CV8" s="24">
        <v>4.4999999999999998E-2</v>
      </c>
      <c r="CW8" s="26">
        <v>4.4999999999999998E-2</v>
      </c>
      <c r="CX8" s="26">
        <v>4.4999999999999998E-2</v>
      </c>
      <c r="CY8" s="26">
        <v>4.4999999999999998E-2</v>
      </c>
      <c r="CZ8" s="26">
        <v>4.4999999999999998E-2</v>
      </c>
      <c r="DA8" s="26">
        <v>4.4999999999999998E-2</v>
      </c>
      <c r="DB8" s="26">
        <v>0.05</v>
      </c>
      <c r="DC8" s="26">
        <v>0.05</v>
      </c>
      <c r="DD8" s="26">
        <v>0.05</v>
      </c>
      <c r="DE8" s="26">
        <v>0.05</v>
      </c>
      <c r="DF8" s="26">
        <v>0.05</v>
      </c>
      <c r="DG8" s="26">
        <v>6.5000000000000002E-2</v>
      </c>
      <c r="DH8" s="26">
        <v>6.5000000000000002E-2</v>
      </c>
      <c r="DI8" s="26">
        <v>6.5000000000000002E-2</v>
      </c>
      <c r="DJ8" s="26">
        <v>6.7000000000000004E-2</v>
      </c>
      <c r="DK8" s="26">
        <v>6.7000000000000004E-2</v>
      </c>
      <c r="DL8" s="26">
        <v>6.7000000000000004E-2</v>
      </c>
      <c r="DM8" s="26">
        <v>6.7000000000000004E-2</v>
      </c>
      <c r="DN8" s="26">
        <v>6.9900000000000004E-2</v>
      </c>
      <c r="DO8" s="26">
        <v>6.9900000000000004E-2</v>
      </c>
      <c r="DP8" s="26">
        <v>6.9900000000000004E-2</v>
      </c>
      <c r="DQ8" s="26">
        <v>6.9900000000000004E-2</v>
      </c>
      <c r="DR8" s="26">
        <v>6.9900000000000004E-2</v>
      </c>
      <c r="DS8" s="26">
        <v>6.9900000000000004E-2</v>
      </c>
      <c r="DT8" s="26">
        <v>6.9900000000000004E-2</v>
      </c>
      <c r="DU8" s="26">
        <v>6.9900000000000004E-2</v>
      </c>
      <c r="DV8" s="26">
        <v>6.9900000000000004E-2</v>
      </c>
      <c r="DW8" s="26">
        <v>6.9900000000000004E-2</v>
      </c>
      <c r="DX8" s="26">
        <v>6.9900000000000004E-2</v>
      </c>
      <c r="DY8" s="144">
        <v>6.9900000000000004E-2</v>
      </c>
      <c r="DZ8" s="42"/>
      <c r="EA8" s="42"/>
      <c r="EB8" s="153"/>
      <c r="ED8" s="62"/>
    </row>
    <row r="9" spans="1:134" ht="15" customHeight="1">
      <c r="A9" s="17" t="s">
        <v>33</v>
      </c>
      <c r="B9" s="22">
        <v>0</v>
      </c>
      <c r="C9" s="23">
        <v>0</v>
      </c>
      <c r="D9" s="24">
        <v>0</v>
      </c>
      <c r="E9" s="24">
        <v>0</v>
      </c>
      <c r="F9" s="24">
        <v>0</v>
      </c>
      <c r="G9" s="24">
        <v>0</v>
      </c>
      <c r="H9" s="24">
        <v>0</v>
      </c>
      <c r="I9" s="24">
        <v>0</v>
      </c>
      <c r="J9" s="24">
        <v>0</v>
      </c>
      <c r="K9" s="24">
        <v>0</v>
      </c>
      <c r="L9" s="24">
        <v>0</v>
      </c>
      <c r="M9" s="24">
        <v>0</v>
      </c>
      <c r="N9" s="24">
        <v>0</v>
      </c>
      <c r="O9" s="24">
        <v>0</v>
      </c>
      <c r="P9" s="24">
        <v>0</v>
      </c>
      <c r="Q9" s="24">
        <v>0</v>
      </c>
      <c r="R9" s="24">
        <v>0</v>
      </c>
      <c r="S9" s="27">
        <v>0.01</v>
      </c>
      <c r="T9" s="27">
        <v>0.01</v>
      </c>
      <c r="U9" s="27">
        <v>0.01</v>
      </c>
      <c r="V9" s="27">
        <v>0.01</v>
      </c>
      <c r="W9" s="27">
        <v>0.03</v>
      </c>
      <c r="X9" s="27">
        <v>0.03</v>
      </c>
      <c r="Y9" s="27">
        <v>0.03</v>
      </c>
      <c r="Z9" s="27">
        <v>0.03</v>
      </c>
      <c r="AA9" s="27">
        <v>0.03</v>
      </c>
      <c r="AB9" s="27">
        <v>0.03</v>
      </c>
      <c r="AC9" s="27">
        <v>0.03</v>
      </c>
      <c r="AD9" s="27">
        <v>0.03</v>
      </c>
      <c r="AE9" s="27">
        <v>0.03</v>
      </c>
      <c r="AF9" s="27">
        <v>0.03</v>
      </c>
      <c r="AG9" s="27">
        <v>0.03</v>
      </c>
      <c r="AH9" s="27">
        <v>0.03</v>
      </c>
      <c r="AI9" s="27">
        <v>0.03</v>
      </c>
      <c r="AJ9" s="27">
        <v>0.03</v>
      </c>
      <c r="AK9" s="27">
        <v>0.03</v>
      </c>
      <c r="AL9" s="27">
        <v>0.03</v>
      </c>
      <c r="AM9" s="27">
        <v>0.03</v>
      </c>
      <c r="AN9" s="27">
        <v>0.03</v>
      </c>
      <c r="AO9" s="27">
        <v>0.03</v>
      </c>
      <c r="AP9" s="27">
        <v>0.03</v>
      </c>
      <c r="AQ9" s="27">
        <v>0.03</v>
      </c>
      <c r="AR9" s="27">
        <v>0.03</v>
      </c>
      <c r="AS9" s="24">
        <v>0.03</v>
      </c>
      <c r="AT9" s="27">
        <v>0.03</v>
      </c>
      <c r="AU9" s="27">
        <v>0.03</v>
      </c>
      <c r="AV9" s="27">
        <v>0.03</v>
      </c>
      <c r="AW9" s="27">
        <v>0.03</v>
      </c>
      <c r="AX9" s="27">
        <v>0.03</v>
      </c>
      <c r="AY9" s="27">
        <v>6.25E-2</v>
      </c>
      <c r="AZ9" s="27">
        <v>6.25E-2</v>
      </c>
      <c r="BA9" s="27">
        <v>6.25E-2</v>
      </c>
      <c r="BB9" s="27">
        <v>6.25E-2</v>
      </c>
      <c r="BC9" s="27">
        <v>0.06</v>
      </c>
      <c r="BD9" s="27">
        <v>0.06</v>
      </c>
      <c r="BE9" s="27">
        <v>0.06</v>
      </c>
      <c r="BF9" s="27">
        <v>0.06</v>
      </c>
      <c r="BG9" s="27">
        <v>0.06</v>
      </c>
      <c r="BH9" s="27">
        <v>0.08</v>
      </c>
      <c r="BI9" s="27">
        <v>0.08</v>
      </c>
      <c r="BJ9" s="27">
        <v>0.08</v>
      </c>
      <c r="BK9" s="27">
        <v>0.08</v>
      </c>
      <c r="BL9" s="27">
        <v>0.11</v>
      </c>
      <c r="BM9" s="27">
        <v>0.11</v>
      </c>
      <c r="BN9" s="27">
        <v>0.11</v>
      </c>
      <c r="BO9" s="27">
        <v>0.11</v>
      </c>
      <c r="BP9" s="27">
        <v>0.11</v>
      </c>
      <c r="BQ9" s="27">
        <v>0.11</v>
      </c>
      <c r="BR9" s="24">
        <v>0.11</v>
      </c>
      <c r="BS9" s="24">
        <v>0.11</v>
      </c>
      <c r="BT9" s="24">
        <v>0.11</v>
      </c>
      <c r="BU9" s="24">
        <v>0.18</v>
      </c>
      <c r="BV9" s="24">
        <v>0.18</v>
      </c>
      <c r="BW9" s="24">
        <v>0.18</v>
      </c>
      <c r="BX9" s="24">
        <v>0.19800000000000001</v>
      </c>
      <c r="BY9" s="24">
        <v>0.19800000000000001</v>
      </c>
      <c r="BZ9" s="24">
        <v>0.19800000000000001</v>
      </c>
      <c r="CA9" s="24">
        <v>0.19800000000000001</v>
      </c>
      <c r="CB9" s="24">
        <v>0.19800000000000001</v>
      </c>
      <c r="CC9" s="24">
        <v>0.16650000000000001</v>
      </c>
      <c r="CD9" s="24">
        <v>0.13500000000000001</v>
      </c>
      <c r="CE9" s="24">
        <v>0.13500000000000001</v>
      </c>
      <c r="CF9" s="24">
        <v>0.13500000000000001</v>
      </c>
      <c r="CG9" s="24">
        <v>0.13500000000000001</v>
      </c>
      <c r="CH9" s="24">
        <v>0.13500000000000001</v>
      </c>
      <c r="CI9" s="24">
        <v>0.107</v>
      </c>
      <c r="CJ9" s="24">
        <v>9.7000000000000003E-2</v>
      </c>
      <c r="CK9" s="24">
        <v>8.7999999999999995E-2</v>
      </c>
      <c r="CL9" s="24">
        <v>7.6999999999999999E-2</v>
      </c>
      <c r="CM9" s="24">
        <v>7.6999999999999999E-2</v>
      </c>
      <c r="CN9" s="24">
        <v>7.6999999999999999E-2</v>
      </c>
      <c r="CO9" s="24">
        <v>7.6999999999999999E-2</v>
      </c>
      <c r="CP9" s="24">
        <v>7.6999999999999999E-2</v>
      </c>
      <c r="CQ9" s="24">
        <v>7.6999999999999999E-2</v>
      </c>
      <c r="CR9" s="24">
        <v>7.6999999999999999E-2</v>
      </c>
      <c r="CS9" s="24">
        <v>7.6999999999999999E-2</v>
      </c>
      <c r="CT9" s="24">
        <v>7.0999999999999994E-2</v>
      </c>
      <c r="CU9" s="24">
        <v>6.9000000000000006E-2</v>
      </c>
      <c r="CV9" s="24">
        <v>6.9000000000000006E-2</v>
      </c>
      <c r="CW9" s="24">
        <v>6.4000000000000001E-2</v>
      </c>
      <c r="CX9" s="26">
        <v>5.9499999999999997E-2</v>
      </c>
      <c r="CY9" s="26">
        <v>5.9500000000000004E-2</v>
      </c>
      <c r="CZ9" s="26">
        <v>5.9500000000000004E-2</v>
      </c>
      <c r="DA9" s="26">
        <v>5.9500000000000004E-2</v>
      </c>
      <c r="DB9" s="26">
        <v>5.9500000000000004E-2</v>
      </c>
      <c r="DC9" s="26">
        <v>5.9500000000000004E-2</v>
      </c>
      <c r="DD9" s="26">
        <v>5.9500000000000004E-2</v>
      </c>
      <c r="DE9" s="26">
        <v>5.9500000000000004E-2</v>
      </c>
      <c r="DF9" s="26">
        <v>5.9500000000000004E-2</v>
      </c>
      <c r="DG9" s="26">
        <v>5.9500000000000004E-2</v>
      </c>
      <c r="DH9" s="26">
        <v>6.9500000000000006E-2</v>
      </c>
      <c r="DI9" s="26">
        <v>6.9500000000000006E-2</v>
      </c>
      <c r="DJ9" s="26">
        <v>6.7500000000000004E-2</v>
      </c>
      <c r="DK9" s="26">
        <v>6.7500000000000004E-2</v>
      </c>
      <c r="DL9" s="26">
        <v>6.6000000000000003E-2</v>
      </c>
      <c r="DM9" s="26">
        <v>6.6000000000000003E-2</v>
      </c>
      <c r="DN9" s="26">
        <v>6.6000000000000003E-2</v>
      </c>
      <c r="DO9" s="26">
        <v>6.6000000000000003E-2</v>
      </c>
      <c r="DP9" s="26">
        <v>6.6000000000000003E-2</v>
      </c>
      <c r="DQ9" s="26">
        <v>6.6000000000000003E-2</v>
      </c>
      <c r="DR9" s="26">
        <v>6.6000000000000003E-2</v>
      </c>
      <c r="DS9" s="26">
        <v>6.6000000000000003E-2</v>
      </c>
      <c r="DT9" s="26">
        <v>6.6000000000000003E-2</v>
      </c>
      <c r="DU9" s="26">
        <v>6.6000000000000003E-2</v>
      </c>
      <c r="DV9" s="26">
        <v>6.6000000000000003E-2</v>
      </c>
      <c r="DW9" s="26">
        <v>6.6000000000000003E-2</v>
      </c>
      <c r="DX9" s="26">
        <v>6.6000000000000003E-2</v>
      </c>
      <c r="DY9" s="144">
        <v>6.6000000000000003E-2</v>
      </c>
      <c r="DZ9" s="42"/>
      <c r="EA9" s="42"/>
      <c r="EB9" s="153"/>
      <c r="ED9" s="62"/>
    </row>
    <row r="10" spans="1:134" ht="15" customHeight="1">
      <c r="A10" s="17" t="s">
        <v>34</v>
      </c>
      <c r="B10" s="22">
        <v>0</v>
      </c>
      <c r="C10" s="23">
        <v>0</v>
      </c>
      <c r="D10" s="24">
        <v>0</v>
      </c>
      <c r="E10" s="24">
        <v>0</v>
      </c>
      <c r="F10" s="24">
        <v>0</v>
      </c>
      <c r="G10" s="24">
        <v>0</v>
      </c>
      <c r="H10" s="24">
        <v>0</v>
      </c>
      <c r="I10" s="24">
        <v>0</v>
      </c>
      <c r="J10" s="24">
        <v>0</v>
      </c>
      <c r="K10" s="24">
        <v>0</v>
      </c>
      <c r="L10" s="24">
        <v>0</v>
      </c>
      <c r="M10" s="24">
        <v>0</v>
      </c>
      <c r="N10" s="24">
        <v>0</v>
      </c>
      <c r="O10" s="24">
        <v>0</v>
      </c>
      <c r="P10" s="24">
        <v>0</v>
      </c>
      <c r="Q10" s="24">
        <v>0</v>
      </c>
      <c r="R10" s="24">
        <v>0</v>
      </c>
      <c r="S10" s="24">
        <v>0</v>
      </c>
      <c r="T10" s="24">
        <v>0</v>
      </c>
      <c r="U10" s="24">
        <v>0</v>
      </c>
      <c r="V10" s="24">
        <v>0</v>
      </c>
      <c r="W10" s="24">
        <v>0</v>
      </c>
      <c r="X10" s="24">
        <v>0</v>
      </c>
      <c r="Y10" s="24">
        <v>0</v>
      </c>
      <c r="Z10" s="24">
        <v>0</v>
      </c>
      <c r="AA10" s="24">
        <v>0</v>
      </c>
      <c r="AB10" s="24">
        <v>0</v>
      </c>
      <c r="AC10" s="24">
        <v>0</v>
      </c>
      <c r="AD10" s="24">
        <v>0</v>
      </c>
      <c r="AE10" s="24">
        <v>0</v>
      </c>
      <c r="AF10" s="24">
        <v>0</v>
      </c>
      <c r="AG10" s="24">
        <v>0</v>
      </c>
      <c r="AH10" s="24">
        <v>0</v>
      </c>
      <c r="AI10" s="24">
        <v>0</v>
      </c>
      <c r="AJ10" s="24">
        <v>0</v>
      </c>
      <c r="AK10" s="24">
        <v>0</v>
      </c>
      <c r="AL10" s="24">
        <v>0</v>
      </c>
      <c r="AM10" s="24">
        <v>0</v>
      </c>
      <c r="AN10" s="24">
        <v>0</v>
      </c>
      <c r="AO10" s="24">
        <v>0.03</v>
      </c>
      <c r="AP10" s="24">
        <v>0.03</v>
      </c>
      <c r="AQ10" s="24">
        <v>0.03</v>
      </c>
      <c r="AR10" s="24">
        <v>0.03</v>
      </c>
      <c r="AS10" s="24">
        <v>0.03</v>
      </c>
      <c r="AT10" s="24">
        <v>0.03</v>
      </c>
      <c r="AU10" s="24">
        <v>0.03</v>
      </c>
      <c r="AV10" s="24">
        <v>0.03</v>
      </c>
      <c r="AW10" s="27">
        <v>0.03</v>
      </c>
      <c r="AX10" s="27">
        <v>0.03</v>
      </c>
      <c r="AY10" s="27">
        <v>0.03</v>
      </c>
      <c r="AZ10" s="27">
        <v>0.03</v>
      </c>
      <c r="BA10" s="27">
        <v>0.03</v>
      </c>
      <c r="BB10" s="27">
        <v>0.03</v>
      </c>
      <c r="BC10" s="27">
        <v>0.03</v>
      </c>
      <c r="BD10" s="27">
        <v>0.04</v>
      </c>
      <c r="BE10" s="27">
        <v>0.04</v>
      </c>
      <c r="BF10" s="27">
        <v>0.05</v>
      </c>
      <c r="BG10" s="27">
        <v>0.05</v>
      </c>
      <c r="BH10" s="27">
        <v>0.05</v>
      </c>
      <c r="BI10" s="27">
        <v>0.05</v>
      </c>
      <c r="BJ10" s="27">
        <v>0.05</v>
      </c>
      <c r="BK10" s="27">
        <v>0.05</v>
      </c>
      <c r="BL10" s="27">
        <v>0.05</v>
      </c>
      <c r="BM10" s="27">
        <v>0.05</v>
      </c>
      <c r="BN10" s="27">
        <v>0.05</v>
      </c>
      <c r="BO10" s="27">
        <v>0.05</v>
      </c>
      <c r="BP10" s="27">
        <v>0.05</v>
      </c>
      <c r="BQ10" s="27">
        <v>0.05</v>
      </c>
      <c r="BR10" s="24">
        <v>0.06</v>
      </c>
      <c r="BS10" s="24">
        <v>0.06</v>
      </c>
      <c r="BT10" s="24">
        <v>0.1</v>
      </c>
      <c r="BU10" s="24">
        <v>0.1</v>
      </c>
      <c r="BV10" s="24">
        <v>0.1</v>
      </c>
      <c r="BW10" s="24">
        <v>0.1</v>
      </c>
      <c r="BX10" s="24">
        <v>0.1</v>
      </c>
      <c r="BY10" s="24">
        <v>0.1</v>
      </c>
      <c r="BZ10" s="24">
        <v>0.11</v>
      </c>
      <c r="CA10" s="24">
        <v>0.11</v>
      </c>
      <c r="CB10" s="24">
        <v>0.11</v>
      </c>
      <c r="CC10" s="24">
        <v>0.11</v>
      </c>
      <c r="CD10" s="24">
        <v>0.11</v>
      </c>
      <c r="CE10" s="24">
        <v>0.11</v>
      </c>
      <c r="CF10" s="24">
        <v>0.11</v>
      </c>
      <c r="CG10" s="24">
        <v>0.11</v>
      </c>
      <c r="CH10" s="24">
        <v>0.11</v>
      </c>
      <c r="CI10" s="24">
        <v>0.11</v>
      </c>
      <c r="CJ10" s="24">
        <v>0.11</v>
      </c>
      <c r="CK10" s="24">
        <v>0.1</v>
      </c>
      <c r="CL10" s="24">
        <v>9.5000000000000001E-2</v>
      </c>
      <c r="CM10" s="24">
        <v>9.5000000000000001E-2</v>
      </c>
      <c r="CN10" s="24">
        <v>9.5000000000000001E-2</v>
      </c>
      <c r="CO10" s="24">
        <v>9.5000000000000001E-2</v>
      </c>
      <c r="CP10" s="24">
        <v>9.5000000000000001E-2</v>
      </c>
      <c r="CQ10" s="24">
        <v>9.5000000000000001E-2</v>
      </c>
      <c r="CR10" s="24">
        <v>9.5000000000000001E-2</v>
      </c>
      <c r="CS10" s="24">
        <v>9.5000000000000001E-2</v>
      </c>
      <c r="CT10" s="24">
        <v>9.5000000000000001E-2</v>
      </c>
      <c r="CU10" s="24">
        <v>9.5000000000000001E-2</v>
      </c>
      <c r="CV10" s="24">
        <v>9.5000000000000001E-2</v>
      </c>
      <c r="CW10" s="24">
        <v>9.5000000000000001E-2</v>
      </c>
      <c r="CX10" s="26">
        <v>9.5000000000000001E-2</v>
      </c>
      <c r="CY10" s="26">
        <v>0.09</v>
      </c>
      <c r="CZ10" s="26">
        <v>9.3000000000000013E-2</v>
      </c>
      <c r="DA10" s="26">
        <v>9.2999999999999999E-2</v>
      </c>
      <c r="DB10" s="26">
        <v>0.09</v>
      </c>
      <c r="DC10" s="26">
        <v>8.6999999999999994E-2</v>
      </c>
      <c r="DD10" s="26">
        <v>8.5000000000000006E-2</v>
      </c>
      <c r="DE10" s="26">
        <v>8.5000000000000006E-2</v>
      </c>
      <c r="DF10" s="26">
        <v>8.5000000000000006E-2</v>
      </c>
      <c r="DG10" s="26">
        <v>8.5000000000000006E-2</v>
      </c>
      <c r="DH10" s="26">
        <v>8.5000000000000006E-2</v>
      </c>
      <c r="DI10" s="26">
        <v>8.5000000000000006E-2</v>
      </c>
      <c r="DJ10" s="26">
        <v>8.9499999999999996E-2</v>
      </c>
      <c r="DK10" s="26">
        <v>8.9499999999999996E-2</v>
      </c>
      <c r="DL10" s="26">
        <v>8.9499999999999996E-2</v>
      </c>
      <c r="DM10" s="26">
        <v>8.9499999999999996E-2</v>
      </c>
      <c r="DN10" s="26">
        <v>8.9499999999999996E-2</v>
      </c>
      <c r="DO10" s="26">
        <v>8.9499999999999996E-2</v>
      </c>
      <c r="DP10" s="26">
        <v>8.9499999999999996E-2</v>
      </c>
      <c r="DQ10" s="26">
        <v>8.9499999999999996E-2</v>
      </c>
      <c r="DR10" s="26">
        <v>8.9499999999999996E-2</v>
      </c>
      <c r="DS10" s="26">
        <v>8.9499999999999996E-2</v>
      </c>
      <c r="DT10" s="26">
        <v>0.1075</v>
      </c>
      <c r="DU10" s="26">
        <v>0.1075</v>
      </c>
      <c r="DV10" s="26">
        <v>0.1075</v>
      </c>
      <c r="DW10" s="26">
        <v>0.1075</v>
      </c>
      <c r="DX10" s="26">
        <v>0.1075</v>
      </c>
      <c r="DY10" s="144">
        <v>0.1075</v>
      </c>
      <c r="DZ10" s="42"/>
      <c r="EA10" s="42"/>
      <c r="EB10" s="153"/>
      <c r="ED10" s="62"/>
    </row>
    <row r="11" spans="1:134" ht="15" customHeight="1">
      <c r="A11" s="17" t="s">
        <v>35</v>
      </c>
      <c r="B11" s="22">
        <v>0</v>
      </c>
      <c r="C11" s="23">
        <v>0</v>
      </c>
      <c r="D11" s="24">
        <v>0</v>
      </c>
      <c r="E11" s="24">
        <v>0</v>
      </c>
      <c r="F11" s="24">
        <v>0</v>
      </c>
      <c r="G11" s="24">
        <v>0</v>
      </c>
      <c r="H11" s="24">
        <v>0</v>
      </c>
      <c r="I11" s="24">
        <v>0</v>
      </c>
      <c r="J11" s="24">
        <v>0</v>
      </c>
      <c r="K11" s="24">
        <v>0</v>
      </c>
      <c r="L11" s="24">
        <v>0</v>
      </c>
      <c r="M11" s="24">
        <v>0</v>
      </c>
      <c r="N11" s="24">
        <v>0</v>
      </c>
      <c r="O11" s="24">
        <v>0</v>
      </c>
      <c r="P11" s="24">
        <v>0</v>
      </c>
      <c r="Q11" s="24">
        <v>0</v>
      </c>
      <c r="R11" s="24">
        <v>0</v>
      </c>
      <c r="S11" s="24">
        <v>0</v>
      </c>
      <c r="T11" s="24">
        <v>0</v>
      </c>
      <c r="U11" s="24">
        <v>0</v>
      </c>
      <c r="V11" s="24">
        <v>0</v>
      </c>
      <c r="W11" s="24">
        <v>0</v>
      </c>
      <c r="X11" s="24">
        <v>0</v>
      </c>
      <c r="Y11" s="24">
        <v>0</v>
      </c>
      <c r="Z11" s="24">
        <v>0</v>
      </c>
      <c r="AA11" s="24">
        <v>0</v>
      </c>
      <c r="AB11" s="24">
        <v>0</v>
      </c>
      <c r="AC11" s="24">
        <v>0</v>
      </c>
      <c r="AD11" s="24">
        <v>0</v>
      </c>
      <c r="AE11" s="24">
        <v>0</v>
      </c>
      <c r="AF11" s="24">
        <v>0</v>
      </c>
      <c r="AG11" s="24">
        <v>0</v>
      </c>
      <c r="AH11" s="24">
        <v>0</v>
      </c>
      <c r="AI11" s="24">
        <v>0</v>
      </c>
      <c r="AJ11" s="24">
        <v>0</v>
      </c>
      <c r="AK11" s="24">
        <v>0</v>
      </c>
      <c r="AL11" s="24">
        <v>0</v>
      </c>
      <c r="AM11" s="24">
        <v>0</v>
      </c>
      <c r="AN11" s="24">
        <v>0</v>
      </c>
      <c r="AO11" s="24">
        <v>0</v>
      </c>
      <c r="AP11" s="24">
        <v>0</v>
      </c>
      <c r="AQ11" s="24">
        <v>0</v>
      </c>
      <c r="AR11" s="24">
        <v>0</v>
      </c>
      <c r="AS11" s="24">
        <v>0</v>
      </c>
      <c r="AT11" s="24">
        <v>0</v>
      </c>
      <c r="AU11" s="24">
        <v>0</v>
      </c>
      <c r="AV11" s="24">
        <v>0</v>
      </c>
      <c r="AW11" s="24">
        <v>0</v>
      </c>
      <c r="AX11" s="24">
        <v>0</v>
      </c>
      <c r="AY11" s="24">
        <v>0</v>
      </c>
      <c r="AZ11" s="24">
        <v>0</v>
      </c>
      <c r="BA11" s="24">
        <v>0</v>
      </c>
      <c r="BB11" s="24">
        <v>0</v>
      </c>
      <c r="BC11" s="24">
        <v>0</v>
      </c>
      <c r="BD11" s="24">
        <v>0</v>
      </c>
      <c r="BE11" s="24">
        <v>0</v>
      </c>
      <c r="BF11" s="24">
        <v>0</v>
      </c>
      <c r="BG11" s="24">
        <v>0</v>
      </c>
      <c r="BH11" s="24">
        <v>0</v>
      </c>
      <c r="BI11" s="24">
        <v>0</v>
      </c>
      <c r="BJ11" s="24">
        <v>0</v>
      </c>
      <c r="BK11" s="24">
        <v>0</v>
      </c>
      <c r="BL11" s="24">
        <v>0</v>
      </c>
      <c r="BM11" s="24">
        <v>0</v>
      </c>
      <c r="BN11" s="24">
        <v>0</v>
      </c>
      <c r="BO11" s="24">
        <v>0</v>
      </c>
      <c r="BP11" s="24">
        <v>0</v>
      </c>
      <c r="BQ11" s="24">
        <v>0</v>
      </c>
      <c r="BR11" s="24">
        <v>0</v>
      </c>
      <c r="BS11" s="24">
        <v>0</v>
      </c>
      <c r="BT11" s="24">
        <v>0</v>
      </c>
      <c r="BU11" s="24">
        <v>0</v>
      </c>
      <c r="BV11" s="24">
        <v>0</v>
      </c>
      <c r="BW11" s="24">
        <v>0</v>
      </c>
      <c r="BX11" s="24">
        <v>0</v>
      </c>
      <c r="BY11" s="24">
        <v>0</v>
      </c>
      <c r="BZ11" s="24">
        <v>0</v>
      </c>
      <c r="CA11" s="24">
        <v>0</v>
      </c>
      <c r="CB11" s="24">
        <v>0</v>
      </c>
      <c r="CC11" s="24">
        <v>0</v>
      </c>
      <c r="CD11" s="24">
        <v>0</v>
      </c>
      <c r="CE11" s="24">
        <v>0</v>
      </c>
      <c r="CF11" s="24">
        <v>0</v>
      </c>
      <c r="CG11" s="24">
        <v>0</v>
      </c>
      <c r="CH11" s="24">
        <v>0</v>
      </c>
      <c r="CI11" s="24">
        <v>0</v>
      </c>
      <c r="CJ11" s="24">
        <v>0</v>
      </c>
      <c r="CK11" s="24">
        <v>0</v>
      </c>
      <c r="CL11" s="24">
        <v>0</v>
      </c>
      <c r="CM11" s="24">
        <v>0</v>
      </c>
      <c r="CN11" s="24">
        <v>0</v>
      </c>
      <c r="CO11" s="24">
        <v>0</v>
      </c>
      <c r="CP11" s="24">
        <v>0</v>
      </c>
      <c r="CQ11" s="24">
        <v>0</v>
      </c>
      <c r="CR11" s="24">
        <v>0</v>
      </c>
      <c r="CS11" s="24">
        <v>0</v>
      </c>
      <c r="CT11" s="24">
        <v>0</v>
      </c>
      <c r="CU11" s="24">
        <v>0</v>
      </c>
      <c r="CV11" s="24">
        <v>0</v>
      </c>
      <c r="CW11" s="24">
        <v>0</v>
      </c>
      <c r="CX11" s="26">
        <v>0</v>
      </c>
      <c r="CY11" s="26">
        <v>0</v>
      </c>
      <c r="CZ11" s="26">
        <v>0</v>
      </c>
      <c r="DA11" s="26">
        <v>0</v>
      </c>
      <c r="DB11" s="26">
        <v>0</v>
      </c>
      <c r="DC11" s="26">
        <v>0</v>
      </c>
      <c r="DD11" s="26">
        <v>0</v>
      </c>
      <c r="DE11" s="26">
        <v>0</v>
      </c>
      <c r="DF11" s="26">
        <v>0</v>
      </c>
      <c r="DG11" s="26">
        <v>0</v>
      </c>
      <c r="DH11" s="26">
        <v>0</v>
      </c>
      <c r="DI11" s="26">
        <v>0</v>
      </c>
      <c r="DJ11" s="26">
        <v>0</v>
      </c>
      <c r="DK11" s="26">
        <v>0</v>
      </c>
      <c r="DL11" s="26">
        <v>0</v>
      </c>
      <c r="DM11" s="26">
        <v>0</v>
      </c>
      <c r="DN11" s="26">
        <v>0</v>
      </c>
      <c r="DO11" s="26">
        <v>0</v>
      </c>
      <c r="DP11" s="26">
        <v>0</v>
      </c>
      <c r="DQ11" s="26">
        <v>0</v>
      </c>
      <c r="DR11" s="26">
        <v>0</v>
      </c>
      <c r="DS11" s="26">
        <v>0</v>
      </c>
      <c r="DT11" s="26">
        <v>0</v>
      </c>
      <c r="DU11" s="26">
        <v>0</v>
      </c>
      <c r="DV11" s="26">
        <v>0</v>
      </c>
      <c r="DW11" s="26">
        <v>0</v>
      </c>
      <c r="DX11" s="26">
        <v>0</v>
      </c>
      <c r="DY11" s="144">
        <v>0</v>
      </c>
      <c r="DZ11" s="42"/>
      <c r="EA11" s="42"/>
      <c r="EB11" s="153"/>
      <c r="ED11" s="62"/>
    </row>
    <row r="12" spans="1:134" ht="15" customHeight="1">
      <c r="A12" s="18" t="s">
        <v>36</v>
      </c>
      <c r="B12" s="22">
        <v>0</v>
      </c>
      <c r="C12" s="23">
        <v>0</v>
      </c>
      <c r="D12" s="24">
        <v>0</v>
      </c>
      <c r="E12" s="24">
        <v>0</v>
      </c>
      <c r="F12" s="24">
        <v>0</v>
      </c>
      <c r="G12" s="24">
        <v>0</v>
      </c>
      <c r="H12" s="24">
        <v>0</v>
      </c>
      <c r="I12" s="24">
        <v>0</v>
      </c>
      <c r="J12" s="24">
        <v>0</v>
      </c>
      <c r="K12" s="24">
        <v>0</v>
      </c>
      <c r="L12" s="24">
        <v>0</v>
      </c>
      <c r="M12" s="24">
        <v>0</v>
      </c>
      <c r="N12" s="24">
        <v>0</v>
      </c>
      <c r="O12" s="24">
        <v>0</v>
      </c>
      <c r="P12" s="24">
        <v>0</v>
      </c>
      <c r="Q12" s="24">
        <v>0</v>
      </c>
      <c r="R12" s="24">
        <v>0</v>
      </c>
      <c r="S12" s="24">
        <v>0</v>
      </c>
      <c r="T12" s="24">
        <v>0</v>
      </c>
      <c r="U12" s="24">
        <v>0</v>
      </c>
      <c r="V12" s="24">
        <v>0</v>
      </c>
      <c r="W12" s="24">
        <v>0</v>
      </c>
      <c r="X12" s="24">
        <v>0</v>
      </c>
      <c r="Y12" s="24">
        <v>0</v>
      </c>
      <c r="Z12" s="24">
        <v>0</v>
      </c>
      <c r="AA12" s="24">
        <v>0</v>
      </c>
      <c r="AB12" s="24">
        <v>0</v>
      </c>
      <c r="AC12" s="24">
        <v>0</v>
      </c>
      <c r="AD12" s="24">
        <v>0</v>
      </c>
      <c r="AE12" s="27">
        <f>(1/3)*AE54</f>
        <v>8.3333333333333329E-2</v>
      </c>
      <c r="AF12" s="27">
        <f>(1/3)*AF54</f>
        <v>8.3333333333333329E-2</v>
      </c>
      <c r="AG12" s="27">
        <v>0.05</v>
      </c>
      <c r="AH12" s="27">
        <v>0.05</v>
      </c>
      <c r="AI12" s="27">
        <v>0.05</v>
      </c>
      <c r="AJ12" s="27">
        <v>0.05</v>
      </c>
      <c r="AK12" s="27">
        <v>0.05</v>
      </c>
      <c r="AL12" s="27">
        <v>0.05</v>
      </c>
      <c r="AM12" s="27">
        <v>7.0000000000000007E-2</v>
      </c>
      <c r="AN12" s="27">
        <v>7.0000000000000007E-2</v>
      </c>
      <c r="AO12" s="27">
        <v>7.0000000000000007E-2</v>
      </c>
      <c r="AP12" s="27">
        <v>7.0000000000000007E-2</v>
      </c>
      <c r="AQ12" s="27">
        <v>7.0000000000000007E-2</v>
      </c>
      <c r="AR12" s="27">
        <v>7.0000000000000007E-2</v>
      </c>
      <c r="AS12" s="27">
        <v>7.0000000000000007E-2</v>
      </c>
      <c r="AT12" s="27">
        <v>7.0000000000000007E-2</v>
      </c>
      <c r="AU12" s="27">
        <v>7.0000000000000007E-2</v>
      </c>
      <c r="AV12" s="27">
        <v>7.0000000000000007E-2</v>
      </c>
      <c r="AW12" s="27">
        <v>7.0000000000000007E-2</v>
      </c>
      <c r="AX12" s="27">
        <v>7.0000000000000007E-2</v>
      </c>
      <c r="AY12" s="27">
        <v>7.0000000000000007E-2</v>
      </c>
      <c r="AZ12" s="27">
        <v>7.0000000000000007E-2</v>
      </c>
      <c r="BA12" s="27">
        <v>7.0000000000000007E-2</v>
      </c>
      <c r="BB12" s="27">
        <v>7.0000000000000007E-2</v>
      </c>
      <c r="BC12" s="27">
        <v>7.0000000000000007E-2</v>
      </c>
      <c r="BD12" s="27">
        <v>7.0000000000000007E-2</v>
      </c>
      <c r="BE12" s="27">
        <v>0.06</v>
      </c>
      <c r="BF12" s="27">
        <v>0.06</v>
      </c>
      <c r="BG12" s="27">
        <v>0.06</v>
      </c>
      <c r="BH12" s="27">
        <v>0.06</v>
      </c>
      <c r="BI12" s="27">
        <v>0.06</v>
      </c>
      <c r="BJ12" s="27">
        <v>0.06</v>
      </c>
      <c r="BK12" s="27">
        <v>0.06</v>
      </c>
      <c r="BL12" s="27">
        <v>0.06</v>
      </c>
      <c r="BM12" s="27">
        <v>0.06</v>
      </c>
      <c r="BN12" s="27">
        <v>0.06</v>
      </c>
      <c r="BO12" s="27">
        <v>0.06</v>
      </c>
      <c r="BP12" s="27">
        <v>0.06</v>
      </c>
      <c r="BQ12" s="27">
        <v>0.06</v>
      </c>
      <c r="BR12" s="24">
        <v>0.06</v>
      </c>
      <c r="BS12" s="24">
        <v>0.06</v>
      </c>
      <c r="BT12" s="24">
        <v>0.06</v>
      </c>
      <c r="BU12" s="24">
        <v>0.06</v>
      </c>
      <c r="BV12" s="24">
        <v>0.06</v>
      </c>
      <c r="BW12" s="24">
        <v>0.06</v>
      </c>
      <c r="BX12" s="24">
        <v>0.06</v>
      </c>
      <c r="BY12" s="24">
        <v>0.06</v>
      </c>
      <c r="BZ12" s="24">
        <v>0.06</v>
      </c>
      <c r="CA12" s="24">
        <v>0.06</v>
      </c>
      <c r="CB12" s="24">
        <v>0.06</v>
      </c>
      <c r="CC12" s="24">
        <v>0.06</v>
      </c>
      <c r="CD12" s="24">
        <v>0.06</v>
      </c>
      <c r="CE12" s="24">
        <v>0.06</v>
      </c>
      <c r="CF12" s="24">
        <v>0.06</v>
      </c>
      <c r="CG12" s="24">
        <v>0.06</v>
      </c>
      <c r="CH12" s="24">
        <v>0.06</v>
      </c>
      <c r="CI12" s="24">
        <v>0.06</v>
      </c>
      <c r="CJ12" s="24">
        <v>0.06</v>
      </c>
      <c r="CK12" s="24">
        <v>0.06</v>
      </c>
      <c r="CL12" s="24">
        <v>0.06</v>
      </c>
      <c r="CM12" s="24">
        <v>0.06</v>
      </c>
      <c r="CN12" s="24">
        <v>0.06</v>
      </c>
      <c r="CO12" s="24">
        <v>0.06</v>
      </c>
      <c r="CP12" s="24">
        <v>0.06</v>
      </c>
      <c r="CQ12" s="24">
        <v>0.06</v>
      </c>
      <c r="CR12" s="24">
        <v>0.06</v>
      </c>
      <c r="CS12" s="24">
        <v>0.06</v>
      </c>
      <c r="CT12" s="24">
        <v>0.06</v>
      </c>
      <c r="CU12" s="24">
        <v>0.06</v>
      </c>
      <c r="CV12" s="24">
        <v>0.06</v>
      </c>
      <c r="CW12" s="24">
        <v>0.06</v>
      </c>
      <c r="CX12" s="26">
        <v>0.06</v>
      </c>
      <c r="CY12" s="26">
        <v>0.06</v>
      </c>
      <c r="CZ12" s="26">
        <v>0.06</v>
      </c>
      <c r="DA12" s="26">
        <v>0.06</v>
      </c>
      <c r="DB12" s="26">
        <v>0.06</v>
      </c>
      <c r="DC12" s="26">
        <v>0.06</v>
      </c>
      <c r="DD12" s="26">
        <v>0.06</v>
      </c>
      <c r="DE12" s="26">
        <v>0.06</v>
      </c>
      <c r="DF12" s="26">
        <v>0.06</v>
      </c>
      <c r="DG12" s="26">
        <v>0.06</v>
      </c>
      <c r="DH12" s="26">
        <v>0.06</v>
      </c>
      <c r="DI12" s="26">
        <v>0.06</v>
      </c>
      <c r="DJ12" s="26">
        <v>0.06</v>
      </c>
      <c r="DK12" s="26">
        <v>0.06</v>
      </c>
      <c r="DL12" s="26">
        <v>0.06</v>
      </c>
      <c r="DM12" s="26">
        <v>0.06</v>
      </c>
      <c r="DN12" s="26">
        <v>0.06</v>
      </c>
      <c r="DO12" s="26">
        <v>0.06</v>
      </c>
      <c r="DP12" s="26">
        <v>0.06</v>
      </c>
      <c r="DQ12" s="26">
        <v>5.7500000000000002E-2</v>
      </c>
      <c r="DR12" s="26">
        <v>5.7500000000000002E-2</v>
      </c>
      <c r="DS12" s="26">
        <v>5.7500000000000002E-2</v>
      </c>
      <c r="DT12" s="26">
        <v>5.7500000000000002E-2</v>
      </c>
      <c r="DU12" s="26">
        <v>5.7500000000000002E-2</v>
      </c>
      <c r="DV12" s="26">
        <v>5.3900000000000003E-2</v>
      </c>
      <c r="DW12" s="26">
        <v>5.1900000000000002E-2</v>
      </c>
      <c r="DX12" s="26">
        <v>5.0900000000000001E-2</v>
      </c>
      <c r="DY12" s="144">
        <v>5.0900000000000001E-2</v>
      </c>
      <c r="DZ12" s="42"/>
      <c r="EA12" s="42"/>
      <c r="EB12" s="153"/>
      <c r="ED12" s="62"/>
    </row>
    <row r="13" spans="1:134" ht="15" customHeight="1">
      <c r="A13" s="17" t="s">
        <v>37</v>
      </c>
      <c r="B13" s="22">
        <v>0</v>
      </c>
      <c r="C13" s="24">
        <v>0.02</v>
      </c>
      <c r="D13" s="24">
        <v>0.02</v>
      </c>
      <c r="E13" s="24">
        <v>0.02</v>
      </c>
      <c r="F13" s="24">
        <v>0.02</v>
      </c>
      <c r="G13" s="24">
        <v>0.02</v>
      </c>
      <c r="H13" s="24">
        <v>0.02</v>
      </c>
      <c r="I13" s="24">
        <v>0.02</v>
      </c>
      <c r="J13" s="24">
        <v>0.02</v>
      </c>
      <c r="K13" s="24">
        <f>2%+2%</f>
        <v>0.04</v>
      </c>
      <c r="L13" s="24">
        <f>2%+2%</f>
        <v>0.04</v>
      </c>
      <c r="M13" s="24">
        <f>2%+2%</f>
        <v>0.04</v>
      </c>
      <c r="N13" s="24">
        <f>2%+2%</f>
        <v>0.04</v>
      </c>
      <c r="O13" s="24">
        <f t="shared" ref="O13:T13" si="2">2%+1%</f>
        <v>0.03</v>
      </c>
      <c r="P13" s="24">
        <f t="shared" si="2"/>
        <v>0.03</v>
      </c>
      <c r="Q13" s="24">
        <f t="shared" si="2"/>
        <v>0.03</v>
      </c>
      <c r="R13" s="24">
        <f t="shared" si="2"/>
        <v>0.03</v>
      </c>
      <c r="S13" s="24">
        <f t="shared" si="2"/>
        <v>0.03</v>
      </c>
      <c r="T13" s="24">
        <f t="shared" si="2"/>
        <v>0.03</v>
      </c>
      <c r="U13" s="24">
        <f>2%+2%</f>
        <v>0.04</v>
      </c>
      <c r="V13" s="24">
        <f>2%+2%</f>
        <v>0.04</v>
      </c>
      <c r="W13" s="24">
        <v>0.05</v>
      </c>
      <c r="X13" s="24">
        <v>0.05</v>
      </c>
      <c r="Y13" s="24">
        <v>0.05</v>
      </c>
      <c r="Z13" s="24">
        <v>0.05</v>
      </c>
      <c r="AA13" s="24">
        <v>0.05</v>
      </c>
      <c r="AB13" s="24">
        <v>0.05</v>
      </c>
      <c r="AC13" s="24">
        <v>0.05</v>
      </c>
      <c r="AD13" s="24">
        <v>0.05</v>
      </c>
      <c r="AE13" s="24">
        <v>0.05</v>
      </c>
      <c r="AF13" s="24">
        <v>0.05</v>
      </c>
      <c r="AG13" s="24">
        <v>0.05</v>
      </c>
      <c r="AH13" s="24">
        <v>0.05</v>
      </c>
      <c r="AI13" s="24">
        <v>0.05</v>
      </c>
      <c r="AJ13" s="24">
        <v>0.05</v>
      </c>
      <c r="AK13" s="24">
        <v>0.05</v>
      </c>
      <c r="AL13" s="24">
        <v>0.05</v>
      </c>
      <c r="AM13" s="24">
        <v>0.05</v>
      </c>
      <c r="AN13" s="24">
        <v>0.05</v>
      </c>
      <c r="AO13" s="24">
        <v>0.05</v>
      </c>
      <c r="AP13" s="24">
        <v>0.05</v>
      </c>
      <c r="AQ13" s="24">
        <v>0.05</v>
      </c>
      <c r="AR13" s="24">
        <v>0.05</v>
      </c>
      <c r="AS13" s="24">
        <v>0.05</v>
      </c>
      <c r="AT13" s="24">
        <v>0.05</v>
      </c>
      <c r="AU13" s="24">
        <v>0.05</v>
      </c>
      <c r="AV13" s="24">
        <v>0.05</v>
      </c>
      <c r="AW13" s="24">
        <v>0.06</v>
      </c>
      <c r="AX13" s="24">
        <v>0.06</v>
      </c>
      <c r="AY13" s="24">
        <v>0.06</v>
      </c>
      <c r="AZ13" s="24">
        <v>0.06</v>
      </c>
      <c r="BA13" s="24">
        <v>0.06</v>
      </c>
      <c r="BB13" s="24">
        <v>0.06</v>
      </c>
      <c r="BC13" s="24">
        <v>0.06</v>
      </c>
      <c r="BD13" s="24">
        <v>0.06</v>
      </c>
      <c r="BE13" s="24">
        <v>0.06</v>
      </c>
      <c r="BF13" s="24">
        <v>0.06</v>
      </c>
      <c r="BG13" s="24">
        <v>0.09</v>
      </c>
      <c r="BH13" s="24">
        <v>0.09</v>
      </c>
      <c r="BI13" s="24">
        <v>0.09</v>
      </c>
      <c r="BJ13" s="24">
        <v>0.09</v>
      </c>
      <c r="BK13" s="24">
        <v>0.09</v>
      </c>
      <c r="BL13" s="24">
        <v>0.09</v>
      </c>
      <c r="BM13" s="24">
        <v>0.09</v>
      </c>
      <c r="BN13" s="24">
        <v>0.09</v>
      </c>
      <c r="BO13" s="24">
        <v>0.11</v>
      </c>
      <c r="BP13" s="24">
        <v>0.11</v>
      </c>
      <c r="BQ13" s="24">
        <v>0.11</v>
      </c>
      <c r="BR13" s="24">
        <v>0.11</v>
      </c>
      <c r="BS13" s="24">
        <v>0.11</v>
      </c>
      <c r="BT13" s="24">
        <v>0.11</v>
      </c>
      <c r="BU13" s="24">
        <v>0.11</v>
      </c>
      <c r="BV13" s="24">
        <v>0.11</v>
      </c>
      <c r="BW13" s="24">
        <v>0.11</v>
      </c>
      <c r="BX13" s="24">
        <v>0.11</v>
      </c>
      <c r="BY13" s="24">
        <v>0.11</v>
      </c>
      <c r="BZ13" s="24">
        <v>0.11</v>
      </c>
      <c r="CA13" s="24">
        <v>0.11</v>
      </c>
      <c r="CB13" s="24">
        <v>0.11</v>
      </c>
      <c r="CC13" s="24">
        <v>0.11</v>
      </c>
      <c r="CD13" s="24">
        <v>0.11</v>
      </c>
      <c r="CE13" s="24">
        <v>0.11</v>
      </c>
      <c r="CF13" s="24">
        <v>0.11</v>
      </c>
      <c r="CG13" s="24">
        <v>0.11</v>
      </c>
      <c r="CH13" s="24">
        <v>0.11</v>
      </c>
      <c r="CI13" s="24">
        <v>0.11</v>
      </c>
      <c r="CJ13" s="24">
        <v>0.11</v>
      </c>
      <c r="CK13" s="24">
        <v>0.1</v>
      </c>
      <c r="CL13" s="24">
        <v>0.1</v>
      </c>
      <c r="CM13" s="24">
        <v>0.1</v>
      </c>
      <c r="CN13" s="24">
        <v>0.1</v>
      </c>
      <c r="CO13" s="24">
        <v>0.1</v>
      </c>
      <c r="CP13" s="24">
        <v>0.1</v>
      </c>
      <c r="CQ13" s="24">
        <v>0.1</v>
      </c>
      <c r="CR13" s="24">
        <v>0.1</v>
      </c>
      <c r="CS13" s="24">
        <v>0.1</v>
      </c>
      <c r="CT13" s="24">
        <v>0.1</v>
      </c>
      <c r="CU13" s="24">
        <v>0.1</v>
      </c>
      <c r="CV13" s="24">
        <v>0.1</v>
      </c>
      <c r="CW13" s="24">
        <v>8.7499999999999994E-2</v>
      </c>
      <c r="CX13" s="26">
        <v>8.7499999999999994E-2</v>
      </c>
      <c r="CY13" s="26">
        <v>8.5000000000000006E-2</v>
      </c>
      <c r="CZ13" s="26">
        <v>8.3000000000000004E-2</v>
      </c>
      <c r="DA13" s="26">
        <v>8.2500000000000004E-2</v>
      </c>
      <c r="DB13" s="26">
        <v>8.2500000000000004E-2</v>
      </c>
      <c r="DC13" s="26">
        <v>8.2500000000000004E-2</v>
      </c>
      <c r="DD13" s="26">
        <v>8.2500000000000004E-2</v>
      </c>
      <c r="DE13" s="26">
        <v>8.2500000000000004E-2</v>
      </c>
      <c r="DF13" s="26">
        <v>8.2500000000000004E-2</v>
      </c>
      <c r="DG13" s="26">
        <v>0.11</v>
      </c>
      <c r="DH13" s="26">
        <v>0.11</v>
      </c>
      <c r="DI13" s="26">
        <v>0.11</v>
      </c>
      <c r="DJ13" s="26">
        <v>0.11</v>
      </c>
      <c r="DK13" s="26">
        <v>0.11</v>
      </c>
      <c r="DL13" s="26">
        <v>0.11</v>
      </c>
      <c r="DM13" s="26">
        <v>0.11</v>
      </c>
      <c r="DN13" s="26">
        <v>8.2500000000000004E-2</v>
      </c>
      <c r="DO13" s="26">
        <v>8.2500000000000004E-2</v>
      </c>
      <c r="DP13" s="26">
        <v>0.11</v>
      </c>
      <c r="DQ13" s="26">
        <v>0.11</v>
      </c>
      <c r="DR13" s="26">
        <v>0.11</v>
      </c>
      <c r="DS13" s="26">
        <v>0.11</v>
      </c>
      <c r="DT13" s="26">
        <v>0.11</v>
      </c>
      <c r="DU13" s="26">
        <v>0.11</v>
      </c>
      <c r="DV13" s="26">
        <v>0.11</v>
      </c>
      <c r="DW13" s="26">
        <v>0.11</v>
      </c>
      <c r="DX13" s="26">
        <v>0.11</v>
      </c>
      <c r="DY13" s="144">
        <v>0.13</v>
      </c>
      <c r="DZ13" s="42"/>
      <c r="EA13" s="42"/>
      <c r="EB13" s="153"/>
      <c r="ED13" s="62"/>
    </row>
    <row r="14" spans="1:134" ht="15" customHeight="1">
      <c r="A14" s="17" t="s">
        <v>38</v>
      </c>
      <c r="B14" s="22">
        <v>0</v>
      </c>
      <c r="C14" s="23">
        <v>0</v>
      </c>
      <c r="D14" s="24">
        <v>0</v>
      </c>
      <c r="E14" s="24">
        <v>0</v>
      </c>
      <c r="F14" s="24">
        <v>0</v>
      </c>
      <c r="G14" s="24">
        <v>0</v>
      </c>
      <c r="H14" s="24">
        <v>0</v>
      </c>
      <c r="I14" s="24">
        <v>0</v>
      </c>
      <c r="J14" s="24">
        <v>0</v>
      </c>
      <c r="K14" s="24">
        <v>0</v>
      </c>
      <c r="L14" s="24">
        <v>0</v>
      </c>
      <c r="M14" s="24">
        <v>0</v>
      </c>
      <c r="N14" s="24">
        <v>0</v>
      </c>
      <c r="O14" s="24">
        <v>0</v>
      </c>
      <c r="P14" s="24">
        <v>0</v>
      </c>
      <c r="Q14" s="24">
        <v>0</v>
      </c>
      <c r="R14" s="24">
        <v>0</v>
      </c>
      <c r="S14" s="24">
        <v>0</v>
      </c>
      <c r="T14" s="24">
        <v>0</v>
      </c>
      <c r="U14" s="24">
        <v>0</v>
      </c>
      <c r="V14" s="24">
        <v>0</v>
      </c>
      <c r="W14" s="24">
        <v>0</v>
      </c>
      <c r="X14" s="24">
        <v>0</v>
      </c>
      <c r="Y14" s="24">
        <v>0</v>
      </c>
      <c r="Z14" s="24">
        <v>0</v>
      </c>
      <c r="AA14" s="24">
        <v>0</v>
      </c>
      <c r="AB14" s="24">
        <v>0</v>
      </c>
      <c r="AC14" s="24">
        <v>0</v>
      </c>
      <c r="AD14" s="24">
        <v>0</v>
      </c>
      <c r="AE14" s="24">
        <v>0</v>
      </c>
      <c r="AF14" s="24">
        <v>0</v>
      </c>
      <c r="AG14" s="24">
        <v>0.04</v>
      </c>
      <c r="AH14" s="24">
        <v>0.04</v>
      </c>
      <c r="AI14" s="24">
        <v>0.06</v>
      </c>
      <c r="AJ14" s="24">
        <v>0.06</v>
      </c>
      <c r="AK14" s="24">
        <v>0.08</v>
      </c>
      <c r="AL14" s="24">
        <v>0.08</v>
      </c>
      <c r="AM14" s="24">
        <v>0.08</v>
      </c>
      <c r="AN14" s="24">
        <v>0.08</v>
      </c>
      <c r="AO14" s="24">
        <v>0.08</v>
      </c>
      <c r="AP14" s="24">
        <v>0.08</v>
      </c>
      <c r="AQ14" s="24">
        <v>0.08</v>
      </c>
      <c r="AR14" s="24">
        <v>0.08</v>
      </c>
      <c r="AS14" s="24">
        <v>0.08</v>
      </c>
      <c r="AT14" s="24">
        <v>0.08</v>
      </c>
      <c r="AU14" s="24">
        <v>0.08</v>
      </c>
      <c r="AV14" s="24">
        <v>0.08</v>
      </c>
      <c r="AW14" s="24">
        <v>0.08</v>
      </c>
      <c r="AX14" s="24">
        <v>0.08</v>
      </c>
      <c r="AY14" s="27">
        <v>0.08</v>
      </c>
      <c r="AZ14" s="27">
        <v>0.08</v>
      </c>
      <c r="BA14" s="27">
        <v>0.08</v>
      </c>
      <c r="BB14" s="27">
        <v>0.08</v>
      </c>
      <c r="BC14" s="27">
        <v>0.08</v>
      </c>
      <c r="BD14" s="27">
        <v>0.08</v>
      </c>
      <c r="BE14" s="27">
        <v>8.5999999999999993E-2</v>
      </c>
      <c r="BF14" s="27">
        <v>8.5999999999999993E-2</v>
      </c>
      <c r="BG14" s="27">
        <v>8.7999999999999995E-2</v>
      </c>
      <c r="BH14" s="27">
        <v>8.7999999999999995E-2</v>
      </c>
      <c r="BI14" s="27">
        <v>9.5000000000000001E-2</v>
      </c>
      <c r="BJ14" s="27">
        <v>9.5000000000000001E-2</v>
      </c>
      <c r="BK14" s="27">
        <v>9.5000000000000001E-2</v>
      </c>
      <c r="BL14" s="27">
        <v>9.5000000000000001E-2</v>
      </c>
      <c r="BM14" s="27">
        <v>0.105</v>
      </c>
      <c r="BN14" s="27">
        <v>0.105</v>
      </c>
      <c r="BO14" s="27">
        <v>0.09</v>
      </c>
      <c r="BP14" s="27">
        <v>0.09</v>
      </c>
      <c r="BQ14" s="27">
        <v>0.09</v>
      </c>
      <c r="BR14" s="24">
        <v>0.09</v>
      </c>
      <c r="BS14" s="24">
        <v>0.09</v>
      </c>
      <c r="BT14" s="24">
        <v>0.09</v>
      </c>
      <c r="BU14" s="24">
        <v>0.09</v>
      </c>
      <c r="BV14" s="24">
        <v>7.4999999999999997E-2</v>
      </c>
      <c r="BW14" s="24">
        <v>7.4999999999999997E-2</v>
      </c>
      <c r="BX14" s="24">
        <v>7.4999999999999997E-2</v>
      </c>
      <c r="BY14" s="24">
        <v>7.4999999999999997E-2</v>
      </c>
      <c r="BZ14" s="24">
        <v>7.4999999999999997E-2</v>
      </c>
      <c r="CA14" s="24">
        <v>7.4999999999999997E-2</v>
      </c>
      <c r="CB14" s="24">
        <v>7.4999999999999997E-2</v>
      </c>
      <c r="CC14" s="24">
        <v>7.4999999999999997E-2</v>
      </c>
      <c r="CD14" s="24">
        <v>7.4999999999999997E-2</v>
      </c>
      <c r="CE14" s="24">
        <v>7.4999999999999997E-2</v>
      </c>
      <c r="CF14" s="24">
        <v>7.4999999999999997E-2</v>
      </c>
      <c r="CG14" s="24">
        <v>7.4999999999999997E-2</v>
      </c>
      <c r="CH14" s="24">
        <v>7.4999999999999997E-2</v>
      </c>
      <c r="CI14" s="24">
        <v>7.4999999999999997E-2</v>
      </c>
      <c r="CJ14" s="24">
        <v>7.4999999999999997E-2</v>
      </c>
      <c r="CK14" s="24">
        <v>8.2000000000000003E-2</v>
      </c>
      <c r="CL14" s="24">
        <v>8.2000000000000003E-2</v>
      </c>
      <c r="CM14" s="24">
        <v>8.2000000000000003E-2</v>
      </c>
      <c r="CN14" s="24">
        <v>8.2000000000000003E-2</v>
      </c>
      <c r="CO14" s="24">
        <v>8.2000000000000003E-2</v>
      </c>
      <c r="CP14" s="24">
        <v>8.2000000000000003E-2</v>
      </c>
      <c r="CQ14" s="24">
        <v>8.2000000000000003E-2</v>
      </c>
      <c r="CR14" s="24">
        <v>8.2000000000000003E-2</v>
      </c>
      <c r="CS14" s="24">
        <v>8.2000000000000003E-2</v>
      </c>
      <c r="CT14" s="24">
        <v>8.2000000000000003E-2</v>
      </c>
      <c r="CU14" s="24">
        <v>8.2000000000000003E-2</v>
      </c>
      <c r="CV14" s="24">
        <v>8.2000000000000003E-2</v>
      </c>
      <c r="CW14" s="24">
        <v>8.2000000000000003E-2</v>
      </c>
      <c r="CX14" s="26">
        <v>8.199999999999999E-2</v>
      </c>
      <c r="CY14" s="26">
        <v>8.199999999999999E-2</v>
      </c>
      <c r="CZ14" s="26">
        <v>7.8E-2</v>
      </c>
      <c r="DA14" s="26">
        <v>7.8E-2</v>
      </c>
      <c r="DB14" s="26">
        <v>7.8E-2</v>
      </c>
      <c r="DC14" s="26">
        <v>7.8E-2</v>
      </c>
      <c r="DD14" s="26">
        <v>7.8E-2</v>
      </c>
      <c r="DE14" s="26">
        <v>7.8E-2</v>
      </c>
      <c r="DF14" s="26">
        <v>7.8E-2</v>
      </c>
      <c r="DG14" s="26">
        <v>7.8E-2</v>
      </c>
      <c r="DH14" s="26">
        <v>7.8E-2</v>
      </c>
      <c r="DI14" s="26">
        <v>7.8E-2</v>
      </c>
      <c r="DJ14" s="26">
        <v>7.8E-2</v>
      </c>
      <c r="DK14" s="26">
        <v>7.400000000000001E-2</v>
      </c>
      <c r="DL14" s="26">
        <v>7.400000000000001E-2</v>
      </c>
      <c r="DM14" s="26">
        <v>7.400000000000001E-2</v>
      </c>
      <c r="DN14" s="26">
        <v>7.400000000000001E-2</v>
      </c>
      <c r="DO14" s="26">
        <v>7.400000000000001E-2</v>
      </c>
      <c r="DP14" s="26">
        <v>7.400000000000001E-2</v>
      </c>
      <c r="DQ14" s="26">
        <v>6.9249999999999992E-2</v>
      </c>
      <c r="DR14" s="26">
        <v>6.9249999999999992E-2</v>
      </c>
      <c r="DS14" s="26">
        <v>6.9249999999999992E-2</v>
      </c>
      <c r="DT14" s="26">
        <v>6.5000000000000002E-2</v>
      </c>
      <c r="DU14" s="26">
        <v>5.7999999999999996E-2</v>
      </c>
      <c r="DV14" s="26">
        <v>5.6950000000000001E-2</v>
      </c>
      <c r="DW14" s="26">
        <v>5.2999999999999999E-2</v>
      </c>
      <c r="DX14" s="26">
        <v>5.2999999999999999E-2</v>
      </c>
      <c r="DY14" s="144">
        <v>5.2999999999999999E-2</v>
      </c>
      <c r="DZ14" s="42"/>
      <c r="EA14" s="42"/>
      <c r="EB14" s="153"/>
      <c r="ED14" s="62"/>
    </row>
    <row r="15" spans="1:134" ht="15" customHeight="1">
      <c r="A15" s="17" t="s">
        <v>39</v>
      </c>
      <c r="B15" s="22">
        <v>0</v>
      </c>
      <c r="C15" s="23">
        <v>0</v>
      </c>
      <c r="D15" s="24">
        <v>0</v>
      </c>
      <c r="E15" s="24">
        <v>0</v>
      </c>
      <c r="F15" s="24">
        <v>0</v>
      </c>
      <c r="G15" s="24">
        <v>0</v>
      </c>
      <c r="H15" s="24">
        <v>0</v>
      </c>
      <c r="I15" s="24">
        <v>0</v>
      </c>
      <c r="J15" s="24">
        <v>0</v>
      </c>
      <c r="K15" s="24">
        <v>0</v>
      </c>
      <c r="L15" s="24">
        <v>0</v>
      </c>
      <c r="M15" s="24">
        <v>0</v>
      </c>
      <c r="N15" s="24">
        <v>0</v>
      </c>
      <c r="O15" s="24">
        <v>0</v>
      </c>
      <c r="P15" s="24">
        <v>0</v>
      </c>
      <c r="Q15" s="24">
        <v>0</v>
      </c>
      <c r="R15" s="24">
        <v>0</v>
      </c>
      <c r="S15" s="24">
        <v>0</v>
      </c>
      <c r="T15" s="24">
        <v>0</v>
      </c>
      <c r="U15" s="24">
        <v>0</v>
      </c>
      <c r="V15" s="24">
        <v>0</v>
      </c>
      <c r="W15" s="24">
        <v>0</v>
      </c>
      <c r="X15" s="24">
        <v>0</v>
      </c>
      <c r="Y15" s="24">
        <v>0</v>
      </c>
      <c r="Z15" s="24">
        <v>0</v>
      </c>
      <c r="AA15" s="24">
        <v>0</v>
      </c>
      <c r="AB15" s="24">
        <v>0</v>
      </c>
      <c r="AC15" s="24">
        <v>0</v>
      </c>
      <c r="AD15" s="24">
        <v>0</v>
      </c>
      <c r="AE15" s="24">
        <v>0</v>
      </c>
      <c r="AF15" s="24">
        <v>0</v>
      </c>
      <c r="AG15" s="24">
        <v>0</v>
      </c>
      <c r="AH15" s="24">
        <v>0</v>
      </c>
      <c r="AI15" s="24">
        <v>0</v>
      </c>
      <c r="AJ15" s="24">
        <v>0</v>
      </c>
      <c r="AK15" s="24">
        <v>0</v>
      </c>
      <c r="AL15" s="24">
        <v>0</v>
      </c>
      <c r="AM15" s="24">
        <v>0</v>
      </c>
      <c r="AN15" s="24">
        <v>0</v>
      </c>
      <c r="AO15" s="24">
        <v>0</v>
      </c>
      <c r="AP15" s="24">
        <v>0</v>
      </c>
      <c r="AQ15" s="24">
        <v>0</v>
      </c>
      <c r="AR15" s="24">
        <v>0</v>
      </c>
      <c r="AS15" s="24">
        <v>0</v>
      </c>
      <c r="AT15" s="24">
        <v>0</v>
      </c>
      <c r="AU15" s="24">
        <v>0</v>
      </c>
      <c r="AV15" s="24">
        <v>0</v>
      </c>
      <c r="AW15" s="24">
        <v>0</v>
      </c>
      <c r="AX15" s="24">
        <v>0</v>
      </c>
      <c r="AY15" s="24">
        <v>0</v>
      </c>
      <c r="AZ15" s="24">
        <v>0</v>
      </c>
      <c r="BA15" s="24">
        <v>0</v>
      </c>
      <c r="BB15" s="24">
        <v>0</v>
      </c>
      <c r="BC15" s="24">
        <v>0</v>
      </c>
      <c r="BD15" s="24">
        <v>0</v>
      </c>
      <c r="BE15" s="24">
        <v>0</v>
      </c>
      <c r="BF15" s="24">
        <v>0</v>
      </c>
      <c r="BG15" s="24">
        <v>0</v>
      </c>
      <c r="BH15" s="24">
        <v>0</v>
      </c>
      <c r="BI15" s="24">
        <v>0</v>
      </c>
      <c r="BJ15" s="24">
        <v>0</v>
      </c>
      <c r="BK15" s="24">
        <v>0</v>
      </c>
      <c r="BL15" s="24">
        <v>0</v>
      </c>
      <c r="BM15" s="24">
        <v>0</v>
      </c>
      <c r="BN15" s="24">
        <v>0</v>
      </c>
      <c r="BO15" s="24">
        <v>0</v>
      </c>
      <c r="BP15" s="24">
        <v>0</v>
      </c>
      <c r="BQ15" s="24">
        <v>0</v>
      </c>
      <c r="BR15" s="24">
        <v>0</v>
      </c>
      <c r="BS15" s="24">
        <v>2.5000000000000001E-2</v>
      </c>
      <c r="BT15" s="24">
        <v>2.5000000000000001E-2</v>
      </c>
      <c r="BU15" s="24">
        <v>2.5000000000000001E-2</v>
      </c>
      <c r="BV15" s="24">
        <v>2.5000000000000001E-2</v>
      </c>
      <c r="BW15" s="24">
        <v>2.5000000000000001E-2</v>
      </c>
      <c r="BX15" s="24">
        <v>2.5000000000000001E-2</v>
      </c>
      <c r="BY15" s="24">
        <v>2.5000000000000001E-2</v>
      </c>
      <c r="BZ15" s="24">
        <v>2.5000000000000001E-2</v>
      </c>
      <c r="CA15" s="24">
        <v>2.5000000000000001E-2</v>
      </c>
      <c r="CB15" s="24">
        <v>2.5000000000000001E-2</v>
      </c>
      <c r="CC15" s="24">
        <v>2.5000000000000001E-2</v>
      </c>
      <c r="CD15" s="24">
        <v>2.5000000000000001E-2</v>
      </c>
      <c r="CE15" s="24">
        <v>2.5000000000000001E-2</v>
      </c>
      <c r="CF15" s="24">
        <v>2.5000000000000001E-2</v>
      </c>
      <c r="CG15" s="24">
        <v>0.03</v>
      </c>
      <c r="CH15" s="24">
        <v>2.5000000000000001E-2</v>
      </c>
      <c r="CI15" s="24">
        <v>2.5000000000000001E-2</v>
      </c>
      <c r="CJ15" s="24">
        <v>2.5000000000000001E-2</v>
      </c>
      <c r="CK15" s="24">
        <v>2.5000000000000001E-2</v>
      </c>
      <c r="CL15" s="24">
        <v>2.5000000000000001E-2</v>
      </c>
      <c r="CM15" s="24">
        <v>0.03</v>
      </c>
      <c r="CN15" s="24">
        <v>0.03</v>
      </c>
      <c r="CO15" s="24">
        <v>0.03</v>
      </c>
      <c r="CP15" s="24">
        <v>0.03</v>
      </c>
      <c r="CQ15" s="24">
        <v>0.03</v>
      </c>
      <c r="CR15" s="24">
        <v>0.03</v>
      </c>
      <c r="CS15" s="24">
        <v>0.03</v>
      </c>
      <c r="CT15" s="24">
        <v>0.03</v>
      </c>
      <c r="CU15" s="24">
        <v>0.03</v>
      </c>
      <c r="CV15" s="24">
        <v>0.03</v>
      </c>
      <c r="CW15" s="24">
        <v>0.03</v>
      </c>
      <c r="CX15" s="26">
        <v>0.03</v>
      </c>
      <c r="CY15" s="26">
        <v>0.03</v>
      </c>
      <c r="CZ15" s="26">
        <v>0.03</v>
      </c>
      <c r="DA15" s="26">
        <v>0.03</v>
      </c>
      <c r="DB15" s="26">
        <v>0.03</v>
      </c>
      <c r="DC15" s="26">
        <v>0.03</v>
      </c>
      <c r="DD15" s="26">
        <v>0.03</v>
      </c>
      <c r="DE15" s="26">
        <v>0.03</v>
      </c>
      <c r="DF15" s="26">
        <v>0.03</v>
      </c>
      <c r="DG15" s="26">
        <v>0.03</v>
      </c>
      <c r="DH15" s="26">
        <v>0.03</v>
      </c>
      <c r="DI15" s="26">
        <v>0.05</v>
      </c>
      <c r="DJ15" s="26">
        <v>0.05</v>
      </c>
      <c r="DK15" s="26">
        <v>0.05</v>
      </c>
      <c r="DL15" s="26">
        <v>0.05</v>
      </c>
      <c r="DM15" s="26">
        <v>3.7499999999999999E-2</v>
      </c>
      <c r="DN15" s="26">
        <v>3.7499999999999999E-2</v>
      </c>
      <c r="DO15" s="26">
        <v>3.7499999999999999E-2</v>
      </c>
      <c r="DP15" s="26">
        <v>4.9500000000000002E-2</v>
      </c>
      <c r="DQ15" s="26">
        <v>4.9500000000000002E-2</v>
      </c>
      <c r="DR15" s="26">
        <v>4.9500000000000002E-2</v>
      </c>
      <c r="DS15" s="26">
        <v>4.9500000000000002E-2</v>
      </c>
      <c r="DT15" s="26">
        <v>4.9500000000000002E-2</v>
      </c>
      <c r="DU15" s="26">
        <v>4.9500000000000002E-2</v>
      </c>
      <c r="DV15" s="26">
        <v>4.9500000000000002E-2</v>
      </c>
      <c r="DW15" s="26">
        <v>4.9500000000000002E-2</v>
      </c>
      <c r="DX15" s="26">
        <v>4.9500000000000002E-2</v>
      </c>
      <c r="DY15" s="144">
        <v>4.9500000000000002E-2</v>
      </c>
      <c r="DZ15" s="42"/>
      <c r="EA15" s="42"/>
      <c r="EB15" s="153"/>
      <c r="ED15" s="62"/>
    </row>
    <row r="16" spans="1:134" ht="15" customHeight="1">
      <c r="A16" s="17" t="s">
        <v>40</v>
      </c>
      <c r="B16" s="22">
        <v>0</v>
      </c>
      <c r="C16" s="23">
        <v>0</v>
      </c>
      <c r="D16" s="24">
        <v>0</v>
      </c>
      <c r="E16" s="24">
        <v>0</v>
      </c>
      <c r="F16" s="24">
        <v>0</v>
      </c>
      <c r="G16" s="24">
        <v>0</v>
      </c>
      <c r="H16" s="24">
        <v>0</v>
      </c>
      <c r="I16" s="24">
        <v>0</v>
      </c>
      <c r="J16" s="24">
        <v>0</v>
      </c>
      <c r="K16" s="24">
        <v>0</v>
      </c>
      <c r="L16" s="24">
        <v>0</v>
      </c>
      <c r="M16" s="24">
        <v>0</v>
      </c>
      <c r="N16" s="24">
        <v>0</v>
      </c>
      <c r="O16" s="24">
        <v>0</v>
      </c>
      <c r="P16" s="24">
        <v>0</v>
      </c>
      <c r="Q16" s="24">
        <v>0</v>
      </c>
      <c r="R16" s="24">
        <v>0</v>
      </c>
      <c r="S16" s="24">
        <v>0</v>
      </c>
      <c r="T16" s="24">
        <v>0</v>
      </c>
      <c r="U16" s="24">
        <v>0</v>
      </c>
      <c r="V16" s="24">
        <v>0</v>
      </c>
      <c r="W16" s="24">
        <v>0</v>
      </c>
      <c r="X16" s="24">
        <v>0</v>
      </c>
      <c r="Y16" s="24">
        <v>0</v>
      </c>
      <c r="Z16" s="24">
        <v>0</v>
      </c>
      <c r="AA16" s="24">
        <v>0</v>
      </c>
      <c r="AB16" s="24">
        <v>0</v>
      </c>
      <c r="AC16" s="24">
        <v>0</v>
      </c>
      <c r="AD16" s="24">
        <v>0</v>
      </c>
      <c r="AE16" s="24">
        <v>0</v>
      </c>
      <c r="AF16" s="24">
        <v>0</v>
      </c>
      <c r="AG16" s="24">
        <v>0</v>
      </c>
      <c r="AH16" s="24">
        <v>0</v>
      </c>
      <c r="AI16" s="24">
        <v>0</v>
      </c>
      <c r="AJ16" s="24">
        <v>0</v>
      </c>
      <c r="AK16" s="24">
        <v>0</v>
      </c>
      <c r="AL16" s="24">
        <v>0</v>
      </c>
      <c r="AM16" s="24">
        <v>0</v>
      </c>
      <c r="AN16" s="24">
        <v>0</v>
      </c>
      <c r="AO16" s="24">
        <v>0</v>
      </c>
      <c r="AP16" s="24">
        <v>0</v>
      </c>
      <c r="AQ16" s="24">
        <v>0</v>
      </c>
      <c r="AR16" s="24">
        <v>0</v>
      </c>
      <c r="AS16" s="24">
        <v>0</v>
      </c>
      <c r="AT16" s="24">
        <v>0</v>
      </c>
      <c r="AU16" s="24">
        <v>0</v>
      </c>
      <c r="AV16" s="24">
        <v>0</v>
      </c>
      <c r="AW16" s="24">
        <v>0</v>
      </c>
      <c r="AX16" s="24">
        <v>0</v>
      </c>
      <c r="AY16" s="24">
        <v>0</v>
      </c>
      <c r="AZ16" s="24">
        <v>0</v>
      </c>
      <c r="BA16" s="24">
        <v>0</v>
      </c>
      <c r="BB16" s="24">
        <v>0</v>
      </c>
      <c r="BC16" s="24">
        <v>0</v>
      </c>
      <c r="BD16" s="24">
        <v>0</v>
      </c>
      <c r="BE16" s="24">
        <v>0</v>
      </c>
      <c r="BF16" s="24">
        <v>0</v>
      </c>
      <c r="BG16" s="24">
        <v>0</v>
      </c>
      <c r="BH16" s="24">
        <v>0</v>
      </c>
      <c r="BI16" s="24">
        <v>0</v>
      </c>
      <c r="BJ16" s="24">
        <v>0</v>
      </c>
      <c r="BK16" s="24">
        <v>0</v>
      </c>
      <c r="BL16" s="24">
        <v>0</v>
      </c>
      <c r="BM16" s="24">
        <v>0</v>
      </c>
      <c r="BN16" s="27">
        <v>0.02</v>
      </c>
      <c r="BO16" s="27">
        <v>0.02</v>
      </c>
      <c r="BP16" s="27">
        <v>0.02</v>
      </c>
      <c r="BQ16" s="27">
        <v>0.02</v>
      </c>
      <c r="BR16" s="24">
        <v>0.02</v>
      </c>
      <c r="BS16" s="24">
        <v>0.02</v>
      </c>
      <c r="BT16" s="24">
        <v>0.02</v>
      </c>
      <c r="BU16" s="24">
        <v>0.02</v>
      </c>
      <c r="BV16" s="24">
        <v>0.02</v>
      </c>
      <c r="BW16" s="24">
        <v>0.02</v>
      </c>
      <c r="BX16" s="24">
        <v>0.02</v>
      </c>
      <c r="BY16" s="24">
        <v>0.02</v>
      </c>
      <c r="BZ16" s="24">
        <v>0.02</v>
      </c>
      <c r="CA16" s="24">
        <v>0.02</v>
      </c>
      <c r="CB16" s="24">
        <v>0.02</v>
      </c>
      <c r="CC16" s="24">
        <v>1.7000000000000001E-2</v>
      </c>
      <c r="CD16" s="24">
        <v>1.9E-2</v>
      </c>
      <c r="CE16" s="24">
        <v>1.9E-2</v>
      </c>
      <c r="CF16" s="24">
        <v>1.9E-2</v>
      </c>
      <c r="CG16" s="24">
        <v>0.03</v>
      </c>
      <c r="CH16" s="24">
        <v>0.03</v>
      </c>
      <c r="CI16" s="24">
        <v>0.03</v>
      </c>
      <c r="CJ16" s="24">
        <v>0.03</v>
      </c>
      <c r="CK16" s="24">
        <v>3.2000000000000001E-2</v>
      </c>
      <c r="CL16" s="24">
        <v>3.4000000000000002E-2</v>
      </c>
      <c r="CM16" s="24">
        <v>3.4000000000000002E-2</v>
      </c>
      <c r="CN16" s="24">
        <v>3.4000000000000002E-2</v>
      </c>
      <c r="CO16" s="24">
        <v>3.4000000000000002E-2</v>
      </c>
      <c r="CP16" s="24">
        <v>3.4000000000000002E-2</v>
      </c>
      <c r="CQ16" s="24">
        <v>3.4000000000000002E-2</v>
      </c>
      <c r="CR16" s="24">
        <v>3.4000000000000002E-2</v>
      </c>
      <c r="CS16" s="24">
        <v>3.4000000000000002E-2</v>
      </c>
      <c r="CT16" s="24">
        <v>3.4000000000000002E-2</v>
      </c>
      <c r="CU16" s="24">
        <v>3.4000000000000002E-2</v>
      </c>
      <c r="CV16" s="24">
        <v>3.4000000000000002E-2</v>
      </c>
      <c r="CW16" s="24">
        <v>3.4000000000000002E-2</v>
      </c>
      <c r="CX16" s="26">
        <v>3.4000000000000002E-2</v>
      </c>
      <c r="CY16" s="26">
        <v>3.4000000000000002E-2</v>
      </c>
      <c r="CZ16" s="26">
        <v>3.4000000000000002E-2</v>
      </c>
      <c r="DA16" s="26">
        <v>3.4000000000000002E-2</v>
      </c>
      <c r="DB16" s="26">
        <v>3.4000000000000002E-2</v>
      </c>
      <c r="DC16" s="26">
        <v>3.4000000000000002E-2</v>
      </c>
      <c r="DD16" s="26">
        <v>3.4000000000000002E-2</v>
      </c>
      <c r="DE16" s="26">
        <v>3.4000000000000002E-2</v>
      </c>
      <c r="DF16" s="26">
        <v>3.4000000000000002E-2</v>
      </c>
      <c r="DG16" s="26">
        <v>3.4000000000000002E-2</v>
      </c>
      <c r="DH16" s="26">
        <v>3.4000000000000002E-2</v>
      </c>
      <c r="DI16" s="26">
        <v>3.4000000000000002E-2</v>
      </c>
      <c r="DJ16" s="26">
        <v>3.4000000000000002E-2</v>
      </c>
      <c r="DK16" s="26">
        <v>3.4000000000000002E-2</v>
      </c>
      <c r="DL16" s="26">
        <v>3.4000000000000002E-2</v>
      </c>
      <c r="DM16" s="26">
        <v>3.3000000000000002E-2</v>
      </c>
      <c r="DN16" s="26">
        <v>3.3000000000000002E-2</v>
      </c>
      <c r="DO16" s="26">
        <v>3.2300000000000002E-2</v>
      </c>
      <c r="DP16" s="26">
        <v>3.2300000000000002E-2</v>
      </c>
      <c r="DQ16" s="26">
        <v>3.2300000000000002E-2</v>
      </c>
      <c r="DR16" s="26">
        <v>3.2300000000000002E-2</v>
      </c>
      <c r="DS16" s="26">
        <v>3.2300000000000002E-2</v>
      </c>
      <c r="DT16" s="26">
        <v>3.2300000000000002E-2</v>
      </c>
      <c r="DU16" s="26">
        <v>3.15E-2</v>
      </c>
      <c r="DV16" s="26">
        <v>3.0499999999999999E-2</v>
      </c>
      <c r="DW16" s="26">
        <v>0.03</v>
      </c>
      <c r="DX16" s="26">
        <v>2.9499999999999998E-2</v>
      </c>
      <c r="DY16" s="144">
        <v>2.9499999999999998E-2</v>
      </c>
      <c r="DZ16" s="42"/>
      <c r="EA16" s="42"/>
      <c r="EB16" s="153"/>
      <c r="ED16" s="62"/>
    </row>
    <row r="17" spans="1:134" ht="15" customHeight="1">
      <c r="A17" s="17" t="s">
        <v>41</v>
      </c>
      <c r="B17" s="22">
        <v>0</v>
      </c>
      <c r="C17" s="23">
        <v>0</v>
      </c>
      <c r="D17" s="24">
        <v>0</v>
      </c>
      <c r="E17" s="24">
        <v>0</v>
      </c>
      <c r="F17" s="24">
        <v>0</v>
      </c>
      <c r="G17" s="24">
        <v>0</v>
      </c>
      <c r="H17" s="24">
        <v>0</v>
      </c>
      <c r="I17" s="24">
        <v>0</v>
      </c>
      <c r="J17" s="24">
        <v>0</v>
      </c>
      <c r="K17" s="24">
        <v>0</v>
      </c>
      <c r="L17" s="24">
        <v>0</v>
      </c>
      <c r="M17" s="24">
        <v>0</v>
      </c>
      <c r="N17" s="24">
        <v>0</v>
      </c>
      <c r="O17" s="24">
        <v>0</v>
      </c>
      <c r="P17" s="24">
        <v>0</v>
      </c>
      <c r="Q17" s="24">
        <v>0</v>
      </c>
      <c r="R17" s="24">
        <v>0</v>
      </c>
      <c r="S17" s="24">
        <v>0</v>
      </c>
      <c r="T17" s="24">
        <v>0</v>
      </c>
      <c r="U17" s="24">
        <v>0</v>
      </c>
      <c r="V17" s="24">
        <v>0</v>
      </c>
      <c r="W17" s="24">
        <v>0</v>
      </c>
      <c r="X17" s="24">
        <v>0</v>
      </c>
      <c r="Y17" s="24">
        <v>0</v>
      </c>
      <c r="Z17" s="24">
        <v>0</v>
      </c>
      <c r="AA17" s="24">
        <v>0</v>
      </c>
      <c r="AB17" s="24">
        <v>0</v>
      </c>
      <c r="AC17" s="24">
        <v>0</v>
      </c>
      <c r="AD17" s="24">
        <v>0</v>
      </c>
      <c r="AE17" s="24">
        <v>0</v>
      </c>
      <c r="AF17" s="24">
        <v>0</v>
      </c>
      <c r="AG17" s="24">
        <v>0</v>
      </c>
      <c r="AH17" s="24">
        <v>0</v>
      </c>
      <c r="AI17" s="24">
        <v>0</v>
      </c>
      <c r="AJ17" s="27">
        <v>0.05</v>
      </c>
      <c r="AK17" s="27">
        <v>0.05</v>
      </c>
      <c r="AL17" s="27">
        <v>0.05</v>
      </c>
      <c r="AM17" s="27">
        <v>0.05</v>
      </c>
      <c r="AN17" s="27">
        <v>0.05</v>
      </c>
      <c r="AO17" s="27">
        <v>0.05</v>
      </c>
      <c r="AP17" s="27">
        <v>0.05</v>
      </c>
      <c r="AQ17" s="27">
        <v>0.05</v>
      </c>
      <c r="AR17" s="27">
        <f>5%*1/2</f>
        <v>2.5000000000000001E-2</v>
      </c>
      <c r="AS17" s="27">
        <f>5%*1/2</f>
        <v>2.5000000000000001E-2</v>
      </c>
      <c r="AT17" s="27">
        <f>5%*1/2</f>
        <v>2.5000000000000001E-2</v>
      </c>
      <c r="AU17" s="27">
        <f>5%*1/2</f>
        <v>2.5000000000000001E-2</v>
      </c>
      <c r="AV17" s="27">
        <v>0.05</v>
      </c>
      <c r="AW17" s="27">
        <v>0.05</v>
      </c>
      <c r="AX17" s="27">
        <v>0.05</v>
      </c>
      <c r="AY17" s="27">
        <v>0.05</v>
      </c>
      <c r="AZ17" s="27">
        <v>0.05</v>
      </c>
      <c r="BA17" s="27">
        <v>0.05</v>
      </c>
      <c r="BB17" s="27">
        <v>0.05</v>
      </c>
      <c r="BC17" s="27">
        <v>3.7499999999999999E-2</v>
      </c>
      <c r="BD17" s="27">
        <v>3.7499999999999999E-2</v>
      </c>
      <c r="BE17" s="27">
        <v>3.7499999999999999E-2</v>
      </c>
      <c r="BF17" s="27">
        <v>3.7499999999999999E-2</v>
      </c>
      <c r="BG17" s="27">
        <v>3.7499999999999999E-2</v>
      </c>
      <c r="BH17" s="27">
        <v>3.7499999999999999E-2</v>
      </c>
      <c r="BI17" s="27">
        <v>3.7499999999999999E-2</v>
      </c>
      <c r="BJ17" s="27">
        <v>3.7499999999999999E-2</v>
      </c>
      <c r="BK17" s="27">
        <v>3.7499999999999999E-2</v>
      </c>
      <c r="BL17" s="27">
        <v>3.7499999999999999E-2</v>
      </c>
      <c r="BM17" s="27">
        <v>3.7499999999999999E-2</v>
      </c>
      <c r="BN17" s="27">
        <v>3.7499999999999999E-2</v>
      </c>
      <c r="BO17" s="27">
        <v>4.4999999999999998E-2</v>
      </c>
      <c r="BP17" s="27">
        <v>4.4999999999999998E-2</v>
      </c>
      <c r="BQ17" s="27">
        <v>5.2499999999999998E-2</v>
      </c>
      <c r="BR17" s="24">
        <v>5.2499999999999998E-2</v>
      </c>
      <c r="BS17" s="24">
        <v>5.2499999999999998E-2</v>
      </c>
      <c r="BT17" s="24">
        <v>5.2499999999999998E-2</v>
      </c>
      <c r="BU17" s="24">
        <v>7.0000000000000007E-2</v>
      </c>
      <c r="BV17" s="24">
        <v>7.0000000000000007E-2</v>
      </c>
      <c r="BW17" s="24">
        <v>7.0000000000000007E-2</v>
      </c>
      <c r="BX17" s="24">
        <v>7.0000000000000007E-2</v>
      </c>
      <c r="BY17" s="24">
        <v>0.13</v>
      </c>
      <c r="BZ17" s="24">
        <v>0.13</v>
      </c>
      <c r="CA17" s="24">
        <v>0.13</v>
      </c>
      <c r="CB17" s="24">
        <v>0.13</v>
      </c>
      <c r="CC17" s="24">
        <v>0.13</v>
      </c>
      <c r="CD17" s="24">
        <v>0.13</v>
      </c>
      <c r="CE17" s="24">
        <v>0.13</v>
      </c>
      <c r="CF17" s="24">
        <v>0.13</v>
      </c>
      <c r="CG17" s="24">
        <v>0.13</v>
      </c>
      <c r="CH17" s="24">
        <v>0.13</v>
      </c>
      <c r="CI17" s="24">
        <v>0.13</v>
      </c>
      <c r="CJ17" s="24">
        <v>0.13</v>
      </c>
      <c r="CK17" s="24">
        <v>9.98E-2</v>
      </c>
      <c r="CL17" s="24">
        <v>9.98E-2</v>
      </c>
      <c r="CM17" s="24">
        <v>9.98E-2</v>
      </c>
      <c r="CN17" s="24">
        <v>9.98E-2</v>
      </c>
      <c r="CO17" s="24">
        <v>9.98E-2</v>
      </c>
      <c r="CP17" s="24">
        <v>9.98E-2</v>
      </c>
      <c r="CQ17" s="24">
        <v>9.98E-2</v>
      </c>
      <c r="CR17" s="24">
        <v>9.98E-2</v>
      </c>
      <c r="CS17" s="24">
        <v>9.98E-2</v>
      </c>
      <c r="CT17" s="24">
        <v>9.98E-2</v>
      </c>
      <c r="CU17" s="24">
        <v>8.9800000000000005E-2</v>
      </c>
      <c r="CV17" s="24">
        <v>8.9800000000000005E-2</v>
      </c>
      <c r="CW17" s="26">
        <v>8.9800000000000005E-2</v>
      </c>
      <c r="CX17" s="26">
        <v>8.9800000000000005E-2</v>
      </c>
      <c r="CY17" s="26">
        <v>8.9800000000000005E-2</v>
      </c>
      <c r="CZ17" s="26">
        <v>8.9800000000000005E-2</v>
      </c>
      <c r="DA17" s="26">
        <v>8.9800000000000005E-2</v>
      </c>
      <c r="DB17" s="26">
        <v>8.9800000000000005E-2</v>
      </c>
      <c r="DC17" s="26">
        <v>8.9800000000000005E-2</v>
      </c>
      <c r="DD17" s="26">
        <v>8.9800000000000005E-2</v>
      </c>
      <c r="DE17" s="26">
        <v>8.9800000000000005E-2</v>
      </c>
      <c r="DF17" s="26">
        <v>8.9800000000000005E-2</v>
      </c>
      <c r="DG17" s="26">
        <v>8.9800000000000005E-2</v>
      </c>
      <c r="DH17" s="26">
        <v>8.9800000000000005E-2</v>
      </c>
      <c r="DI17" s="26">
        <v>8.9800000000000005E-2</v>
      </c>
      <c r="DJ17" s="26">
        <v>8.9800000000000005E-2</v>
      </c>
      <c r="DK17" s="26">
        <v>8.9800000000000005E-2</v>
      </c>
      <c r="DL17" s="26">
        <v>8.9800000000000005E-2</v>
      </c>
      <c r="DM17" s="26">
        <v>8.9800000000000005E-2</v>
      </c>
      <c r="DN17" s="26">
        <v>8.9800000000000005E-2</v>
      </c>
      <c r="DO17" s="26">
        <v>8.9800000000000005E-2</v>
      </c>
      <c r="DP17" s="26">
        <v>8.9800000000000005E-2</v>
      </c>
      <c r="DQ17" s="26">
        <v>8.5299999999999987E-2</v>
      </c>
      <c r="DR17" s="26">
        <v>8.5299999999999987E-2</v>
      </c>
      <c r="DS17" s="26">
        <v>8.5299999999999987E-2</v>
      </c>
      <c r="DT17" s="26">
        <v>8.5299999999999987E-2</v>
      </c>
      <c r="DU17" s="26">
        <v>0.06</v>
      </c>
      <c r="DV17" s="26">
        <v>5.7000000000000002E-2</v>
      </c>
      <c r="DW17" s="26">
        <v>3.7999999999999999E-2</v>
      </c>
      <c r="DX17" s="26">
        <v>3.7999999999999999E-2</v>
      </c>
      <c r="DY17" s="144">
        <v>3.7999999999999999E-2</v>
      </c>
      <c r="DZ17" s="42"/>
      <c r="EA17" s="42"/>
      <c r="EB17" s="153"/>
      <c r="ED17" s="62"/>
    </row>
    <row r="18" spans="1:134" ht="15" customHeight="1">
      <c r="A18" s="17" t="s">
        <v>42</v>
      </c>
      <c r="B18" s="22">
        <v>0</v>
      </c>
      <c r="C18" s="23">
        <v>0</v>
      </c>
      <c r="D18" s="24">
        <v>0</v>
      </c>
      <c r="E18" s="24">
        <v>0</v>
      </c>
      <c r="F18" s="24">
        <v>0</v>
      </c>
      <c r="G18" s="24">
        <v>0</v>
      </c>
      <c r="H18" s="24">
        <v>0</v>
      </c>
      <c r="I18" s="24">
        <v>0</v>
      </c>
      <c r="J18" s="24">
        <v>0</v>
      </c>
      <c r="K18" s="24">
        <v>0</v>
      </c>
      <c r="L18" s="24">
        <v>0</v>
      </c>
      <c r="M18" s="24">
        <v>0</v>
      </c>
      <c r="N18" s="24">
        <v>0</v>
      </c>
      <c r="O18" s="24">
        <v>0</v>
      </c>
      <c r="P18" s="24">
        <v>0</v>
      </c>
      <c r="Q18" s="24">
        <v>0</v>
      </c>
      <c r="R18" s="24">
        <v>0</v>
      </c>
      <c r="S18" s="24">
        <v>0</v>
      </c>
      <c r="T18" s="24">
        <v>0</v>
      </c>
      <c r="U18" s="24">
        <v>0</v>
      </c>
      <c r="V18" s="24">
        <v>0</v>
      </c>
      <c r="W18" s="24">
        <v>0</v>
      </c>
      <c r="X18" s="24">
        <v>0</v>
      </c>
      <c r="Y18" s="24">
        <v>0</v>
      </c>
      <c r="Z18" s="24">
        <v>0</v>
      </c>
      <c r="AA18" s="24">
        <v>0</v>
      </c>
      <c r="AB18" s="24">
        <v>0</v>
      </c>
      <c r="AC18" s="24">
        <v>0</v>
      </c>
      <c r="AD18" s="24">
        <v>0</v>
      </c>
      <c r="AE18" s="24">
        <v>0</v>
      </c>
      <c r="AF18" s="24">
        <v>0</v>
      </c>
      <c r="AG18" s="24">
        <v>0</v>
      </c>
      <c r="AH18" s="24">
        <v>0</v>
      </c>
      <c r="AI18" s="27">
        <v>0.04</v>
      </c>
      <c r="AJ18" s="27">
        <v>0.04</v>
      </c>
      <c r="AK18" s="27">
        <v>0.04</v>
      </c>
      <c r="AL18" s="27">
        <v>0.04</v>
      </c>
      <c r="AM18" s="27">
        <v>0.04</v>
      </c>
      <c r="AN18" s="27">
        <v>0.04</v>
      </c>
      <c r="AO18" s="27">
        <v>0.04</v>
      </c>
      <c r="AP18" s="27">
        <v>0.04</v>
      </c>
      <c r="AQ18" s="27">
        <v>0.04</v>
      </c>
      <c r="AR18" s="27">
        <v>0.04</v>
      </c>
      <c r="AS18" s="27">
        <v>0.04</v>
      </c>
      <c r="AT18" s="27">
        <v>0.04</v>
      </c>
      <c r="AU18" s="27">
        <v>0.04</v>
      </c>
      <c r="AV18" s="27">
        <v>0.04</v>
      </c>
      <c r="AW18" s="27">
        <v>0.04</v>
      </c>
      <c r="AX18" s="27">
        <v>0.04</v>
      </c>
      <c r="AY18" s="27">
        <v>0.04</v>
      </c>
      <c r="AZ18" s="27">
        <v>0.04</v>
      </c>
      <c r="BA18" s="27">
        <v>0.04</v>
      </c>
      <c r="BB18" s="27">
        <v>0.04</v>
      </c>
      <c r="BC18" s="27">
        <v>0.04</v>
      </c>
      <c r="BD18" s="27">
        <v>0.04</v>
      </c>
      <c r="BE18" s="27">
        <v>0.04</v>
      </c>
      <c r="BF18" s="27">
        <v>0.04</v>
      </c>
      <c r="BG18" s="27">
        <v>0.05</v>
      </c>
      <c r="BH18" s="27">
        <v>5.5E-2</v>
      </c>
      <c r="BI18" s="27">
        <v>5.5E-2</v>
      </c>
      <c r="BJ18" s="27">
        <v>5.5E-2</v>
      </c>
      <c r="BK18" s="27">
        <v>5.5E-2</v>
      </c>
      <c r="BL18" s="27">
        <v>5.5E-2</v>
      </c>
      <c r="BM18" s="27">
        <v>5.5E-2</v>
      </c>
      <c r="BN18" s="27">
        <v>5.5E-2</v>
      </c>
      <c r="BO18" s="27">
        <v>6.5000000000000002E-2</v>
      </c>
      <c r="BP18" s="27">
        <v>6.5000000000000002E-2</v>
      </c>
      <c r="BQ18" s="27">
        <v>6.5000000000000002E-2</v>
      </c>
      <c r="BR18" s="24">
        <v>6.5000000000000002E-2</v>
      </c>
      <c r="BS18" s="24">
        <v>6.5000000000000002E-2</v>
      </c>
      <c r="BT18" s="24">
        <v>6.5000000000000002E-2</v>
      </c>
      <c r="BU18" s="24">
        <v>6.5000000000000002E-2</v>
      </c>
      <c r="BV18" s="24">
        <v>6.5000000000000002E-2</v>
      </c>
      <c r="BW18" s="24">
        <v>6.5000000000000002E-2</v>
      </c>
      <c r="BX18" s="24">
        <v>6.5000000000000002E-2</v>
      </c>
      <c r="BY18" s="24">
        <v>6.5000000000000002E-2</v>
      </c>
      <c r="BZ18" s="24">
        <v>6.5000000000000002E-2</v>
      </c>
      <c r="CA18" s="24">
        <v>0.09</v>
      </c>
      <c r="CB18" s="24">
        <v>0.09</v>
      </c>
      <c r="CC18" s="24">
        <v>0.09</v>
      </c>
      <c r="CD18" s="24">
        <v>0.09</v>
      </c>
      <c r="CE18" s="24">
        <v>0.09</v>
      </c>
      <c r="CF18" s="24">
        <v>0.09</v>
      </c>
      <c r="CG18" s="24">
        <v>0.09</v>
      </c>
      <c r="CH18" s="24">
        <v>0.09</v>
      </c>
      <c r="CI18" s="24">
        <v>0.09</v>
      </c>
      <c r="CJ18" s="24">
        <v>0.09</v>
      </c>
      <c r="CK18" s="24">
        <v>0.09</v>
      </c>
      <c r="CL18" s="24">
        <v>6.0999999999999999E-2</v>
      </c>
      <c r="CM18" s="24">
        <v>5.9499999999999997E-2</v>
      </c>
      <c r="CN18" s="24">
        <v>5.9499999999999997E-2</v>
      </c>
      <c r="CO18" s="24">
        <v>5.9499999999999997E-2</v>
      </c>
      <c r="CP18" s="24">
        <v>7.7499999999999999E-2</v>
      </c>
      <c r="CQ18" s="24">
        <v>7.7499999999999999E-2</v>
      </c>
      <c r="CR18" s="24">
        <v>7.7499999999999999E-2</v>
      </c>
      <c r="CS18" s="24">
        <v>7.7499999999999999E-2</v>
      </c>
      <c r="CT18" s="24">
        <v>7.7499999999999999E-2</v>
      </c>
      <c r="CU18" s="24">
        <v>7.7499999999999999E-2</v>
      </c>
      <c r="CV18" s="24">
        <v>7.7499999999999999E-2</v>
      </c>
      <c r="CW18" s="24">
        <v>6.4500000000000002E-2</v>
      </c>
      <c r="CX18" s="26">
        <v>6.4500000000000002E-2</v>
      </c>
      <c r="CY18" s="26">
        <v>6.4500000000000002E-2</v>
      </c>
      <c r="CZ18" s="26">
        <v>6.4500000000000002E-2</v>
      </c>
      <c r="DA18" s="26">
        <v>6.4500000000000002E-2</v>
      </c>
      <c r="DB18" s="26">
        <v>6.4500000000000002E-2</v>
      </c>
      <c r="DC18" s="26">
        <v>6.4500000000000002E-2</v>
      </c>
      <c r="DD18" s="26">
        <v>6.4500000000000002E-2</v>
      </c>
      <c r="DE18" s="26">
        <v>6.4500000000000002E-2</v>
      </c>
      <c r="DF18" s="26">
        <v>6.4500000000000002E-2</v>
      </c>
      <c r="DG18" s="26">
        <v>6.4500000000000002E-2</v>
      </c>
      <c r="DH18" s="26">
        <v>6.4500000000000002E-2</v>
      </c>
      <c r="DI18" s="26">
        <v>6.4500000000000002E-2</v>
      </c>
      <c r="DJ18" s="26">
        <v>6.4500000000000002E-2</v>
      </c>
      <c r="DK18" s="26">
        <v>4.9000000000000002E-2</v>
      </c>
      <c r="DL18" s="26">
        <v>4.8000000000000001E-2</v>
      </c>
      <c r="DM18" s="26">
        <v>4.5999999999999999E-2</v>
      </c>
      <c r="DN18" s="26">
        <v>4.5999999999999999E-2</v>
      </c>
      <c r="DO18" s="26">
        <v>4.5999999999999999E-2</v>
      </c>
      <c r="DP18" s="26">
        <v>5.7000000000000002E-2</v>
      </c>
      <c r="DQ18" s="26">
        <v>5.7000000000000002E-2</v>
      </c>
      <c r="DR18" s="26">
        <v>5.7000000000000002E-2</v>
      </c>
      <c r="DS18" s="26">
        <v>5.7000000000000002E-2</v>
      </c>
      <c r="DT18" s="26">
        <v>5.7000000000000002E-2</v>
      </c>
      <c r="DU18" s="26">
        <v>5.7000000000000002E-2</v>
      </c>
      <c r="DV18" s="26">
        <v>5.5800000000000002E-2</v>
      </c>
      <c r="DW18" s="26">
        <v>5.5800000000000002E-2</v>
      </c>
      <c r="DX18" s="26">
        <v>5.5800000000000002E-2</v>
      </c>
      <c r="DY18" s="144">
        <v>5.5800000000000002E-2</v>
      </c>
      <c r="DZ18" s="42"/>
      <c r="EA18" s="42"/>
      <c r="EB18" s="153"/>
      <c r="ED18" s="62"/>
    </row>
    <row r="19" spans="1:134" ht="15" customHeight="1">
      <c r="A19" s="17" t="s">
        <v>43</v>
      </c>
      <c r="B19" s="22">
        <v>0</v>
      </c>
      <c r="C19" s="23">
        <v>0</v>
      </c>
      <c r="D19" s="24">
        <v>0</v>
      </c>
      <c r="E19" s="24">
        <v>0</v>
      </c>
      <c r="F19" s="24">
        <v>0</v>
      </c>
      <c r="G19" s="24">
        <v>0</v>
      </c>
      <c r="H19" s="24">
        <v>0</v>
      </c>
      <c r="I19" s="24">
        <v>0</v>
      </c>
      <c r="J19" s="24">
        <v>0</v>
      </c>
      <c r="K19" s="24">
        <v>0</v>
      </c>
      <c r="L19" s="24">
        <v>0</v>
      </c>
      <c r="M19" s="24">
        <v>0</v>
      </c>
      <c r="N19" s="24">
        <v>0</v>
      </c>
      <c r="O19" s="24">
        <v>0</v>
      </c>
      <c r="P19" s="24">
        <v>0</v>
      </c>
      <c r="Q19" s="24">
        <v>0</v>
      </c>
      <c r="R19" s="24">
        <v>0</v>
      </c>
      <c r="S19" s="24">
        <v>0</v>
      </c>
      <c r="T19" s="24">
        <v>0</v>
      </c>
      <c r="U19" s="24">
        <v>0</v>
      </c>
      <c r="V19" s="24">
        <v>0</v>
      </c>
      <c r="W19" s="24">
        <v>0</v>
      </c>
      <c r="X19" s="24">
        <v>0</v>
      </c>
      <c r="Y19" s="24">
        <v>0</v>
      </c>
      <c r="Z19" s="24">
        <v>0</v>
      </c>
      <c r="AA19" s="24">
        <v>0</v>
      </c>
      <c r="AB19" s="24">
        <v>0</v>
      </c>
      <c r="AC19" s="24">
        <v>0</v>
      </c>
      <c r="AD19" s="24">
        <v>0</v>
      </c>
      <c r="AE19" s="24">
        <v>0</v>
      </c>
      <c r="AF19" s="24">
        <v>0</v>
      </c>
      <c r="AG19" s="24">
        <v>0</v>
      </c>
      <c r="AH19" s="24">
        <v>0</v>
      </c>
      <c r="AI19" s="24">
        <v>0</v>
      </c>
      <c r="AJ19" s="24">
        <v>0</v>
      </c>
      <c r="AK19" s="24">
        <v>0</v>
      </c>
      <c r="AL19" s="27">
        <v>0.06</v>
      </c>
      <c r="AM19" s="27">
        <v>0.06</v>
      </c>
      <c r="AN19" s="27">
        <v>0.06</v>
      </c>
      <c r="AO19" s="27">
        <v>0.06</v>
      </c>
      <c r="AP19" s="27">
        <v>0.06</v>
      </c>
      <c r="AQ19" s="27">
        <v>0.06</v>
      </c>
      <c r="AR19" s="27">
        <v>0.06</v>
      </c>
      <c r="AS19" s="27">
        <v>0.06</v>
      </c>
      <c r="AT19" s="27">
        <v>0.06</v>
      </c>
      <c r="AU19" s="27">
        <v>0.06</v>
      </c>
      <c r="AV19" s="27">
        <v>0.06</v>
      </c>
      <c r="AW19" s="27">
        <v>0.06</v>
      </c>
      <c r="AX19" s="27">
        <v>0.06</v>
      </c>
      <c r="AY19" s="27">
        <v>0.06</v>
      </c>
      <c r="AZ19" s="27">
        <v>0.06</v>
      </c>
      <c r="BA19" s="27">
        <v>0.06</v>
      </c>
      <c r="BB19" s="27">
        <v>0.06</v>
      </c>
      <c r="BC19" s="27">
        <v>0.06</v>
      </c>
      <c r="BD19" s="27">
        <v>0.06</v>
      </c>
      <c r="BE19" s="27">
        <v>0.06</v>
      </c>
      <c r="BF19" s="27">
        <f>6%*130%</f>
        <v>7.8E-2</v>
      </c>
      <c r="BG19" s="27">
        <v>0.06</v>
      </c>
      <c r="BH19" s="27">
        <v>0.06</v>
      </c>
      <c r="BI19" s="27">
        <v>0.06</v>
      </c>
      <c r="BJ19" s="27">
        <v>0.06</v>
      </c>
      <c r="BK19" s="27">
        <v>0.06</v>
      </c>
      <c r="BL19" s="27">
        <v>0.06</v>
      </c>
      <c r="BM19" s="27">
        <v>0.06</v>
      </c>
      <c r="BN19" s="27">
        <v>0.06</v>
      </c>
      <c r="BO19" s="27">
        <v>0.06</v>
      </c>
      <c r="BP19" s="27">
        <v>0.06</v>
      </c>
      <c r="BQ19" s="27">
        <v>0.06</v>
      </c>
      <c r="BR19" s="24">
        <v>0.06</v>
      </c>
      <c r="BS19" s="24">
        <v>0.06</v>
      </c>
      <c r="BT19" s="24">
        <v>0.06</v>
      </c>
      <c r="BU19" s="24">
        <v>0.06</v>
      </c>
      <c r="BV19" s="24">
        <v>0.06</v>
      </c>
      <c r="BW19" s="24">
        <v>0.06</v>
      </c>
      <c r="BX19" s="24">
        <v>0.06</v>
      </c>
      <c r="BY19" s="24">
        <v>0.06</v>
      </c>
      <c r="BZ19" s="24">
        <v>0.06</v>
      </c>
      <c r="CA19" s="24">
        <v>0.06</v>
      </c>
      <c r="CB19" s="24">
        <v>0.06</v>
      </c>
      <c r="CC19" s="24">
        <v>0.06</v>
      </c>
      <c r="CD19" s="24">
        <v>0.06</v>
      </c>
      <c r="CE19" s="24">
        <v>0.06</v>
      </c>
      <c r="CF19" s="24">
        <v>0.06</v>
      </c>
      <c r="CG19" s="24">
        <v>0.06</v>
      </c>
      <c r="CH19" s="24">
        <v>0.06</v>
      </c>
      <c r="CI19" s="24">
        <v>0.06</v>
      </c>
      <c r="CJ19" s="24">
        <v>0.06</v>
      </c>
      <c r="CK19" s="24">
        <v>0.06</v>
      </c>
      <c r="CL19" s="24">
        <v>0.06</v>
      </c>
      <c r="CM19" s="24">
        <v>0.06</v>
      </c>
      <c r="CN19" s="24">
        <v>0.06</v>
      </c>
      <c r="CO19" s="24">
        <v>0.06</v>
      </c>
      <c r="CP19" s="24">
        <v>0.06</v>
      </c>
      <c r="CQ19" s="24">
        <v>0.06</v>
      </c>
      <c r="CR19" s="24">
        <v>0.06</v>
      </c>
      <c r="CS19" s="24">
        <v>0.06</v>
      </c>
      <c r="CT19" s="24">
        <v>0.06</v>
      </c>
      <c r="CU19" s="24">
        <v>0.06</v>
      </c>
      <c r="CV19" s="24">
        <v>0.06</v>
      </c>
      <c r="CW19" s="24">
        <v>0.06</v>
      </c>
      <c r="CX19" s="26">
        <v>0.06</v>
      </c>
      <c r="CY19" s="26">
        <v>0.06</v>
      </c>
      <c r="CZ19" s="26">
        <v>0.06</v>
      </c>
      <c r="DA19" s="26">
        <v>0.06</v>
      </c>
      <c r="DB19" s="26">
        <v>0.06</v>
      </c>
      <c r="DC19" s="26">
        <v>0.06</v>
      </c>
      <c r="DD19" s="26">
        <v>0.06</v>
      </c>
      <c r="DE19" s="26">
        <v>0.06</v>
      </c>
      <c r="DF19" s="26">
        <v>0.06</v>
      </c>
      <c r="DG19" s="26">
        <v>0.06</v>
      </c>
      <c r="DH19" s="26">
        <v>0.06</v>
      </c>
      <c r="DI19" s="26">
        <v>0.06</v>
      </c>
      <c r="DJ19" s="26">
        <v>0.06</v>
      </c>
      <c r="DK19" s="26">
        <v>0.06</v>
      </c>
      <c r="DL19" s="26">
        <v>0.06</v>
      </c>
      <c r="DM19" s="26">
        <v>0.06</v>
      </c>
      <c r="DN19" s="26">
        <v>0.06</v>
      </c>
      <c r="DO19" s="26">
        <v>0.06</v>
      </c>
      <c r="DP19" s="26">
        <v>0.06</v>
      </c>
      <c r="DQ19" s="26">
        <v>0.05</v>
      </c>
      <c r="DR19" s="26">
        <v>0.05</v>
      </c>
      <c r="DS19" s="26">
        <v>0.05</v>
      </c>
      <c r="DT19" s="26">
        <v>0.05</v>
      </c>
      <c r="DU19" s="26">
        <v>4.4999999999999998E-2</v>
      </c>
      <c r="DV19" s="26">
        <v>0.04</v>
      </c>
      <c r="DW19" s="26">
        <v>0.04</v>
      </c>
      <c r="DX19" s="26">
        <v>3.5000000000000003E-2</v>
      </c>
      <c r="DY19" s="144">
        <v>3.5000000000000003E-2</v>
      </c>
      <c r="DZ19" s="42"/>
      <c r="EA19" s="42"/>
      <c r="EB19" s="153"/>
      <c r="ED19" s="62"/>
    </row>
    <row r="20" spans="1:134" ht="15" customHeight="1">
      <c r="A20" s="18" t="s">
        <v>44</v>
      </c>
      <c r="B20" s="22">
        <v>0</v>
      </c>
      <c r="C20" s="23">
        <v>0</v>
      </c>
      <c r="D20" s="24">
        <v>0</v>
      </c>
      <c r="E20" s="24">
        <v>0</v>
      </c>
      <c r="F20" s="24">
        <v>0</v>
      </c>
      <c r="G20" s="24">
        <v>0</v>
      </c>
      <c r="H20" s="24">
        <v>0</v>
      </c>
      <c r="I20" s="24">
        <v>0</v>
      </c>
      <c r="J20" s="24">
        <v>0</v>
      </c>
      <c r="K20" s="24">
        <v>0</v>
      </c>
      <c r="L20" s="24">
        <v>0</v>
      </c>
      <c r="M20" s="24">
        <v>0</v>
      </c>
      <c r="N20" s="24">
        <v>0</v>
      </c>
      <c r="O20" s="24">
        <v>0</v>
      </c>
      <c r="P20" s="24">
        <v>0</v>
      </c>
      <c r="Q20" s="24">
        <v>0</v>
      </c>
      <c r="R20" s="24">
        <v>0</v>
      </c>
      <c r="S20" s="24">
        <v>0</v>
      </c>
      <c r="T20" s="24">
        <v>0</v>
      </c>
      <c r="U20" s="24">
        <v>0</v>
      </c>
      <c r="V20" s="24">
        <v>0</v>
      </c>
      <c r="W20" s="24">
        <v>0</v>
      </c>
      <c r="X20" s="24">
        <v>0</v>
      </c>
      <c r="Y20" s="24">
        <v>0</v>
      </c>
      <c r="Z20" s="24">
        <v>0</v>
      </c>
      <c r="AA20" s="24">
        <v>0</v>
      </c>
      <c r="AB20" s="24">
        <v>0</v>
      </c>
      <c r="AC20" s="24">
        <v>0</v>
      </c>
      <c r="AD20" s="24">
        <v>0</v>
      </c>
      <c r="AE20" s="24">
        <v>0</v>
      </c>
      <c r="AF20" s="24">
        <v>0</v>
      </c>
      <c r="AG20" s="24">
        <v>0</v>
      </c>
      <c r="AH20" s="24">
        <v>0</v>
      </c>
      <c r="AI20" s="24">
        <v>0</v>
      </c>
      <c r="AJ20" s="27">
        <v>0.06</v>
      </c>
      <c r="AK20" s="27">
        <v>0.06</v>
      </c>
      <c r="AL20" s="27">
        <v>0.06</v>
      </c>
      <c r="AM20" s="27">
        <v>0.06</v>
      </c>
      <c r="AN20" s="27">
        <v>0.06</v>
      </c>
      <c r="AO20" s="27">
        <v>0.06</v>
      </c>
      <c r="AP20" s="27">
        <v>0.06</v>
      </c>
      <c r="AQ20" s="27">
        <v>0.06</v>
      </c>
      <c r="AR20" s="27">
        <v>0.06</v>
      </c>
      <c r="AS20" s="27">
        <v>0.06</v>
      </c>
      <c r="AT20" s="27">
        <v>0.06</v>
      </c>
      <c r="AU20" s="27">
        <v>0.06</v>
      </c>
      <c r="AV20" s="27">
        <v>0.06</v>
      </c>
      <c r="AW20" s="27">
        <v>0.06</v>
      </c>
      <c r="AX20" s="27">
        <v>0.06</v>
      </c>
      <c r="AY20" s="27">
        <v>0.06</v>
      </c>
      <c r="AZ20" s="27">
        <v>0.06</v>
      </c>
      <c r="BA20" s="27">
        <v>0.06</v>
      </c>
      <c r="BB20" s="27">
        <v>0.06</v>
      </c>
      <c r="BC20" s="27">
        <v>0.06</v>
      </c>
      <c r="BD20" s="27">
        <v>0.06</v>
      </c>
      <c r="BE20" s="27">
        <v>0.06</v>
      </c>
      <c r="BF20" s="27">
        <v>0.06</v>
      </c>
      <c r="BG20" s="27">
        <v>0.06</v>
      </c>
      <c r="BH20" s="27">
        <v>0.06</v>
      </c>
      <c r="BI20" s="27">
        <v>0.06</v>
      </c>
      <c r="BJ20" s="27">
        <v>0.06</v>
      </c>
      <c r="BK20" s="27">
        <v>0.06</v>
      </c>
      <c r="BL20" s="27">
        <v>0.06</v>
      </c>
      <c r="BM20" s="27">
        <v>0.06</v>
      </c>
      <c r="BN20" s="27">
        <v>0.06</v>
      </c>
      <c r="BO20" s="27">
        <v>0.06</v>
      </c>
      <c r="BP20" s="27">
        <v>0.06</v>
      </c>
      <c r="BQ20" s="27">
        <v>0.06</v>
      </c>
      <c r="BR20" s="27">
        <v>0.06</v>
      </c>
      <c r="BS20" s="27">
        <v>0.06</v>
      </c>
      <c r="BT20" s="27">
        <v>0.06</v>
      </c>
      <c r="BU20" s="24">
        <v>0.06</v>
      </c>
      <c r="BV20" s="24">
        <v>0.06</v>
      </c>
      <c r="BW20" s="24">
        <v>0.06</v>
      </c>
      <c r="BX20" s="24">
        <v>0.06</v>
      </c>
      <c r="BY20" s="24">
        <v>0.06</v>
      </c>
      <c r="BZ20" s="24">
        <v>0.06</v>
      </c>
      <c r="CA20" s="24">
        <v>0.06</v>
      </c>
      <c r="CB20" s="24">
        <v>0.06</v>
      </c>
      <c r="CC20" s="24">
        <v>0.06</v>
      </c>
      <c r="CD20" s="24">
        <v>0.06</v>
      </c>
      <c r="CE20" s="24">
        <v>0.06</v>
      </c>
      <c r="CF20" s="24">
        <v>0.06</v>
      </c>
      <c r="CG20" s="24">
        <v>0.06</v>
      </c>
      <c r="CH20" s="24">
        <v>0.06</v>
      </c>
      <c r="CI20" s="24">
        <v>0.06</v>
      </c>
      <c r="CJ20" s="24">
        <v>0.06</v>
      </c>
      <c r="CK20" s="24">
        <v>0.06</v>
      </c>
      <c r="CL20" s="24">
        <v>0.06</v>
      </c>
      <c r="CM20" s="24">
        <v>0.06</v>
      </c>
      <c r="CN20" s="24">
        <v>0.06</v>
      </c>
      <c r="CO20" s="24">
        <v>0.06</v>
      </c>
      <c r="CP20" s="24">
        <v>0.06</v>
      </c>
      <c r="CQ20" s="24">
        <v>0.06</v>
      </c>
      <c r="CR20" s="24">
        <v>0.06</v>
      </c>
      <c r="CS20" s="24">
        <v>0.06</v>
      </c>
      <c r="CT20" s="24">
        <v>0.06</v>
      </c>
      <c r="CU20" s="24">
        <v>0.06</v>
      </c>
      <c r="CV20" s="24">
        <v>0.06</v>
      </c>
      <c r="CW20" s="24">
        <v>0.06</v>
      </c>
      <c r="CX20" s="26">
        <v>0.06</v>
      </c>
      <c r="CY20" s="26">
        <v>0.06</v>
      </c>
      <c r="CZ20" s="26">
        <v>0.06</v>
      </c>
      <c r="DA20" s="26">
        <v>0.06</v>
      </c>
      <c r="DB20" s="26">
        <v>0.06</v>
      </c>
      <c r="DC20" s="26">
        <v>0.06</v>
      </c>
      <c r="DD20" s="26">
        <v>0.06</v>
      </c>
      <c r="DE20" s="26">
        <v>0.06</v>
      </c>
      <c r="DF20" s="26">
        <v>0.06</v>
      </c>
      <c r="DG20" s="26">
        <v>0.06</v>
      </c>
      <c r="DH20" s="26">
        <v>0.06</v>
      </c>
      <c r="DI20" s="26">
        <v>0.06</v>
      </c>
      <c r="DJ20" s="26">
        <v>0.06</v>
      </c>
      <c r="DK20" s="26">
        <v>0.06</v>
      </c>
      <c r="DL20" s="26">
        <v>0.06</v>
      </c>
      <c r="DM20" s="26">
        <v>0.06</v>
      </c>
      <c r="DN20" s="26">
        <v>0.06</v>
      </c>
      <c r="DO20" s="26">
        <v>0.06</v>
      </c>
      <c r="DP20" s="26">
        <v>0.06</v>
      </c>
      <c r="DQ20" s="26">
        <v>0.06</v>
      </c>
      <c r="DR20" s="26">
        <v>0.06</v>
      </c>
      <c r="DS20" s="26">
        <v>0.06</v>
      </c>
      <c r="DT20" s="26">
        <v>4.2500000000000003E-2</v>
      </c>
      <c r="DU20" s="26">
        <v>4.2500000000000003E-2</v>
      </c>
      <c r="DV20" s="26">
        <v>4.2500000000000003E-2</v>
      </c>
      <c r="DW20" s="26">
        <v>0.03</v>
      </c>
      <c r="DX20" s="26">
        <v>0.03</v>
      </c>
      <c r="DY20" s="144">
        <v>0.03</v>
      </c>
      <c r="DZ20" s="42"/>
      <c r="EA20" s="42"/>
      <c r="EB20" s="153"/>
      <c r="ED20" s="62"/>
    </row>
    <row r="21" spans="1:134" ht="15" customHeight="1">
      <c r="A21" s="17" t="s">
        <v>45</v>
      </c>
      <c r="B21" s="22">
        <v>0</v>
      </c>
      <c r="C21" s="23">
        <v>0</v>
      </c>
      <c r="D21" s="24">
        <v>0</v>
      </c>
      <c r="E21" s="24">
        <v>0</v>
      </c>
      <c r="F21" s="24">
        <v>0</v>
      </c>
      <c r="G21" s="24">
        <v>0</v>
      </c>
      <c r="H21" s="24">
        <v>0</v>
      </c>
      <c r="I21" s="24">
        <v>0</v>
      </c>
      <c r="J21" s="24">
        <v>0</v>
      </c>
      <c r="K21" s="24">
        <v>0</v>
      </c>
      <c r="L21" s="24">
        <v>0</v>
      </c>
      <c r="M21" s="24">
        <v>0</v>
      </c>
      <c r="N21" s="24">
        <v>0</v>
      </c>
      <c r="O21" s="24">
        <v>0</v>
      </c>
      <c r="P21" s="24">
        <v>0</v>
      </c>
      <c r="Q21" s="24">
        <v>0</v>
      </c>
      <c r="R21" s="24">
        <v>0</v>
      </c>
      <c r="S21" s="24">
        <v>0</v>
      </c>
      <c r="T21" s="24">
        <v>0</v>
      </c>
      <c r="U21" s="24">
        <v>0</v>
      </c>
      <c r="V21" s="24">
        <v>0</v>
      </c>
      <c r="W21" s="24">
        <v>0</v>
      </c>
      <c r="X21" s="24">
        <v>0</v>
      </c>
      <c r="Y21" s="24">
        <v>0</v>
      </c>
      <c r="Z21" s="24">
        <v>0</v>
      </c>
      <c r="AA21" s="24">
        <v>0</v>
      </c>
      <c r="AB21" s="24">
        <v>0</v>
      </c>
      <c r="AC21" s="24">
        <v>0</v>
      </c>
      <c r="AD21" s="24">
        <v>0</v>
      </c>
      <c r="AE21" s="24">
        <v>0</v>
      </c>
      <c r="AF21" s="24">
        <v>0</v>
      </c>
      <c r="AG21" s="24">
        <v>0</v>
      </c>
      <c r="AH21" s="24">
        <v>0</v>
      </c>
      <c r="AI21" s="24">
        <v>0</v>
      </c>
      <c r="AJ21" s="24">
        <v>0</v>
      </c>
      <c r="AK21" s="24">
        <v>0</v>
      </c>
      <c r="AL21" s="24">
        <v>0</v>
      </c>
      <c r="AM21" s="24">
        <v>0</v>
      </c>
      <c r="AN21" s="24">
        <v>0</v>
      </c>
      <c r="AO21" s="24">
        <v>0</v>
      </c>
      <c r="AP21" s="24">
        <v>0</v>
      </c>
      <c r="AQ21" s="24">
        <v>0</v>
      </c>
      <c r="AR21" s="24">
        <v>0</v>
      </c>
      <c r="AS21" s="24">
        <v>0</v>
      </c>
      <c r="AT21" s="24">
        <v>0</v>
      </c>
      <c r="AU21" s="24">
        <v>0</v>
      </c>
      <c r="AV21" s="24">
        <v>0</v>
      </c>
      <c r="AW21" s="24">
        <v>0</v>
      </c>
      <c r="AX21" s="24">
        <v>0</v>
      </c>
      <c r="AY21" s="24">
        <v>0</v>
      </c>
      <c r="AZ21" s="24">
        <v>0</v>
      </c>
      <c r="BA21" s="24">
        <v>0</v>
      </c>
      <c r="BB21" s="24">
        <v>0</v>
      </c>
      <c r="BC21" s="24">
        <v>0</v>
      </c>
      <c r="BD21" s="24">
        <v>0</v>
      </c>
      <c r="BE21" s="24">
        <v>0</v>
      </c>
      <c r="BF21" s="24">
        <v>0</v>
      </c>
      <c r="BG21" s="24">
        <v>0</v>
      </c>
      <c r="BH21" s="24">
        <v>0</v>
      </c>
      <c r="BI21" s="24">
        <v>0</v>
      </c>
      <c r="BJ21" s="24">
        <v>0</v>
      </c>
      <c r="BK21" s="24">
        <v>0</v>
      </c>
      <c r="BL21" s="24">
        <v>0</v>
      </c>
      <c r="BM21" s="24">
        <v>0</v>
      </c>
      <c r="BN21" s="24">
        <v>0</v>
      </c>
      <c r="BO21" s="24">
        <v>0</v>
      </c>
      <c r="BP21" s="24">
        <v>0</v>
      </c>
      <c r="BQ21" s="24">
        <v>0</v>
      </c>
      <c r="BR21" s="24">
        <v>0</v>
      </c>
      <c r="BS21" s="24">
        <v>0.06</v>
      </c>
      <c r="BT21" s="24">
        <v>0.06</v>
      </c>
      <c r="BU21" s="24">
        <v>0.06</v>
      </c>
      <c r="BV21" s="24">
        <v>0.06</v>
      </c>
      <c r="BW21" s="24">
        <v>0.06</v>
      </c>
      <c r="BX21" s="24">
        <v>0.06</v>
      </c>
      <c r="BY21" s="24">
        <v>0.06</v>
      </c>
      <c r="BZ21" s="24">
        <v>0.08</v>
      </c>
      <c r="CA21" s="24">
        <v>0.1</v>
      </c>
      <c r="CB21" s="24">
        <v>0.1</v>
      </c>
      <c r="CC21" s="24">
        <v>0.1</v>
      </c>
      <c r="CD21" s="24">
        <v>0.1</v>
      </c>
      <c r="CE21" s="24">
        <v>0.1</v>
      </c>
      <c r="CF21" s="24">
        <v>0.1</v>
      </c>
      <c r="CG21" s="24">
        <v>0.1</v>
      </c>
      <c r="CH21" s="24">
        <v>0.1</v>
      </c>
      <c r="CI21" s="24">
        <v>0.1</v>
      </c>
      <c r="CJ21" s="24">
        <v>0.1</v>
      </c>
      <c r="CK21" s="24">
        <v>0.1</v>
      </c>
      <c r="CL21" s="24">
        <v>0.08</v>
      </c>
      <c r="CM21" s="24">
        <v>8.5000000000000006E-2</v>
      </c>
      <c r="CN21" s="24">
        <v>8.5000000000000006E-2</v>
      </c>
      <c r="CO21" s="24">
        <f>8%*1.1</f>
        <v>8.8000000000000009E-2</v>
      </c>
      <c r="CP21" s="24">
        <f>8%*1.1</f>
        <v>8.8000000000000009E-2</v>
      </c>
      <c r="CQ21" s="24">
        <v>8.5000000000000006E-2</v>
      </c>
      <c r="CR21" s="24">
        <v>8.5000000000000006E-2</v>
      </c>
      <c r="CS21" s="24">
        <v>8.5000000000000006E-2</v>
      </c>
      <c r="CT21" s="24">
        <v>8.5000000000000006E-2</v>
      </c>
      <c r="CU21" s="24">
        <v>8.5000000000000006E-2</v>
      </c>
      <c r="CV21" s="24">
        <v>8.5000000000000006E-2</v>
      </c>
      <c r="CW21" s="24">
        <v>8.5000000000000006E-2</v>
      </c>
      <c r="CX21" s="26">
        <v>8.5000000000000006E-2</v>
      </c>
      <c r="CY21" s="26">
        <v>8.5000000000000006E-2</v>
      </c>
      <c r="CZ21" s="26">
        <v>8.5000000000000006E-2</v>
      </c>
      <c r="DA21" s="26">
        <v>8.5000000000000006E-2</v>
      </c>
      <c r="DB21" s="26">
        <v>8.5000000000000006E-2</v>
      </c>
      <c r="DC21" s="26">
        <v>8.5000000000000006E-2</v>
      </c>
      <c r="DD21" s="26">
        <v>8.5000000000000006E-2</v>
      </c>
      <c r="DE21" s="26">
        <v>8.5000000000000006E-2</v>
      </c>
      <c r="DF21" s="26">
        <v>8.5000000000000006E-2</v>
      </c>
      <c r="DG21" s="26">
        <v>8.5000000000000006E-2</v>
      </c>
      <c r="DH21" s="26">
        <v>8.5000000000000006E-2</v>
      </c>
      <c r="DI21" s="26">
        <v>8.5000000000000006E-2</v>
      </c>
      <c r="DJ21" s="26">
        <v>8.5000000000000006E-2</v>
      </c>
      <c r="DK21" s="26">
        <v>0.08</v>
      </c>
      <c r="DL21" s="26">
        <v>7.9500000000000001E-2</v>
      </c>
      <c r="DM21" s="26">
        <v>7.9500000000000001E-2</v>
      </c>
      <c r="DN21" s="26">
        <v>7.1500000000000008E-2</v>
      </c>
      <c r="DO21" s="26">
        <v>7.1500000000000008E-2</v>
      </c>
      <c r="DP21" s="26">
        <v>7.1500000000000008E-2</v>
      </c>
      <c r="DQ21" s="26">
        <v>7.1500000000000008E-2</v>
      </c>
      <c r="DR21" s="26">
        <v>7.1500000000000008E-2</v>
      </c>
      <c r="DS21" s="26">
        <v>7.1500000000000008E-2</v>
      </c>
      <c r="DT21" s="26">
        <v>7.1500000000000008E-2</v>
      </c>
      <c r="DU21" s="26">
        <v>7.1500000000000008E-2</v>
      </c>
      <c r="DV21" s="26">
        <v>7.1499999999999994E-2</v>
      </c>
      <c r="DW21" s="26">
        <v>7.1499999999999994E-2</v>
      </c>
      <c r="DX21" s="26">
        <v>9.1499999999999998E-2</v>
      </c>
      <c r="DY21" s="144">
        <v>9.1499999999999998E-2</v>
      </c>
      <c r="DZ21" s="42"/>
      <c r="EA21" s="42"/>
      <c r="EB21" s="153"/>
      <c r="ED21" s="62"/>
    </row>
    <row r="22" spans="1:134" ht="15" customHeight="1">
      <c r="A22" s="17" t="s">
        <v>46</v>
      </c>
      <c r="B22" s="22">
        <v>0</v>
      </c>
      <c r="C22" s="23">
        <v>0</v>
      </c>
      <c r="D22" s="24">
        <v>0</v>
      </c>
      <c r="E22" s="24">
        <v>0</v>
      </c>
      <c r="F22" s="24">
        <v>0</v>
      </c>
      <c r="G22" s="24">
        <v>0</v>
      </c>
      <c r="H22" s="24">
        <v>0</v>
      </c>
      <c r="I22" s="24">
        <v>0</v>
      </c>
      <c r="J22" s="24">
        <v>0</v>
      </c>
      <c r="K22" s="24">
        <v>0</v>
      </c>
      <c r="L22" s="24">
        <v>0</v>
      </c>
      <c r="M22" s="24">
        <v>0</v>
      </c>
      <c r="N22" s="24">
        <v>0</v>
      </c>
      <c r="O22" s="24">
        <v>0</v>
      </c>
      <c r="P22" s="24">
        <v>0</v>
      </c>
      <c r="Q22" s="24">
        <v>0</v>
      </c>
      <c r="R22" s="24">
        <v>0</v>
      </c>
      <c r="S22" s="24">
        <v>0</v>
      </c>
      <c r="T22" s="24">
        <v>0</v>
      </c>
      <c r="U22" s="24">
        <v>0</v>
      </c>
      <c r="V22" s="24">
        <v>0</v>
      </c>
      <c r="W22" s="24">
        <v>0</v>
      </c>
      <c r="X22" s="24">
        <v>0</v>
      </c>
      <c r="Y22" s="24">
        <v>0</v>
      </c>
      <c r="Z22" s="24">
        <v>0</v>
      </c>
      <c r="AA22" s="24">
        <v>0</v>
      </c>
      <c r="AB22" s="24">
        <v>0</v>
      </c>
      <c r="AC22" s="24">
        <v>0</v>
      </c>
      <c r="AD22" s="24">
        <v>0</v>
      </c>
      <c r="AE22" s="24">
        <v>0</v>
      </c>
      <c r="AF22" s="24">
        <v>0</v>
      </c>
      <c r="AG22" s="24">
        <v>0</v>
      </c>
      <c r="AH22" s="24">
        <v>0</v>
      </c>
      <c r="AI22" s="24">
        <v>0</v>
      </c>
      <c r="AJ22" s="24">
        <v>0</v>
      </c>
      <c r="AK22" s="24">
        <v>0</v>
      </c>
      <c r="AL22" s="24">
        <v>0</v>
      </c>
      <c r="AM22" s="27">
        <v>5.0000000000000001E-3</v>
      </c>
      <c r="AN22" s="27">
        <v>5.0000000000000001E-3</v>
      </c>
      <c r="AO22" s="27">
        <v>2.5000000000000001E-2</v>
      </c>
      <c r="AP22" s="27">
        <v>2.5000000000000001E-2</v>
      </c>
      <c r="AQ22" s="24">
        <v>0.02</v>
      </c>
      <c r="AR22" s="27">
        <f>2%-(2%*(1/3))</f>
        <v>1.3333333333333334E-2</v>
      </c>
      <c r="AS22" s="27">
        <f>2%-(2%*(1/3))</f>
        <v>1.3333333333333334E-2</v>
      </c>
      <c r="AT22" s="27">
        <f>2%-(2%*(1/3))</f>
        <v>1.3333333333333334E-2</v>
      </c>
      <c r="AU22" s="27">
        <v>0.02</v>
      </c>
      <c r="AV22" s="27">
        <v>0.02</v>
      </c>
      <c r="AW22" s="27">
        <v>2.5000000000000001E-2</v>
      </c>
      <c r="AX22" s="27">
        <v>1.4999999999999999E-2</v>
      </c>
      <c r="AY22" s="27">
        <v>0.02</v>
      </c>
      <c r="AZ22" s="27">
        <v>0.02</v>
      </c>
      <c r="BA22" s="27">
        <f>2%-(2%*15%)</f>
        <v>1.7000000000000001E-2</v>
      </c>
      <c r="BB22" s="27">
        <f>2%-(2%*15%)</f>
        <v>1.7000000000000001E-2</v>
      </c>
      <c r="BC22" s="27">
        <v>0.02</v>
      </c>
      <c r="BD22" s="27">
        <v>0.02</v>
      </c>
      <c r="BE22" s="27">
        <v>0.02</v>
      </c>
      <c r="BF22" s="27">
        <v>0.02</v>
      </c>
      <c r="BG22" s="27">
        <v>0.02</v>
      </c>
      <c r="BH22" s="27">
        <v>0.03</v>
      </c>
      <c r="BI22" s="27">
        <v>0.03</v>
      </c>
      <c r="BJ22" s="27">
        <v>0.03</v>
      </c>
      <c r="BK22" s="27">
        <v>0.03</v>
      </c>
      <c r="BL22" s="27">
        <v>0.03</v>
      </c>
      <c r="BM22" s="27">
        <v>0.03</v>
      </c>
      <c r="BN22" s="27">
        <v>0.03</v>
      </c>
      <c r="BO22" s="27">
        <v>0.03</v>
      </c>
      <c r="BP22" s="27">
        <v>0.03</v>
      </c>
      <c r="BQ22" s="27">
        <v>0.03</v>
      </c>
      <c r="BR22" s="24">
        <v>0.05</v>
      </c>
      <c r="BS22" s="24">
        <v>0.05</v>
      </c>
      <c r="BT22" s="24">
        <v>0.05</v>
      </c>
      <c r="BU22" s="24">
        <v>0.05</v>
      </c>
      <c r="BV22" s="24">
        <v>0.05</v>
      </c>
      <c r="BW22" s="24">
        <v>0.05</v>
      </c>
      <c r="BX22" s="24">
        <v>0.05</v>
      </c>
      <c r="BY22" s="24">
        <v>0.05</v>
      </c>
      <c r="BZ22" s="24">
        <v>0.05</v>
      </c>
      <c r="CA22" s="24">
        <v>0.05</v>
      </c>
      <c r="CB22" s="24">
        <v>0.05</v>
      </c>
      <c r="CC22" s="24">
        <v>0.05</v>
      </c>
      <c r="CD22" s="24">
        <v>0.05</v>
      </c>
      <c r="CE22" s="24">
        <v>0.05</v>
      </c>
      <c r="CF22" s="24">
        <v>0.05</v>
      </c>
      <c r="CG22" s="24">
        <v>0.05</v>
      </c>
      <c r="CH22" s="24">
        <v>0.05</v>
      </c>
      <c r="CI22" s="24">
        <v>0.05</v>
      </c>
      <c r="CJ22" s="24">
        <v>0.05</v>
      </c>
      <c r="CK22" s="24">
        <v>0.05</v>
      </c>
      <c r="CL22" s="24">
        <v>0.05</v>
      </c>
      <c r="CM22" s="24">
        <v>0.05</v>
      </c>
      <c r="CN22" s="24">
        <v>0.05</v>
      </c>
      <c r="CO22" s="24">
        <v>0.05</v>
      </c>
      <c r="CP22" s="24">
        <v>0.06</v>
      </c>
      <c r="CQ22" s="24">
        <v>0.06</v>
      </c>
      <c r="CR22" s="24">
        <v>0.06</v>
      </c>
      <c r="CS22" s="24">
        <v>0.06</v>
      </c>
      <c r="CT22" s="24">
        <v>0.05</v>
      </c>
      <c r="CU22" s="24">
        <v>4.8750000000000002E-2</v>
      </c>
      <c r="CV22" s="24">
        <v>4.9500000000000002E-2</v>
      </c>
      <c r="CW22" s="24">
        <v>4.8500000000000001E-2</v>
      </c>
      <c r="CX22" s="26">
        <v>4.8499999999999995E-2</v>
      </c>
      <c r="CY22" s="26">
        <v>4.8000000000000001E-2</v>
      </c>
      <c r="CZ22" s="26">
        <v>4.7500000000000001E-2</v>
      </c>
      <c r="DA22" s="26">
        <v>4.7500000000000001E-2</v>
      </c>
      <c r="DB22" s="26">
        <v>4.7500000000000001E-2</v>
      </c>
      <c r="DC22" s="26">
        <v>4.7500000000000001E-2</v>
      </c>
      <c r="DD22" s="26">
        <v>4.7500000000000001E-2</v>
      </c>
      <c r="DE22" s="26">
        <v>4.7500000000000001E-2</v>
      </c>
      <c r="DF22" s="26">
        <v>5.5E-2</v>
      </c>
      <c r="DG22" s="26">
        <v>6.25E-2</v>
      </c>
      <c r="DH22" s="26">
        <v>6.25E-2</v>
      </c>
      <c r="DI22" s="26">
        <v>5.5E-2</v>
      </c>
      <c r="DJ22" s="26">
        <v>5.5E-2</v>
      </c>
      <c r="DK22" s="26">
        <v>5.7500000000000002E-2</v>
      </c>
      <c r="DL22" s="26">
        <v>5.7500000000000002E-2</v>
      </c>
      <c r="DM22" s="26">
        <v>5.7500000000000002E-2</v>
      </c>
      <c r="DN22" s="26">
        <v>5.7500000000000002E-2</v>
      </c>
      <c r="DO22" s="26">
        <v>5.7500000000000002E-2</v>
      </c>
      <c r="DP22" s="26">
        <v>5.7500000000000002E-2</v>
      </c>
      <c r="DQ22" s="26">
        <v>5.7500000000000002E-2</v>
      </c>
      <c r="DR22" s="26">
        <v>5.7500000000000002E-2</v>
      </c>
      <c r="DS22" s="26">
        <v>5.7500000000000002E-2</v>
      </c>
      <c r="DT22" s="26">
        <v>5.7500000000000002E-2</v>
      </c>
      <c r="DU22" s="26">
        <v>5.7500000000000002E-2</v>
      </c>
      <c r="DV22" s="26">
        <v>5.7500000000000002E-2</v>
      </c>
      <c r="DW22" s="26">
        <v>6.5000000000000002E-2</v>
      </c>
      <c r="DX22" s="26">
        <v>6.5000000000000002E-2</v>
      </c>
      <c r="DY22" s="144">
        <v>6.5000000000000002E-2</v>
      </c>
      <c r="DZ22" s="42"/>
      <c r="EA22" s="42"/>
      <c r="EB22" s="153"/>
      <c r="ED22" s="62"/>
    </row>
    <row r="23" spans="1:134" ht="15" customHeight="1">
      <c r="A23" s="17" t="s">
        <v>47</v>
      </c>
      <c r="B23" s="22">
        <v>0</v>
      </c>
      <c r="C23" s="23">
        <v>0</v>
      </c>
      <c r="D23" s="24">
        <v>0</v>
      </c>
      <c r="E23" s="24">
        <v>0</v>
      </c>
      <c r="F23" s="24">
        <v>0</v>
      </c>
      <c r="G23" s="24">
        <v>0</v>
      </c>
      <c r="H23" s="24">
        <v>0</v>
      </c>
      <c r="I23" s="24">
        <v>0</v>
      </c>
      <c r="J23" s="24">
        <v>0</v>
      </c>
      <c r="K23" s="24">
        <v>0</v>
      </c>
      <c r="L23" s="24">
        <v>0</v>
      </c>
      <c r="M23" s="24">
        <v>0</v>
      </c>
      <c r="N23" s="24">
        <v>0</v>
      </c>
      <c r="O23" s="24">
        <v>0</v>
      </c>
      <c r="P23" s="24">
        <v>0</v>
      </c>
      <c r="Q23" s="24">
        <v>0</v>
      </c>
      <c r="R23" s="24">
        <v>0</v>
      </c>
      <c r="S23" s="24">
        <v>1.4999999999999999E-2</v>
      </c>
      <c r="T23" s="24">
        <f>1.5%+1%</f>
        <v>2.5000000000000001E-2</v>
      </c>
      <c r="U23" s="24">
        <f>1.5%+1%</f>
        <v>2.5000000000000001E-2</v>
      </c>
      <c r="V23" s="24">
        <v>1.4999999999999999E-2</v>
      </c>
      <c r="W23" s="24">
        <v>1.4999999999999999E-2</v>
      </c>
      <c r="X23" s="24">
        <v>1.4999999999999999E-2</v>
      </c>
      <c r="Y23" s="24">
        <f t="shared" ref="Y23:AG23" si="3">1.5%*1.1</f>
        <v>1.6500000000000001E-2</v>
      </c>
      <c r="Z23" s="24">
        <f t="shared" si="3"/>
        <v>1.6500000000000001E-2</v>
      </c>
      <c r="AA23" s="24">
        <f t="shared" si="3"/>
        <v>1.6500000000000001E-2</v>
      </c>
      <c r="AB23" s="24">
        <f t="shared" si="3"/>
        <v>1.6500000000000001E-2</v>
      </c>
      <c r="AC23" s="24">
        <f t="shared" si="3"/>
        <v>1.6500000000000001E-2</v>
      </c>
      <c r="AD23" s="24">
        <f t="shared" si="3"/>
        <v>1.6500000000000001E-2</v>
      </c>
      <c r="AE23" s="24">
        <f t="shared" si="3"/>
        <v>1.6500000000000001E-2</v>
      </c>
      <c r="AF23" s="24">
        <f t="shared" si="3"/>
        <v>1.6500000000000001E-2</v>
      </c>
      <c r="AG23" s="24">
        <f t="shared" si="3"/>
        <v>1.6500000000000001E-2</v>
      </c>
      <c r="AH23" s="24">
        <v>1.4999999999999999E-2</v>
      </c>
      <c r="AI23" s="24">
        <v>1.4999999999999999E-2</v>
      </c>
      <c r="AJ23" s="24">
        <v>1.4999999999999999E-2</v>
      </c>
      <c r="AK23" s="24">
        <v>1.4999999999999999E-2</v>
      </c>
      <c r="AL23" s="27">
        <v>1.4999999999999999E-2</v>
      </c>
      <c r="AM23" s="27">
        <v>1.4999999999999999E-2</v>
      </c>
      <c r="AN23" s="27">
        <v>1.4999999999999999E-2</v>
      </c>
      <c r="AO23" s="27">
        <v>1.4999999999999999E-2</v>
      </c>
      <c r="AP23" s="27">
        <v>1.4999999999999999E-2</v>
      </c>
      <c r="AQ23" s="27">
        <f t="shared" ref="AQ23:AY23" si="4">1.5%*1.13</f>
        <v>1.6949999999999996E-2</v>
      </c>
      <c r="AR23" s="27">
        <f t="shared" si="4"/>
        <v>1.6949999999999996E-2</v>
      </c>
      <c r="AS23" s="27">
        <f t="shared" si="4"/>
        <v>1.6949999999999996E-2</v>
      </c>
      <c r="AT23" s="27">
        <f t="shared" si="4"/>
        <v>1.6949999999999996E-2</v>
      </c>
      <c r="AU23" s="27">
        <f t="shared" si="4"/>
        <v>1.6949999999999996E-2</v>
      </c>
      <c r="AV23" s="27">
        <f t="shared" si="4"/>
        <v>1.6949999999999996E-2</v>
      </c>
      <c r="AW23" s="27">
        <f t="shared" si="4"/>
        <v>1.6949999999999996E-2</v>
      </c>
      <c r="AX23" s="27">
        <f t="shared" si="4"/>
        <v>1.6949999999999996E-2</v>
      </c>
      <c r="AY23" s="27">
        <f t="shared" si="4"/>
        <v>1.6949999999999996E-2</v>
      </c>
      <c r="AZ23" s="27">
        <f>1.5%*1.23</f>
        <v>1.8449999999999998E-2</v>
      </c>
      <c r="BA23" s="27">
        <f>1.5%*1.23</f>
        <v>1.8449999999999998E-2</v>
      </c>
      <c r="BB23" s="27">
        <f>1.5%*1.23</f>
        <v>1.8449999999999998E-2</v>
      </c>
      <c r="BC23" s="27">
        <f>1.5%*1.23</f>
        <v>1.8449999999999998E-2</v>
      </c>
      <c r="BD23" s="27">
        <f>1.5%*1.23</f>
        <v>1.8449999999999998E-2</v>
      </c>
      <c r="BE23" s="27">
        <f t="shared" ref="BE23:BP23" si="5">(1.5%+1%)*1.23</f>
        <v>3.075E-2</v>
      </c>
      <c r="BF23" s="27">
        <f t="shared" si="5"/>
        <v>3.075E-2</v>
      </c>
      <c r="BG23" s="27">
        <f t="shared" si="5"/>
        <v>3.075E-2</v>
      </c>
      <c r="BH23" s="27">
        <f t="shared" si="5"/>
        <v>3.075E-2</v>
      </c>
      <c r="BI23" s="27">
        <f t="shared" si="5"/>
        <v>3.075E-2</v>
      </c>
      <c r="BJ23" s="27">
        <f t="shared" si="5"/>
        <v>3.075E-2</v>
      </c>
      <c r="BK23" s="27">
        <f t="shared" si="5"/>
        <v>3.075E-2</v>
      </c>
      <c r="BL23" s="27">
        <f t="shared" si="5"/>
        <v>3.075E-2</v>
      </c>
      <c r="BM23" s="27">
        <f t="shared" si="5"/>
        <v>3.075E-2</v>
      </c>
      <c r="BN23" s="27">
        <f t="shared" si="5"/>
        <v>3.075E-2</v>
      </c>
      <c r="BO23" s="27">
        <f t="shared" si="5"/>
        <v>3.075E-2</v>
      </c>
      <c r="BP23" s="27">
        <f t="shared" si="5"/>
        <v>3.075E-2</v>
      </c>
      <c r="BQ23" s="27">
        <v>0.04</v>
      </c>
      <c r="BR23" s="24">
        <v>0.04</v>
      </c>
      <c r="BS23" s="24">
        <v>0.04</v>
      </c>
      <c r="BT23" s="24">
        <v>0.04</v>
      </c>
      <c r="BU23" s="24">
        <v>0.05</v>
      </c>
      <c r="BV23" s="24">
        <v>0.05</v>
      </c>
      <c r="BW23" s="24">
        <v>0.05</v>
      </c>
      <c r="BX23" s="24">
        <v>0.05</v>
      </c>
      <c r="BY23" s="24">
        <f t="shared" ref="BY23:CH23" si="6">5%*1.075</f>
        <v>5.3749999999999999E-2</v>
      </c>
      <c r="BZ23" s="24">
        <f t="shared" si="6"/>
        <v>5.3749999999999999E-2</v>
      </c>
      <c r="CA23" s="24">
        <f t="shared" si="6"/>
        <v>5.3749999999999999E-2</v>
      </c>
      <c r="CB23" s="24">
        <f t="shared" si="6"/>
        <v>5.3749999999999999E-2</v>
      </c>
      <c r="CC23" s="24">
        <f t="shared" si="6"/>
        <v>5.3749999999999999E-2</v>
      </c>
      <c r="CD23" s="24">
        <f t="shared" si="6"/>
        <v>5.3749999999999999E-2</v>
      </c>
      <c r="CE23" s="24">
        <f t="shared" si="6"/>
        <v>5.3749999999999999E-2</v>
      </c>
      <c r="CF23" s="24">
        <f t="shared" si="6"/>
        <v>5.3749999999999999E-2</v>
      </c>
      <c r="CG23" s="24">
        <f t="shared" si="6"/>
        <v>5.3749999999999999E-2</v>
      </c>
      <c r="CH23" s="24">
        <f t="shared" si="6"/>
        <v>5.3749999999999999E-2</v>
      </c>
      <c r="CI23" s="24">
        <f>5%*1.0375</f>
        <v>5.1875000000000004E-2</v>
      </c>
      <c r="CJ23" s="24">
        <v>0.05</v>
      </c>
      <c r="CK23" s="24">
        <v>0.05</v>
      </c>
      <c r="CL23" s="24">
        <v>0.05</v>
      </c>
      <c r="CM23" s="24">
        <v>5.3749999999999999E-2</v>
      </c>
      <c r="CN23" s="24">
        <v>5.9499999999999997E-2</v>
      </c>
      <c r="CO23" s="24">
        <v>6.25E-2</v>
      </c>
      <c r="CP23" s="24">
        <v>5.9499999999999997E-2</v>
      </c>
      <c r="CQ23" s="24">
        <v>5.9499999999999997E-2</v>
      </c>
      <c r="CR23" s="24">
        <v>5.9499999999999997E-2</v>
      </c>
      <c r="CS23" s="24">
        <v>5.9499999999999997E-2</v>
      </c>
      <c r="CT23" s="24">
        <v>5.9499999999999997E-2</v>
      </c>
      <c r="CU23" s="24">
        <v>5.9499999999999997E-2</v>
      </c>
      <c r="CV23" s="24">
        <v>5.9499999999999997E-2</v>
      </c>
      <c r="CW23" s="24">
        <v>5.9499999999999997E-2</v>
      </c>
      <c r="CX23" s="26">
        <v>5.9500000000000004E-2</v>
      </c>
      <c r="CY23" s="26">
        <v>5.5999999999999994E-2</v>
      </c>
      <c r="CZ23" s="26">
        <v>5.2999999999999999E-2</v>
      </c>
      <c r="DA23" s="26">
        <v>0.05</v>
      </c>
      <c r="DB23" s="26">
        <v>5.2999999999999999E-2</v>
      </c>
      <c r="DC23" s="26">
        <v>5.2999999999999999E-2</v>
      </c>
      <c r="DD23" s="26">
        <v>5.2999999999999999E-2</v>
      </c>
      <c r="DE23" s="26">
        <v>5.2999999999999999E-2</v>
      </c>
      <c r="DF23" s="26">
        <v>5.2999999999999999E-2</v>
      </c>
      <c r="DG23" s="26">
        <v>5.2999999999999999E-2</v>
      </c>
      <c r="DH23" s="26">
        <v>5.2999999999999999E-2</v>
      </c>
      <c r="DI23" s="26">
        <v>5.2999999999999999E-2</v>
      </c>
      <c r="DJ23" s="26">
        <v>5.2999999999999999E-2</v>
      </c>
      <c r="DK23" s="26">
        <v>5.2499999999999998E-2</v>
      </c>
      <c r="DL23" s="26">
        <v>5.2000000000000005E-2</v>
      </c>
      <c r="DM23" s="26">
        <v>5.1500000000000004E-2</v>
      </c>
      <c r="DN23" s="26">
        <v>5.0999999999999997E-2</v>
      </c>
      <c r="DO23" s="26">
        <v>5.0999999999999997E-2</v>
      </c>
      <c r="DP23" s="26">
        <v>5.0999999999999997E-2</v>
      </c>
      <c r="DQ23" s="26">
        <v>5.0499999999999996E-2</v>
      </c>
      <c r="DR23" s="26">
        <v>5.0499999999999996E-2</v>
      </c>
      <c r="DS23" s="26">
        <v>0.05</v>
      </c>
      <c r="DT23" s="26">
        <v>0.05</v>
      </c>
      <c r="DU23" s="26">
        <v>0.09</v>
      </c>
      <c r="DV23" s="26">
        <v>0.09</v>
      </c>
      <c r="DW23" s="26">
        <v>0.09</v>
      </c>
      <c r="DX23" s="26">
        <v>0.09</v>
      </c>
      <c r="DY23" s="144">
        <v>0.09</v>
      </c>
      <c r="DZ23" s="42"/>
      <c r="EA23" s="42"/>
      <c r="EB23" s="153"/>
      <c r="ED23" s="62"/>
    </row>
    <row r="24" spans="1:134" ht="15" customHeight="1">
      <c r="A24" s="17" t="s">
        <v>48</v>
      </c>
      <c r="B24" s="22">
        <v>0</v>
      </c>
      <c r="C24" s="23">
        <v>0</v>
      </c>
      <c r="D24" s="24">
        <v>0</v>
      </c>
      <c r="E24" s="24">
        <v>0</v>
      </c>
      <c r="F24" s="24">
        <v>0</v>
      </c>
      <c r="G24" s="24">
        <v>0</v>
      </c>
      <c r="H24" s="24">
        <v>0</v>
      </c>
      <c r="I24" s="24">
        <v>0</v>
      </c>
      <c r="J24" s="24">
        <v>0</v>
      </c>
      <c r="K24" s="24">
        <v>0</v>
      </c>
      <c r="L24" s="24">
        <v>0</v>
      </c>
      <c r="M24" s="24">
        <v>0</v>
      </c>
      <c r="N24" s="24">
        <v>0</v>
      </c>
      <c r="O24" s="24">
        <v>0</v>
      </c>
      <c r="P24" s="24">
        <v>0</v>
      </c>
      <c r="Q24" s="24">
        <v>0</v>
      </c>
      <c r="R24" s="24">
        <v>0</v>
      </c>
      <c r="S24" s="24">
        <v>0</v>
      </c>
      <c r="T24" s="24">
        <v>0</v>
      </c>
      <c r="U24" s="24">
        <v>0</v>
      </c>
      <c r="V24" s="24">
        <v>0</v>
      </c>
      <c r="W24" s="24">
        <v>0</v>
      </c>
      <c r="X24" s="24">
        <v>0</v>
      </c>
      <c r="Y24" s="24">
        <v>0</v>
      </c>
      <c r="Z24" s="24">
        <v>0</v>
      </c>
      <c r="AA24" s="24">
        <v>0</v>
      </c>
      <c r="AB24" s="24">
        <v>0</v>
      </c>
      <c r="AC24" s="24">
        <v>0</v>
      </c>
      <c r="AD24" s="24">
        <v>0</v>
      </c>
      <c r="AE24" s="24">
        <v>0</v>
      </c>
      <c r="AF24" s="24">
        <v>0</v>
      </c>
      <c r="AG24" s="24">
        <v>0</v>
      </c>
      <c r="AH24" s="24">
        <v>0</v>
      </c>
      <c r="AI24" s="24">
        <v>0</v>
      </c>
      <c r="AJ24" s="24">
        <v>0</v>
      </c>
      <c r="AK24" s="24">
        <v>0</v>
      </c>
      <c r="AL24" s="24">
        <v>0</v>
      </c>
      <c r="AM24" s="24">
        <v>0</v>
      </c>
      <c r="AN24" s="24">
        <v>0</v>
      </c>
      <c r="AO24" s="24">
        <v>0</v>
      </c>
      <c r="AP24" s="24">
        <v>0</v>
      </c>
      <c r="AQ24" s="24">
        <v>0</v>
      </c>
      <c r="AR24" s="24">
        <v>0</v>
      </c>
      <c r="AS24" s="24">
        <v>0</v>
      </c>
      <c r="AT24" s="24">
        <v>0</v>
      </c>
      <c r="AU24" s="24">
        <v>0</v>
      </c>
      <c r="AV24" s="24">
        <v>0</v>
      </c>
      <c r="AW24" s="24">
        <v>0</v>
      </c>
      <c r="AX24" s="24">
        <v>0</v>
      </c>
      <c r="AY24" s="24">
        <v>0</v>
      </c>
      <c r="AZ24" s="24">
        <v>0</v>
      </c>
      <c r="BA24" s="24">
        <v>0</v>
      </c>
      <c r="BB24" s="24">
        <v>0</v>
      </c>
      <c r="BC24" s="24">
        <v>0</v>
      </c>
      <c r="BD24" s="24">
        <v>0</v>
      </c>
      <c r="BE24" s="24">
        <v>0</v>
      </c>
      <c r="BF24" s="24">
        <v>0</v>
      </c>
      <c r="BG24" s="24">
        <v>0</v>
      </c>
      <c r="BH24" s="24">
        <v>0</v>
      </c>
      <c r="BI24" s="24">
        <v>0</v>
      </c>
      <c r="BJ24" s="24">
        <v>0</v>
      </c>
      <c r="BK24" s="24">
        <v>0</v>
      </c>
      <c r="BL24" s="24">
        <v>0</v>
      </c>
      <c r="BM24" s="24">
        <v>0</v>
      </c>
      <c r="BN24" s="24">
        <v>0</v>
      </c>
      <c r="BO24" s="24">
        <v>0</v>
      </c>
      <c r="BP24" s="24">
        <v>0</v>
      </c>
      <c r="BQ24" s="27">
        <v>2.5999999999999999E-2</v>
      </c>
      <c r="BR24" s="24">
        <v>2.5999999999999999E-2</v>
      </c>
      <c r="BS24" s="24">
        <v>2.5999999999999999E-2</v>
      </c>
      <c r="BT24" s="24">
        <v>2.5999999999999999E-2</v>
      </c>
      <c r="BU24" s="25">
        <v>3.9E-2</v>
      </c>
      <c r="BV24" s="24">
        <v>3.9E-2</v>
      </c>
      <c r="BW24" s="24">
        <v>3.9E-2</v>
      </c>
      <c r="BX24" s="24">
        <v>3.9E-2</v>
      </c>
      <c r="BY24" s="24">
        <v>4.5999999999999999E-2</v>
      </c>
      <c r="BZ24" s="24">
        <v>4.5999999999999999E-2</v>
      </c>
      <c r="CA24" s="24">
        <v>4.5999999999999999E-2</v>
      </c>
      <c r="CB24" s="24">
        <v>4.5999999999999999E-2</v>
      </c>
      <c r="CC24" s="24">
        <v>4.5999999999999999E-2</v>
      </c>
      <c r="CD24" s="24">
        <v>4.5999999999999999E-2</v>
      </c>
      <c r="CE24" s="24">
        <v>4.5999999999999999E-2</v>
      </c>
      <c r="CF24" s="24">
        <v>4.5999999999999999E-2</v>
      </c>
      <c r="CG24" s="24">
        <v>6.3500000000000001E-2</v>
      </c>
      <c r="CH24" s="24">
        <v>5.3499999999999999E-2</v>
      </c>
      <c r="CI24" s="24">
        <v>5.3499999999999999E-2</v>
      </c>
      <c r="CJ24" s="24">
        <v>4.5999999999999999E-2</v>
      </c>
      <c r="CK24" s="24">
        <v>4.5999999999999999E-2</v>
      </c>
      <c r="CL24" s="24">
        <v>4.5999999999999999E-2</v>
      </c>
      <c r="CM24" s="24">
        <v>4.5999999999999999E-2</v>
      </c>
      <c r="CN24" s="24">
        <v>4.5999999999999999E-2</v>
      </c>
      <c r="CO24" s="24">
        <v>4.5999999999999999E-2</v>
      </c>
      <c r="CP24" s="24">
        <v>4.5999999999999999E-2</v>
      </c>
      <c r="CQ24" s="24">
        <v>4.5999999999999999E-2</v>
      </c>
      <c r="CR24" s="24">
        <v>4.3999999999999997E-2</v>
      </c>
      <c r="CS24" s="24">
        <v>4.3999999999999997E-2</v>
      </c>
      <c r="CT24" s="24">
        <v>4.3999999999999997E-2</v>
      </c>
      <c r="CU24" s="24">
        <v>4.3999999999999997E-2</v>
      </c>
      <c r="CV24" s="24">
        <v>4.3999999999999997E-2</v>
      </c>
      <c r="CW24" s="24">
        <v>4.3999999999999997E-2</v>
      </c>
      <c r="CX24" s="26">
        <v>4.2000000000000003E-2</v>
      </c>
      <c r="CY24" s="26">
        <v>4.2000000000000003E-2</v>
      </c>
      <c r="CZ24" s="26">
        <v>4.0999999999999995E-2</v>
      </c>
      <c r="DA24" s="26">
        <v>0.04</v>
      </c>
      <c r="DB24" s="26">
        <v>3.9E-2</v>
      </c>
      <c r="DC24" s="26">
        <v>3.9E-2</v>
      </c>
      <c r="DD24" s="26">
        <v>3.9E-2</v>
      </c>
      <c r="DE24" s="26">
        <v>4.3499999999999997E-2</v>
      </c>
      <c r="DF24" s="26">
        <v>4.3499999999999997E-2</v>
      </c>
      <c r="DG24" s="26">
        <v>4.3499999999999997E-2</v>
      </c>
      <c r="DH24" s="26">
        <v>4.3499999999999997E-2</v>
      </c>
      <c r="DI24" s="26">
        <v>4.3499999999999997E-2</v>
      </c>
      <c r="DJ24" s="26">
        <v>4.2500000000000003E-2</v>
      </c>
      <c r="DK24" s="26">
        <v>4.2500000000000003E-2</v>
      </c>
      <c r="DL24" s="26">
        <v>4.2500000000000003E-2</v>
      </c>
      <c r="DM24" s="26">
        <v>4.2500000000000003E-2</v>
      </c>
      <c r="DN24" s="26">
        <v>4.2500000000000003E-2</v>
      </c>
      <c r="DO24" s="26">
        <v>4.2500000000000003E-2</v>
      </c>
      <c r="DP24" s="26">
        <v>4.2500000000000003E-2</v>
      </c>
      <c r="DQ24" s="26">
        <v>4.2500000000000003E-2</v>
      </c>
      <c r="DR24" s="26">
        <v>4.2500000000000003E-2</v>
      </c>
      <c r="DS24" s="26">
        <v>4.2500000000000003E-2</v>
      </c>
      <c r="DT24" s="26">
        <v>4.2500000000000003E-2</v>
      </c>
      <c r="DU24" s="26">
        <v>4.0500000000000001E-2</v>
      </c>
      <c r="DV24" s="26">
        <v>4.2500000000000003E-2</v>
      </c>
      <c r="DW24" s="26">
        <v>4.2500000000000003E-2</v>
      </c>
      <c r="DX24" s="26">
        <v>4.2500000000000003E-2</v>
      </c>
      <c r="DY24" s="144">
        <v>4.2500000000000003E-2</v>
      </c>
      <c r="DZ24" s="42"/>
      <c r="EA24" s="42"/>
      <c r="EB24" s="153"/>
      <c r="ED24" s="62"/>
    </row>
    <row r="25" spans="1:134" ht="15" customHeight="1">
      <c r="A25" s="17" t="s">
        <v>49</v>
      </c>
      <c r="B25" s="22">
        <v>0</v>
      </c>
      <c r="C25" s="23">
        <v>0</v>
      </c>
      <c r="D25" s="24">
        <v>0</v>
      </c>
      <c r="E25" s="24">
        <v>0</v>
      </c>
      <c r="F25" s="24">
        <v>0</v>
      </c>
      <c r="G25" s="24">
        <v>0</v>
      </c>
      <c r="H25" s="24">
        <v>0</v>
      </c>
      <c r="I25" s="24">
        <v>0</v>
      </c>
      <c r="J25" s="24">
        <v>0</v>
      </c>
      <c r="K25" s="24">
        <v>0</v>
      </c>
      <c r="L25" s="24">
        <v>0</v>
      </c>
      <c r="M25" s="24">
        <v>0</v>
      </c>
      <c r="N25" s="24">
        <v>0</v>
      </c>
      <c r="O25" s="24">
        <v>0</v>
      </c>
      <c r="P25" s="24">
        <v>0</v>
      </c>
      <c r="Q25" s="24">
        <v>0</v>
      </c>
      <c r="R25" s="24">
        <v>0</v>
      </c>
      <c r="S25" s="24">
        <v>0</v>
      </c>
      <c r="T25" s="24">
        <v>0</v>
      </c>
      <c r="U25" s="24">
        <v>0</v>
      </c>
      <c r="V25" s="24">
        <v>0</v>
      </c>
      <c r="W25" s="24">
        <v>0</v>
      </c>
      <c r="X25" s="24">
        <v>0</v>
      </c>
      <c r="Y25" s="24">
        <v>0</v>
      </c>
      <c r="Z25" s="24">
        <v>0</v>
      </c>
      <c r="AA25" s="24">
        <v>0</v>
      </c>
      <c r="AB25" s="24">
        <v>0</v>
      </c>
      <c r="AC25" s="24">
        <v>0</v>
      </c>
      <c r="AD25" s="24">
        <v>0</v>
      </c>
      <c r="AE25" s="24">
        <v>0</v>
      </c>
      <c r="AF25" s="24">
        <v>0</v>
      </c>
      <c r="AG25" s="24">
        <v>0</v>
      </c>
      <c r="AH25" s="24">
        <v>0</v>
      </c>
      <c r="AI25" s="27">
        <v>0.05</v>
      </c>
      <c r="AJ25" s="27">
        <v>0.05</v>
      </c>
      <c r="AK25" s="27">
        <v>0.05</v>
      </c>
      <c r="AL25" s="27">
        <v>0.05</v>
      </c>
      <c r="AM25" s="27">
        <v>0.1</v>
      </c>
      <c r="AN25" s="27">
        <v>0.1</v>
      </c>
      <c r="AO25" s="27">
        <v>0.1</v>
      </c>
      <c r="AP25" s="27">
        <v>0.1</v>
      </c>
      <c r="AQ25" s="27">
        <v>0.1</v>
      </c>
      <c r="AR25" s="27">
        <v>0.1</v>
      </c>
      <c r="AS25" s="27">
        <v>0.1</v>
      </c>
      <c r="AT25" s="27">
        <v>0.1</v>
      </c>
      <c r="AU25" s="27">
        <v>0.1</v>
      </c>
      <c r="AV25" s="27">
        <v>0.1</v>
      </c>
      <c r="AW25" s="27">
        <v>0.1</v>
      </c>
      <c r="AX25" s="27">
        <v>0.1</v>
      </c>
      <c r="AY25" s="27">
        <f>10%+(5%*10%)</f>
        <v>0.10500000000000001</v>
      </c>
      <c r="AZ25" s="27">
        <f>10%+(5%*10%)</f>
        <v>0.10500000000000001</v>
      </c>
      <c r="BA25" s="27">
        <f>10%+(5%*10%)</f>
        <v>0.10500000000000001</v>
      </c>
      <c r="BB25" s="27">
        <f>10%+(5%*10%)</f>
        <v>0.10500000000000001</v>
      </c>
      <c r="BC25" s="27">
        <f t="shared" ref="BC25:BH25" si="7">10%+(10%*10%)</f>
        <v>0.11000000000000001</v>
      </c>
      <c r="BD25" s="27">
        <f t="shared" si="7"/>
        <v>0.11000000000000001</v>
      </c>
      <c r="BE25" s="27">
        <f t="shared" si="7"/>
        <v>0.11000000000000001</v>
      </c>
      <c r="BF25" s="27">
        <f t="shared" si="7"/>
        <v>0.11000000000000001</v>
      </c>
      <c r="BG25" s="27">
        <f t="shared" si="7"/>
        <v>0.11000000000000001</v>
      </c>
      <c r="BH25" s="27">
        <f t="shared" si="7"/>
        <v>0.11000000000000001</v>
      </c>
      <c r="BI25" s="27">
        <f>10.5%+(10%*10.5%)</f>
        <v>0.11549999999999999</v>
      </c>
      <c r="BJ25" s="27">
        <f>10.5%+(10%*10.5%)</f>
        <v>0.11549999999999999</v>
      </c>
      <c r="BK25" s="27">
        <f>10.5%+(10%*10.5%)</f>
        <v>0.11549999999999999</v>
      </c>
      <c r="BL25" s="27">
        <f>(10.5%+(10%*10.5%))*0.25</f>
        <v>2.8874999999999998E-2</v>
      </c>
      <c r="BM25" s="27">
        <f>10.5%+(10%*10.5%)</f>
        <v>0.11549999999999999</v>
      </c>
      <c r="BN25" s="27">
        <f>10.5%+(10%*10.5%)</f>
        <v>0.11549999999999999</v>
      </c>
      <c r="BO25" s="27">
        <v>0.12</v>
      </c>
      <c r="BP25" s="27">
        <v>0.12</v>
      </c>
      <c r="BQ25" s="27">
        <v>0.12</v>
      </c>
      <c r="BR25" s="24">
        <v>0.12</v>
      </c>
      <c r="BS25" s="24">
        <v>0.12</v>
      </c>
      <c r="BT25" s="24">
        <v>0.12</v>
      </c>
      <c r="BU25" s="24">
        <v>0.13500000000000001</v>
      </c>
      <c r="BV25" s="24">
        <v>0.15</v>
      </c>
      <c r="BW25" s="24">
        <v>0.15</v>
      </c>
      <c r="BX25" s="24">
        <v>0.15</v>
      </c>
      <c r="BY25" s="24">
        <v>0.15</v>
      </c>
      <c r="BZ25" s="24">
        <v>0.15</v>
      </c>
      <c r="CA25" s="24">
        <v>0.15</v>
      </c>
      <c r="CB25" s="24">
        <v>0.17</v>
      </c>
      <c r="CC25" s="24">
        <v>0.17</v>
      </c>
      <c r="CD25" s="24">
        <v>0.16</v>
      </c>
      <c r="CE25" s="24">
        <v>0.16</v>
      </c>
      <c r="CF25" s="24">
        <f>0.16+(0.16*0.07)</f>
        <v>0.17120000000000002</v>
      </c>
      <c r="CG25" s="24">
        <f>0.16+(0.16*0.1)</f>
        <v>0.17599999999999999</v>
      </c>
      <c r="CH25" s="24">
        <v>0.16</v>
      </c>
      <c r="CI25" s="24">
        <v>0.14000000000000001</v>
      </c>
      <c r="CJ25" s="24">
        <v>0.14000000000000001</v>
      </c>
      <c r="CK25" s="24">
        <v>0.09</v>
      </c>
      <c r="CL25" s="24">
        <v>0.08</v>
      </c>
      <c r="CM25" s="24">
        <v>0.08</v>
      </c>
      <c r="CN25" s="24">
        <v>0.08</v>
      </c>
      <c r="CO25" s="24">
        <v>8.5000000000000006E-2</v>
      </c>
      <c r="CP25" s="24">
        <v>8.5000000000000006E-2</v>
      </c>
      <c r="CQ25" s="24">
        <v>8.5000000000000006E-2</v>
      </c>
      <c r="CR25" s="24">
        <v>8.5000000000000006E-2</v>
      </c>
      <c r="CS25" s="24">
        <v>8.5000000000000006E-2</v>
      </c>
      <c r="CT25" s="24">
        <v>8.5000000000000006E-2</v>
      </c>
      <c r="CU25" s="24">
        <v>8.5000000000000006E-2</v>
      </c>
      <c r="CV25" s="24">
        <v>8.5000000000000006E-2</v>
      </c>
      <c r="CW25" s="24">
        <v>0.08</v>
      </c>
      <c r="CX25" s="26">
        <v>7.85E-2</v>
      </c>
      <c r="CY25" s="26">
        <v>7.85E-2</v>
      </c>
      <c r="CZ25" s="26">
        <v>7.85E-2</v>
      </c>
      <c r="DA25" s="26">
        <v>7.85E-2</v>
      </c>
      <c r="DB25" s="26">
        <v>7.85E-2</v>
      </c>
      <c r="DC25" s="26">
        <v>7.85E-2</v>
      </c>
      <c r="DD25" s="26">
        <v>7.85E-2</v>
      </c>
      <c r="DE25" s="26">
        <v>7.85E-2</v>
      </c>
      <c r="DF25" s="26">
        <v>7.85E-2</v>
      </c>
      <c r="DG25" s="26">
        <v>7.85E-2</v>
      </c>
      <c r="DH25" s="26">
        <v>7.85E-2</v>
      </c>
      <c r="DI25" s="26">
        <v>7.85E-2</v>
      </c>
      <c r="DJ25" s="26">
        <v>7.85E-2</v>
      </c>
      <c r="DK25" s="26">
        <v>9.8500000000000004E-2</v>
      </c>
      <c r="DL25" s="26">
        <v>9.849999999999999E-2</v>
      </c>
      <c r="DM25" s="26">
        <v>9.849999999999999E-2</v>
      </c>
      <c r="DN25" s="26">
        <v>9.849999999999999E-2</v>
      </c>
      <c r="DO25" s="26">
        <v>9.849999999999999E-2</v>
      </c>
      <c r="DP25" s="26">
        <v>9.849999999999999E-2</v>
      </c>
      <c r="DQ25" s="26">
        <v>9.849999999999999E-2</v>
      </c>
      <c r="DR25" s="26">
        <v>9.849999999999999E-2</v>
      </c>
      <c r="DS25" s="26">
        <v>9.849999999999999E-2</v>
      </c>
      <c r="DT25" s="26">
        <v>9.849999999999999E-2</v>
      </c>
      <c r="DU25" s="26">
        <v>9.849999999999999E-2</v>
      </c>
      <c r="DV25" s="26">
        <v>9.8500000000000004E-2</v>
      </c>
      <c r="DW25" s="26">
        <v>9.8500000000000004E-2</v>
      </c>
      <c r="DX25" s="26">
        <v>9.8500000000000004E-2</v>
      </c>
      <c r="DY25" s="144">
        <v>9.8500000000000004E-2</v>
      </c>
      <c r="DZ25" s="42"/>
      <c r="EA25" s="42"/>
      <c r="EB25" s="153"/>
      <c r="ED25" s="62"/>
    </row>
    <row r="26" spans="1:134" ht="15" customHeight="1">
      <c r="A26" s="18" t="s">
        <v>50</v>
      </c>
      <c r="B26" s="22">
        <v>0</v>
      </c>
      <c r="C26" s="23">
        <v>0</v>
      </c>
      <c r="D26" s="24">
        <v>0</v>
      </c>
      <c r="E26" s="24">
        <v>0</v>
      </c>
      <c r="F26" s="24">
        <v>0</v>
      </c>
      <c r="G26" s="24">
        <v>0</v>
      </c>
      <c r="H26" s="24">
        <v>0</v>
      </c>
      <c r="I26" s="24">
        <v>0</v>
      </c>
      <c r="J26" s="24">
        <v>0</v>
      </c>
      <c r="K26" s="24">
        <v>0</v>
      </c>
      <c r="L26" s="24">
        <v>0</v>
      </c>
      <c r="M26" s="24">
        <v>0</v>
      </c>
      <c r="N26" s="27">
        <v>5.0000000000000001E-3</v>
      </c>
      <c r="O26" s="27">
        <v>5.0000000000000001E-3</v>
      </c>
      <c r="P26" s="27">
        <v>5.0000000000000001E-3</v>
      </c>
      <c r="Q26" s="27">
        <v>5.0000000000000001E-3</v>
      </c>
      <c r="R26" s="27">
        <v>5.0000000000000001E-3</v>
      </c>
      <c r="S26" s="27">
        <v>5.0000000000000001E-3</v>
      </c>
      <c r="T26" s="27">
        <v>5.0000000000000001E-3</v>
      </c>
      <c r="U26" s="27">
        <v>5.0000000000000001E-3</v>
      </c>
      <c r="V26" s="27">
        <v>5.0000000000000001E-3</v>
      </c>
      <c r="W26" s="27">
        <v>5.0000000000000001E-3</v>
      </c>
      <c r="X26" s="27">
        <v>5.0000000000000001E-3</v>
      </c>
      <c r="Y26" s="27">
        <v>5.0000000000000001E-3</v>
      </c>
      <c r="Z26" s="27">
        <v>5.5E-2</v>
      </c>
      <c r="AA26" s="27">
        <v>5.5E-2</v>
      </c>
      <c r="AB26" s="27">
        <v>5.5E-2</v>
      </c>
      <c r="AC26" s="27">
        <v>5.5E-2</v>
      </c>
      <c r="AD26" s="27">
        <v>5.5E-2</v>
      </c>
      <c r="AE26" s="27">
        <v>5.5E-2</v>
      </c>
      <c r="AF26" s="27">
        <v>5.5E-2</v>
      </c>
      <c r="AG26" s="27">
        <v>5.5E-2</v>
      </c>
      <c r="AH26" s="27">
        <v>5.5E-2</v>
      </c>
      <c r="AI26" s="27">
        <v>5.5E-2</v>
      </c>
      <c r="AJ26" s="27">
        <v>0.06</v>
      </c>
      <c r="AK26" s="27">
        <v>0.06</v>
      </c>
      <c r="AL26" s="27">
        <v>0.06</v>
      </c>
      <c r="AM26" s="27">
        <v>0.06</v>
      </c>
      <c r="AN26" s="27">
        <v>6.5000000000000002E-2</v>
      </c>
      <c r="AO26" s="27">
        <v>6.5000000000000002E-2</v>
      </c>
      <c r="AP26" s="27">
        <v>0.08</v>
      </c>
      <c r="AQ26" s="27">
        <v>0.08</v>
      </c>
      <c r="AR26" s="27">
        <v>7.0000000000000007E-2</v>
      </c>
      <c r="AS26" s="27">
        <v>7.0000000000000007E-2</v>
      </c>
      <c r="AT26" s="27">
        <v>0.06</v>
      </c>
      <c r="AU26" s="27">
        <v>0.06</v>
      </c>
      <c r="AV26" s="27">
        <v>0.06</v>
      </c>
      <c r="AW26" s="27">
        <v>0.06</v>
      </c>
      <c r="AX26" s="27">
        <v>0.06</v>
      </c>
      <c r="AY26" s="27">
        <v>0.06</v>
      </c>
      <c r="AZ26" s="27">
        <v>0.06</v>
      </c>
      <c r="BA26" s="27">
        <v>0.06</v>
      </c>
      <c r="BB26" s="27">
        <v>0.06</v>
      </c>
      <c r="BC26" s="27">
        <v>0.06</v>
      </c>
      <c r="BD26" s="27">
        <v>0.06</v>
      </c>
      <c r="BE26" s="27">
        <f>6%+(6%*14%)</f>
        <v>6.8400000000000002E-2</v>
      </c>
      <c r="BF26" s="27">
        <f>6%+(6%*14%)</f>
        <v>6.8400000000000002E-2</v>
      </c>
      <c r="BG26" s="27">
        <f>6%+(6%*14%)</f>
        <v>6.8400000000000002E-2</v>
      </c>
      <c r="BH26" s="27">
        <v>0.06</v>
      </c>
      <c r="BI26" s="27">
        <v>0.06</v>
      </c>
      <c r="BJ26" s="27">
        <v>0.06</v>
      </c>
      <c r="BK26" s="27">
        <v>5.5E-2</v>
      </c>
      <c r="BL26" s="27">
        <v>0.05</v>
      </c>
      <c r="BM26" s="27">
        <v>4.4999999999999998E-2</v>
      </c>
      <c r="BN26" s="27">
        <v>0.04</v>
      </c>
      <c r="BO26" s="27">
        <v>3.5000000000000003E-2</v>
      </c>
      <c r="BP26" s="27">
        <v>0.03</v>
      </c>
      <c r="BQ26" s="27">
        <v>0.03</v>
      </c>
      <c r="BR26" s="24">
        <v>0.03</v>
      </c>
      <c r="BS26" s="24">
        <v>0.04</v>
      </c>
      <c r="BT26" s="24">
        <v>0.04</v>
      </c>
      <c r="BU26" s="24">
        <v>0.04</v>
      </c>
      <c r="BV26" s="24">
        <v>0.04</v>
      </c>
      <c r="BW26" s="24">
        <v>0.04</v>
      </c>
      <c r="BX26" s="24">
        <v>0.04</v>
      </c>
      <c r="BY26" s="24">
        <v>0.04</v>
      </c>
      <c r="BZ26" s="24">
        <v>0.04</v>
      </c>
      <c r="CA26" s="24">
        <v>0.04</v>
      </c>
      <c r="CB26" s="24">
        <v>0.04</v>
      </c>
      <c r="CC26" s="24">
        <v>0.04</v>
      </c>
      <c r="CD26" s="24">
        <v>0.04</v>
      </c>
      <c r="CE26" s="24">
        <v>0.04</v>
      </c>
      <c r="CF26" s="24">
        <v>0.04</v>
      </c>
      <c r="CG26" s="24">
        <v>0.05</v>
      </c>
      <c r="CH26" s="24">
        <v>0.05</v>
      </c>
      <c r="CI26" s="24">
        <v>0.05</v>
      </c>
      <c r="CJ26" s="24">
        <v>0.05</v>
      </c>
      <c r="CK26" s="24">
        <v>0.05</v>
      </c>
      <c r="CL26" s="24">
        <v>0.05</v>
      </c>
      <c r="CM26" s="24">
        <v>0.05</v>
      </c>
      <c r="CN26" s="24">
        <v>0.05</v>
      </c>
      <c r="CO26" s="24">
        <v>0.05</v>
      </c>
      <c r="CP26" s="24">
        <v>0.05</v>
      </c>
      <c r="CQ26" s="24">
        <v>0.05</v>
      </c>
      <c r="CR26" s="24">
        <v>0.05</v>
      </c>
      <c r="CS26" s="24">
        <v>0.05</v>
      </c>
      <c r="CT26" s="24">
        <v>0.05</v>
      </c>
      <c r="CU26" s="24">
        <v>0.05</v>
      </c>
      <c r="CV26" s="24">
        <v>0.05</v>
      </c>
      <c r="CW26" s="24">
        <v>0.05</v>
      </c>
      <c r="CX26" s="26">
        <v>0.05</v>
      </c>
      <c r="CY26" s="26">
        <v>0.05</v>
      </c>
      <c r="CZ26" s="26">
        <v>0.05</v>
      </c>
      <c r="DA26" s="26">
        <v>0.05</v>
      </c>
      <c r="DB26" s="26">
        <v>0.05</v>
      </c>
      <c r="DC26" s="26">
        <v>0.05</v>
      </c>
      <c r="DD26" s="26">
        <v>0.05</v>
      </c>
      <c r="DE26" s="26">
        <v>0.05</v>
      </c>
      <c r="DF26" s="26">
        <v>0.05</v>
      </c>
      <c r="DG26" s="26">
        <v>0.05</v>
      </c>
      <c r="DH26" s="26">
        <v>0.05</v>
      </c>
      <c r="DI26" s="26">
        <v>0.05</v>
      </c>
      <c r="DJ26" s="26">
        <v>0.05</v>
      </c>
      <c r="DK26" s="26">
        <v>0.05</v>
      </c>
      <c r="DL26" s="26">
        <v>0.05</v>
      </c>
      <c r="DM26" s="26">
        <v>0.05</v>
      </c>
      <c r="DN26" s="26">
        <v>0.05</v>
      </c>
      <c r="DO26" s="26">
        <v>0.05</v>
      </c>
      <c r="DP26" s="26">
        <v>0.05</v>
      </c>
      <c r="DQ26" s="26">
        <v>0.05</v>
      </c>
      <c r="DR26" s="26">
        <v>0.05</v>
      </c>
      <c r="DS26" s="26">
        <v>0.05</v>
      </c>
      <c r="DT26" s="26">
        <v>0.05</v>
      </c>
      <c r="DU26" s="26">
        <v>0.05</v>
      </c>
      <c r="DV26" s="26">
        <v>4.7E-2</v>
      </c>
      <c r="DW26" s="26">
        <v>4.3999999999999997E-2</v>
      </c>
      <c r="DX26" s="26">
        <v>0.04</v>
      </c>
      <c r="DY26" s="144">
        <v>0.04</v>
      </c>
      <c r="DZ26" s="42"/>
      <c r="EA26" s="42"/>
      <c r="EB26" s="153"/>
      <c r="ED26" s="62"/>
    </row>
    <row r="27" spans="1:134" ht="15" customHeight="1">
      <c r="A27" s="17" t="s">
        <v>51</v>
      </c>
      <c r="B27" s="22">
        <v>0</v>
      </c>
      <c r="C27" s="23">
        <v>0</v>
      </c>
      <c r="D27" s="24">
        <v>0</v>
      </c>
      <c r="E27" s="24">
        <v>0</v>
      </c>
      <c r="F27" s="24">
        <v>0</v>
      </c>
      <c r="G27" s="24">
        <v>0</v>
      </c>
      <c r="H27" s="24">
        <v>0</v>
      </c>
      <c r="I27" s="24">
        <v>0</v>
      </c>
      <c r="J27" s="24">
        <v>0</v>
      </c>
      <c r="K27" s="24">
        <v>0</v>
      </c>
      <c r="L27" s="24">
        <v>0</v>
      </c>
      <c r="M27" s="24">
        <v>0</v>
      </c>
      <c r="N27" s="24">
        <v>0</v>
      </c>
      <c r="O27" s="24">
        <v>0</v>
      </c>
      <c r="P27" s="24">
        <v>0</v>
      </c>
      <c r="Q27" s="24">
        <v>0</v>
      </c>
      <c r="R27" s="24">
        <v>0</v>
      </c>
      <c r="S27" s="27">
        <v>5.0000000000000001E-3</v>
      </c>
      <c r="T27" s="27">
        <v>5.0000000000000001E-3</v>
      </c>
      <c r="U27" s="27">
        <v>1.4999999999999999E-2</v>
      </c>
      <c r="V27" s="27">
        <v>1.4999999999999999E-2</v>
      </c>
      <c r="W27" s="27">
        <v>0.01</v>
      </c>
      <c r="X27" s="27">
        <v>0.01</v>
      </c>
      <c r="Y27" s="27">
        <v>0.01</v>
      </c>
      <c r="Z27" s="27">
        <v>0.01</v>
      </c>
      <c r="AA27" s="27">
        <v>0.01</v>
      </c>
      <c r="AB27" s="27">
        <v>0.01</v>
      </c>
      <c r="AC27" s="27">
        <v>0.01</v>
      </c>
      <c r="AD27" s="27">
        <v>0.01</v>
      </c>
      <c r="AE27" s="27">
        <v>0.01</v>
      </c>
      <c r="AF27" s="27">
        <v>0.01</v>
      </c>
      <c r="AG27" s="27">
        <v>0.04</v>
      </c>
      <c r="AH27" s="27">
        <v>0.04</v>
      </c>
      <c r="AI27" s="27">
        <v>0.04</v>
      </c>
      <c r="AJ27" s="27">
        <v>0.04</v>
      </c>
      <c r="AK27" s="27">
        <v>0.04</v>
      </c>
      <c r="AL27" s="27">
        <v>0.04</v>
      </c>
      <c r="AM27" s="27">
        <v>0.04</v>
      </c>
      <c r="AN27" s="27">
        <v>0.04</v>
      </c>
      <c r="AO27" s="27">
        <v>0.04</v>
      </c>
      <c r="AP27" s="27">
        <v>0.04</v>
      </c>
      <c r="AQ27" s="27">
        <v>0.04</v>
      </c>
      <c r="AR27" s="27">
        <v>0.04</v>
      </c>
      <c r="AS27" s="27">
        <v>0.04</v>
      </c>
      <c r="AT27" s="27">
        <v>0.04</v>
      </c>
      <c r="AU27" s="27">
        <v>0.04</v>
      </c>
      <c r="AV27" s="27">
        <v>0.04</v>
      </c>
      <c r="AW27" s="27">
        <v>0.04</v>
      </c>
      <c r="AX27" s="27">
        <v>0.04</v>
      </c>
      <c r="AY27" s="27">
        <v>0.04</v>
      </c>
      <c r="AZ27" s="27">
        <v>0.04</v>
      </c>
      <c r="BA27" s="27">
        <v>0.04</v>
      </c>
      <c r="BB27" s="27">
        <v>0.04</v>
      </c>
      <c r="BC27" s="27">
        <v>0.04</v>
      </c>
      <c r="BD27" s="27">
        <v>0.04</v>
      </c>
      <c r="BE27" s="27">
        <v>0.04</v>
      </c>
      <c r="BF27" s="27">
        <v>0.04</v>
      </c>
      <c r="BG27" s="27">
        <v>0.04</v>
      </c>
      <c r="BH27" s="27">
        <v>0.04</v>
      </c>
      <c r="BI27" s="27">
        <v>0.04</v>
      </c>
      <c r="BJ27" s="27">
        <v>0.04</v>
      </c>
      <c r="BK27" s="27">
        <v>0.04</v>
      </c>
      <c r="BL27" s="27">
        <v>0.04</v>
      </c>
      <c r="BM27" s="27">
        <v>0.04</v>
      </c>
      <c r="BN27" s="27">
        <v>0.04</v>
      </c>
      <c r="BO27" s="27">
        <v>0.04</v>
      </c>
      <c r="BP27" s="27">
        <v>0.04</v>
      </c>
      <c r="BQ27" s="27">
        <v>0.04</v>
      </c>
      <c r="BR27" s="24">
        <v>0.04</v>
      </c>
      <c r="BS27" s="24">
        <v>0.04</v>
      </c>
      <c r="BT27" s="24">
        <v>0.04</v>
      </c>
      <c r="BU27" s="24">
        <v>0.06</v>
      </c>
      <c r="BV27" s="24">
        <v>0.06</v>
      </c>
      <c r="BW27" s="24">
        <v>0.06</v>
      </c>
      <c r="BX27" s="24">
        <v>0.06</v>
      </c>
      <c r="BY27" s="24">
        <v>0.06</v>
      </c>
      <c r="BZ27" s="24">
        <v>0.06</v>
      </c>
      <c r="CA27" s="24">
        <v>0.06</v>
      </c>
      <c r="CB27" s="24">
        <v>0.06</v>
      </c>
      <c r="CC27" s="24">
        <v>0.06</v>
      </c>
      <c r="CD27" s="24">
        <v>0.06</v>
      </c>
      <c r="CE27" s="24">
        <v>0.06</v>
      </c>
      <c r="CF27" s="24">
        <v>0.06</v>
      </c>
      <c r="CG27" s="24">
        <v>0.06</v>
      </c>
      <c r="CH27" s="24">
        <v>0.06</v>
      </c>
      <c r="CI27" s="24">
        <v>0.06</v>
      </c>
      <c r="CJ27" s="24">
        <v>0.06</v>
      </c>
      <c r="CK27" s="24">
        <v>0.06</v>
      </c>
      <c r="CL27" s="24">
        <v>0.06</v>
      </c>
      <c r="CM27" s="24">
        <v>0.06</v>
      </c>
      <c r="CN27" s="24">
        <v>0.06</v>
      </c>
      <c r="CO27" s="24">
        <v>0.06</v>
      </c>
      <c r="CP27" s="24">
        <v>0.06</v>
      </c>
      <c r="CQ27" s="24">
        <v>0.06</v>
      </c>
      <c r="CR27" s="24">
        <v>0.06</v>
      </c>
      <c r="CS27" s="24">
        <v>0.06</v>
      </c>
      <c r="CT27" s="24">
        <v>0.06</v>
      </c>
      <c r="CU27" s="24">
        <v>0.06</v>
      </c>
      <c r="CV27" s="24">
        <v>0.06</v>
      </c>
      <c r="CW27" s="24">
        <v>0.06</v>
      </c>
      <c r="CX27" s="26">
        <v>0.06</v>
      </c>
      <c r="CY27" s="26">
        <v>0.06</v>
      </c>
      <c r="CZ27" s="26">
        <v>0.06</v>
      </c>
      <c r="DA27" s="26">
        <v>0.06</v>
      </c>
      <c r="DB27" s="26">
        <v>0.06</v>
      </c>
      <c r="DC27" s="26">
        <v>0.06</v>
      </c>
      <c r="DD27" s="26">
        <v>0.06</v>
      </c>
      <c r="DE27" s="26">
        <v>0.06</v>
      </c>
      <c r="DF27" s="26">
        <v>0.06</v>
      </c>
      <c r="DG27" s="26">
        <v>0.06</v>
      </c>
      <c r="DH27" s="26">
        <v>0.06</v>
      </c>
      <c r="DI27" s="26">
        <v>0.06</v>
      </c>
      <c r="DJ27" s="26">
        <v>0.06</v>
      </c>
      <c r="DK27" s="26">
        <v>0.06</v>
      </c>
      <c r="DL27" s="26">
        <v>0.06</v>
      </c>
      <c r="DM27" s="26">
        <v>0.06</v>
      </c>
      <c r="DN27" s="26">
        <v>0.06</v>
      </c>
      <c r="DO27" s="26">
        <v>0.06</v>
      </c>
      <c r="DP27" s="26">
        <v>5.9000000000000004E-2</v>
      </c>
      <c r="DQ27" s="26">
        <v>5.4000000000000006E-2</v>
      </c>
      <c r="DR27" s="26">
        <v>5.4000000000000006E-2</v>
      </c>
      <c r="DS27" s="26">
        <v>5.4000000000000006E-2</v>
      </c>
      <c r="DT27" s="26">
        <v>5.2999999999999999E-2</v>
      </c>
      <c r="DU27" s="26">
        <v>4.9500000000000002E-2</v>
      </c>
      <c r="DV27" s="26">
        <v>4.8000000000000001E-2</v>
      </c>
      <c r="DW27" s="26">
        <v>4.7E-2</v>
      </c>
      <c r="DX27" s="26">
        <v>4.7E-2</v>
      </c>
      <c r="DY27" s="144">
        <v>4.7E-2</v>
      </c>
      <c r="DZ27" s="42"/>
      <c r="EA27" s="42"/>
      <c r="EB27" s="153"/>
      <c r="ED27" s="62"/>
    </row>
    <row r="28" spans="1:134" ht="15" customHeight="1">
      <c r="A28" s="17" t="s">
        <v>52</v>
      </c>
      <c r="B28" s="22">
        <v>0</v>
      </c>
      <c r="C28" s="23">
        <v>0</v>
      </c>
      <c r="D28" s="24">
        <v>0</v>
      </c>
      <c r="E28" s="24">
        <v>0</v>
      </c>
      <c r="F28" s="24">
        <v>0</v>
      </c>
      <c r="G28" s="24">
        <v>0</v>
      </c>
      <c r="H28" s="24">
        <v>0</v>
      </c>
      <c r="I28" s="24">
        <v>0</v>
      </c>
      <c r="J28" s="24">
        <v>0</v>
      </c>
      <c r="K28" s="24">
        <v>0</v>
      </c>
      <c r="L28" s="24">
        <v>0</v>
      </c>
      <c r="M28" s="24">
        <v>0</v>
      </c>
      <c r="N28" s="24">
        <v>0</v>
      </c>
      <c r="O28" s="24">
        <v>0</v>
      </c>
      <c r="P28" s="24">
        <v>0</v>
      </c>
      <c r="Q28" s="24">
        <v>0</v>
      </c>
      <c r="R28" s="24">
        <v>0</v>
      </c>
      <c r="S28" s="24">
        <v>0</v>
      </c>
      <c r="T28" s="24">
        <v>0</v>
      </c>
      <c r="U28" s="24">
        <v>0</v>
      </c>
      <c r="V28" s="24">
        <v>0</v>
      </c>
      <c r="W28" s="24">
        <v>0</v>
      </c>
      <c r="X28" s="24">
        <v>0</v>
      </c>
      <c r="Y28" s="24">
        <v>0</v>
      </c>
      <c r="Z28" s="24">
        <v>0</v>
      </c>
      <c r="AA28" s="24">
        <v>0</v>
      </c>
      <c r="AB28" s="24">
        <v>0</v>
      </c>
      <c r="AC28" s="24">
        <v>0</v>
      </c>
      <c r="AD28" s="24">
        <v>0</v>
      </c>
      <c r="AE28" s="24">
        <v>0</v>
      </c>
      <c r="AF28" s="24">
        <v>0</v>
      </c>
      <c r="AG28" s="24">
        <v>0</v>
      </c>
      <c r="AH28" s="24">
        <v>0</v>
      </c>
      <c r="AI28" s="27">
        <v>0.04</v>
      </c>
      <c r="AJ28" s="27">
        <v>0.04</v>
      </c>
      <c r="AK28" s="27">
        <v>0.04</v>
      </c>
      <c r="AL28" s="27">
        <v>0.04</v>
      </c>
      <c r="AM28" s="27">
        <v>0.04</v>
      </c>
      <c r="AN28" s="27">
        <v>0.04</v>
      </c>
      <c r="AO28" s="27">
        <v>0.04</v>
      </c>
      <c r="AP28" s="27">
        <v>0.04</v>
      </c>
      <c r="AQ28" s="27">
        <v>0.04</v>
      </c>
      <c r="AR28" s="27">
        <v>0.04</v>
      </c>
      <c r="AS28" s="27">
        <v>0.04</v>
      </c>
      <c r="AT28" s="27">
        <v>0.04</v>
      </c>
      <c r="AU28" s="27">
        <v>0.04</v>
      </c>
      <c r="AV28" s="27">
        <v>0.04</v>
      </c>
      <c r="AW28" s="27">
        <v>0.04</v>
      </c>
      <c r="AX28" s="27">
        <v>0.04</v>
      </c>
      <c r="AY28" s="27">
        <v>0.04</v>
      </c>
      <c r="AZ28" s="27">
        <v>0.04</v>
      </c>
      <c r="BA28" s="27">
        <v>0.04</v>
      </c>
      <c r="BB28" s="27">
        <v>0.04</v>
      </c>
      <c r="BC28" s="27">
        <v>0.04</v>
      </c>
      <c r="BD28" s="27">
        <v>0.04</v>
      </c>
      <c r="BE28" s="27">
        <v>0.04</v>
      </c>
      <c r="BF28" s="27">
        <v>0.04</v>
      </c>
      <c r="BG28" s="27">
        <v>0.04</v>
      </c>
      <c r="BH28" s="27">
        <v>0.05</v>
      </c>
      <c r="BI28" s="27">
        <v>0.05</v>
      </c>
      <c r="BJ28" s="27">
        <v>7.0000000000000007E-2</v>
      </c>
      <c r="BK28" s="27">
        <v>7.0000000000000007E-2</v>
      </c>
      <c r="BL28" s="27">
        <v>7.0000000000000007E-2</v>
      </c>
      <c r="BM28" s="27">
        <v>7.0000000000000007E-2</v>
      </c>
      <c r="BN28" s="27">
        <v>7.0000000000000007E-2</v>
      </c>
      <c r="BO28" s="27">
        <v>7.9000000000000001E-2</v>
      </c>
      <c r="BP28" s="27">
        <v>7.9000000000000001E-2</v>
      </c>
      <c r="BQ28" s="27">
        <v>0.1</v>
      </c>
      <c r="BR28" s="24">
        <v>0.1</v>
      </c>
      <c r="BS28" s="24">
        <v>0.11</v>
      </c>
      <c r="BT28" s="24">
        <v>0.11</v>
      </c>
      <c r="BU28" s="24">
        <v>0.11</v>
      </c>
      <c r="BV28" s="24">
        <v>0.11</v>
      </c>
      <c r="BW28" s="24">
        <v>0.11</v>
      </c>
      <c r="BX28" s="24">
        <v>0.11</v>
      </c>
      <c r="BY28" s="24">
        <v>0.11</v>
      </c>
      <c r="BZ28" s="24">
        <v>0.11</v>
      </c>
      <c r="CA28" s="24">
        <v>0.11</v>
      </c>
      <c r="CB28" s="24">
        <v>0.11</v>
      </c>
      <c r="CC28" s="24">
        <v>0.11</v>
      </c>
      <c r="CD28" s="24">
        <v>0.11</v>
      </c>
      <c r="CE28" s="24">
        <v>0.11</v>
      </c>
      <c r="CF28" s="24">
        <v>0.11</v>
      </c>
      <c r="CG28" s="24">
        <v>0.11</v>
      </c>
      <c r="CH28" s="24">
        <v>0.11</v>
      </c>
      <c r="CI28" s="24">
        <v>0.11</v>
      </c>
      <c r="CJ28" s="24">
        <v>0.11</v>
      </c>
      <c r="CK28" s="24">
        <v>0.11</v>
      </c>
      <c r="CL28" s="24">
        <v>0.11</v>
      </c>
      <c r="CM28" s="24">
        <v>0.11</v>
      </c>
      <c r="CN28" s="24">
        <v>0.11</v>
      </c>
      <c r="CO28" s="24">
        <v>0.11</v>
      </c>
      <c r="CP28" s="24">
        <v>0.11</v>
      </c>
      <c r="CQ28" s="24">
        <v>0.11</v>
      </c>
      <c r="CR28" s="24">
        <v>0.11</v>
      </c>
      <c r="CS28" s="24">
        <v>0.11</v>
      </c>
      <c r="CT28" s="24">
        <v>0.11</v>
      </c>
      <c r="CU28" s="24">
        <v>0.11</v>
      </c>
      <c r="CV28" s="24">
        <v>0.11</v>
      </c>
      <c r="CW28" s="24">
        <v>0.11</v>
      </c>
      <c r="CX28" s="26">
        <v>0.11</v>
      </c>
      <c r="CY28" s="26">
        <v>0.11</v>
      </c>
      <c r="CZ28" s="26">
        <v>0.11</v>
      </c>
      <c r="DA28" s="26">
        <v>0.11</v>
      </c>
      <c r="DB28" s="26">
        <v>0.11</v>
      </c>
      <c r="DC28" s="26">
        <v>6.9000000000000006E-2</v>
      </c>
      <c r="DD28" s="26">
        <v>6.9000000000000006E-2</v>
      </c>
      <c r="DE28" s="26">
        <v>6.9000000000000006E-2</v>
      </c>
      <c r="DF28" s="26">
        <v>6.9000000000000006E-2</v>
      </c>
      <c r="DG28" s="26">
        <v>6.9000000000000006E-2</v>
      </c>
      <c r="DH28" s="26">
        <v>6.9000000000000006E-2</v>
      </c>
      <c r="DI28" s="26">
        <v>6.9000000000000006E-2</v>
      </c>
      <c r="DJ28" s="26">
        <v>6.9000000000000006E-2</v>
      </c>
      <c r="DK28" s="26">
        <v>6.9000000000000006E-2</v>
      </c>
      <c r="DL28" s="26">
        <v>6.9000000000000006E-2</v>
      </c>
      <c r="DM28" s="26">
        <v>6.9000000000000006E-2</v>
      </c>
      <c r="DN28" s="26">
        <v>6.9000000000000006E-2</v>
      </c>
      <c r="DO28" s="26">
        <v>6.9000000000000006E-2</v>
      </c>
      <c r="DP28" s="26">
        <v>6.9000000000000006E-2</v>
      </c>
      <c r="DQ28" s="26">
        <v>6.9000000000000006E-2</v>
      </c>
      <c r="DR28" s="26">
        <v>6.9000000000000006E-2</v>
      </c>
      <c r="DS28" s="26">
        <v>6.9000000000000006E-2</v>
      </c>
      <c r="DT28" s="26">
        <v>6.7500000000000004E-2</v>
      </c>
      <c r="DU28" s="26">
        <v>6.7500000000000004E-2</v>
      </c>
      <c r="DV28" s="26">
        <v>5.8999999999999997E-2</v>
      </c>
      <c r="DW28" s="26">
        <v>5.8999999999999997E-2</v>
      </c>
      <c r="DX28" s="26">
        <v>5.6500000000000002E-2</v>
      </c>
      <c r="DY28" s="144">
        <v>5.3999999999999999E-2</v>
      </c>
      <c r="DZ28" s="42"/>
      <c r="EA28" s="42"/>
      <c r="EB28" s="153"/>
      <c r="ED28" s="62"/>
    </row>
    <row r="29" spans="1:134" ht="15" customHeight="1">
      <c r="A29" s="17" t="s">
        <v>53</v>
      </c>
      <c r="B29" s="22">
        <v>0</v>
      </c>
      <c r="C29" s="23">
        <v>0</v>
      </c>
      <c r="D29" s="24">
        <v>0</v>
      </c>
      <c r="E29" s="24">
        <v>0</v>
      </c>
      <c r="F29" s="24">
        <v>0</v>
      </c>
      <c r="G29" s="24">
        <v>0</v>
      </c>
      <c r="H29" s="24">
        <v>0</v>
      </c>
      <c r="I29" s="24">
        <v>0</v>
      </c>
      <c r="J29" s="24">
        <v>0</v>
      </c>
      <c r="K29" s="24">
        <v>0</v>
      </c>
      <c r="L29" s="24">
        <v>0</v>
      </c>
      <c r="M29" s="24">
        <v>0</v>
      </c>
      <c r="N29" s="24">
        <v>0</v>
      </c>
      <c r="O29" s="24">
        <v>0</v>
      </c>
      <c r="P29" s="24">
        <v>0</v>
      </c>
      <c r="Q29" s="24">
        <v>0</v>
      </c>
      <c r="R29" s="24">
        <v>0</v>
      </c>
      <c r="S29" s="24">
        <v>0</v>
      </c>
      <c r="T29" s="24">
        <v>0</v>
      </c>
      <c r="U29" s="24">
        <v>0</v>
      </c>
      <c r="V29" s="24">
        <v>0</v>
      </c>
      <c r="W29" s="24">
        <v>0</v>
      </c>
      <c r="X29" s="24">
        <v>0</v>
      </c>
      <c r="Y29" s="24">
        <v>0</v>
      </c>
      <c r="Z29" s="24">
        <v>0</v>
      </c>
      <c r="AA29" s="24">
        <v>0</v>
      </c>
      <c r="AB29" s="24">
        <v>0</v>
      </c>
      <c r="AC29" s="24">
        <v>0</v>
      </c>
      <c r="AD29" s="24">
        <v>0</v>
      </c>
      <c r="AE29" s="24">
        <v>0</v>
      </c>
      <c r="AF29" s="24">
        <v>0</v>
      </c>
      <c r="AG29" s="24">
        <v>0</v>
      </c>
      <c r="AH29" s="24">
        <v>0</v>
      </c>
      <c r="AI29" s="24">
        <v>0</v>
      </c>
      <c r="AJ29" s="24">
        <v>0</v>
      </c>
      <c r="AK29" s="24">
        <v>0</v>
      </c>
      <c r="AL29" s="24">
        <v>0</v>
      </c>
      <c r="AM29" s="24">
        <v>0</v>
      </c>
      <c r="AN29" s="24">
        <v>0</v>
      </c>
      <c r="AO29" s="24">
        <v>0</v>
      </c>
      <c r="AP29" s="24">
        <v>0</v>
      </c>
      <c r="AQ29" s="24">
        <v>0</v>
      </c>
      <c r="AR29" s="24">
        <v>0</v>
      </c>
      <c r="AS29" s="24">
        <v>0</v>
      </c>
      <c r="AT29" s="24">
        <v>0</v>
      </c>
      <c r="AU29" s="24">
        <v>0</v>
      </c>
      <c r="AV29" s="24">
        <v>0</v>
      </c>
      <c r="AW29" s="24">
        <v>0</v>
      </c>
      <c r="AX29" s="24">
        <v>0</v>
      </c>
      <c r="AY29" s="24">
        <v>0</v>
      </c>
      <c r="AZ29" s="24">
        <v>0</v>
      </c>
      <c r="BA29" s="24">
        <v>0</v>
      </c>
      <c r="BB29" s="24">
        <v>0</v>
      </c>
      <c r="BC29" s="24">
        <v>0</v>
      </c>
      <c r="BD29" s="24">
        <v>0</v>
      </c>
      <c r="BE29" s="24">
        <v>0</v>
      </c>
      <c r="BF29" s="24">
        <v>0</v>
      </c>
      <c r="BG29" s="24">
        <v>0</v>
      </c>
      <c r="BH29" s="24">
        <v>0</v>
      </c>
      <c r="BI29" s="24">
        <v>0</v>
      </c>
      <c r="BJ29" s="24">
        <v>0</v>
      </c>
      <c r="BK29" s="24">
        <v>0</v>
      </c>
      <c r="BL29" s="24">
        <v>0</v>
      </c>
      <c r="BM29" s="24">
        <v>0</v>
      </c>
      <c r="BN29" s="24">
        <v>0</v>
      </c>
      <c r="BO29" s="24">
        <v>0</v>
      </c>
      <c r="BP29" s="24">
        <v>0</v>
      </c>
      <c r="BQ29" s="24">
        <v>0</v>
      </c>
      <c r="BR29" s="24">
        <f>10%*BR54</f>
        <v>6.9999999999999993E-2</v>
      </c>
      <c r="BS29" s="24">
        <f>10%*BS54</f>
        <v>6.9999999999999993E-2</v>
      </c>
      <c r="BT29" s="24">
        <f>13%*BT54</f>
        <v>9.0999999999999998E-2</v>
      </c>
      <c r="BU29" s="24">
        <f>10%*BU54</f>
        <v>6.9999999999999993E-2</v>
      </c>
      <c r="BV29" s="24">
        <f>15%*BV54</f>
        <v>0.105</v>
      </c>
      <c r="BW29" s="24">
        <f>13%*BW54</f>
        <v>9.0999999999999998E-2</v>
      </c>
      <c r="BX29" s="24">
        <f>11%*BX54</f>
        <v>7.6999999999999999E-2</v>
      </c>
      <c r="BY29" s="24">
        <f>12%*BY54</f>
        <v>8.3999999999999991E-2</v>
      </c>
      <c r="BZ29" s="24">
        <f>17%*BZ54</f>
        <v>0.11899999999999999</v>
      </c>
      <c r="CA29" s="24">
        <f>18%*CA54</f>
        <v>0.126</v>
      </c>
      <c r="CB29" s="24">
        <f>16%*CB54</f>
        <v>0.11199999999999999</v>
      </c>
      <c r="CC29" s="24">
        <f>18%*CC54</f>
        <v>0.126</v>
      </c>
      <c r="CD29" s="24">
        <f>15%*CD54</f>
        <v>0.105</v>
      </c>
      <c r="CE29" s="24">
        <f>15%*CE54</f>
        <v>0.103695</v>
      </c>
      <c r="CF29" s="24">
        <f>18%*CF54</f>
        <v>0.09</v>
      </c>
      <c r="CG29" s="24">
        <f>20%*CG54</f>
        <v>0.1</v>
      </c>
      <c r="CH29" s="24">
        <f>19%*CH54</f>
        <v>9.5000000000000001E-2</v>
      </c>
      <c r="CI29" s="24">
        <f>20%*CI54</f>
        <v>0.1</v>
      </c>
      <c r="CJ29" s="24">
        <f>19%*CJ54</f>
        <v>9.5000000000000001E-2</v>
      </c>
      <c r="CK29" s="24">
        <v>5.8999999999999997E-2</v>
      </c>
      <c r="CL29" s="24">
        <v>5.8999999999999997E-2</v>
      </c>
      <c r="CM29" s="24">
        <v>5.8999999999999997E-2</v>
      </c>
      <c r="CN29" s="24">
        <v>6.4100000000000004E-2</v>
      </c>
      <c r="CO29" s="24">
        <v>6.9199999999999998E-2</v>
      </c>
      <c r="CP29" s="24">
        <v>6.9199999999999998E-2</v>
      </c>
      <c r="CQ29" s="24">
        <v>6.9900000000000004E-2</v>
      </c>
      <c r="CR29" s="24">
        <v>6.9900000000000004E-2</v>
      </c>
      <c r="CS29" s="24">
        <v>6.9900000000000004E-2</v>
      </c>
      <c r="CT29" s="24">
        <v>6.9900000000000004E-2</v>
      </c>
      <c r="CU29" s="24">
        <v>6.6799999999999998E-2</v>
      </c>
      <c r="CV29" s="24">
        <v>6.6799999999999998E-2</v>
      </c>
      <c r="CW29" s="24">
        <v>6.6799999999999998E-2</v>
      </c>
      <c r="CX29" s="26">
        <v>6.6799999999999998E-2</v>
      </c>
      <c r="CY29" s="26">
        <v>6.6799999999999998E-2</v>
      </c>
      <c r="CZ29" s="26">
        <v>6.6799999999999998E-2</v>
      </c>
      <c r="DA29" s="26">
        <v>6.8400000000000002E-2</v>
      </c>
      <c r="DB29" s="26">
        <v>6.8400000000000002E-2</v>
      </c>
      <c r="DC29" s="26">
        <v>6.8400000000000002E-2</v>
      </c>
      <c r="DD29" s="26">
        <v>6.8400000000000002E-2</v>
      </c>
      <c r="DE29" s="26">
        <v>6.8400000000000002E-2</v>
      </c>
      <c r="DF29" s="26">
        <v>6.8400000000000002E-2</v>
      </c>
      <c r="DG29" s="26">
        <v>6.8400000000000002E-2</v>
      </c>
      <c r="DH29" s="26">
        <v>6.8400000000000002E-2</v>
      </c>
      <c r="DI29" s="26">
        <v>6.8400000000000002E-2</v>
      </c>
      <c r="DJ29" s="26">
        <v>6.8400000000000002E-2</v>
      </c>
      <c r="DK29" s="26">
        <v>6.8400000000000002E-2</v>
      </c>
      <c r="DL29" s="26">
        <v>6.8400000000000002E-2</v>
      </c>
      <c r="DM29" s="26">
        <v>6.8400000000000002E-2</v>
      </c>
      <c r="DN29" s="26">
        <v>6.8400000000000002E-2</v>
      </c>
      <c r="DO29" s="26">
        <v>6.8400000000000002E-2</v>
      </c>
      <c r="DP29" s="26">
        <v>6.8400000000000002E-2</v>
      </c>
      <c r="DQ29" s="26">
        <v>6.8400000000000002E-2</v>
      </c>
      <c r="DR29" s="26">
        <v>6.8400000000000002E-2</v>
      </c>
      <c r="DS29" s="26">
        <v>6.8400000000000002E-2</v>
      </c>
      <c r="DT29" s="26">
        <v>6.8400000000000002E-2</v>
      </c>
      <c r="DU29" s="26">
        <v>6.6400000000000001E-2</v>
      </c>
      <c r="DV29" s="26">
        <v>5.8400000000000001E-2</v>
      </c>
      <c r="DW29" s="26">
        <v>5.1999999999999998E-2</v>
      </c>
      <c r="DX29" s="26">
        <v>4.5499999999999999E-2</v>
      </c>
      <c r="DY29" s="144">
        <v>3.9899999999999998E-2</v>
      </c>
      <c r="DZ29" s="42"/>
      <c r="EA29" s="42"/>
      <c r="EB29" s="153"/>
      <c r="ED29" s="62"/>
    </row>
    <row r="30" spans="1:134" ht="15" customHeight="1">
      <c r="A30" s="17" t="s">
        <v>54</v>
      </c>
      <c r="B30" s="22">
        <v>0</v>
      </c>
      <c r="C30" s="23">
        <v>0</v>
      </c>
      <c r="D30" s="24">
        <v>0</v>
      </c>
      <c r="E30" s="24">
        <v>0</v>
      </c>
      <c r="F30" s="24">
        <v>0</v>
      </c>
      <c r="G30" s="24">
        <v>0</v>
      </c>
      <c r="H30" s="24">
        <v>0</v>
      </c>
      <c r="I30" s="24">
        <v>0</v>
      </c>
      <c r="J30" s="24">
        <v>0</v>
      </c>
      <c r="K30" s="24">
        <v>0</v>
      </c>
      <c r="L30" s="24">
        <v>0</v>
      </c>
      <c r="M30" s="24">
        <v>0</v>
      </c>
      <c r="N30" s="24">
        <v>0</v>
      </c>
      <c r="O30" s="24">
        <v>0</v>
      </c>
      <c r="P30" s="24">
        <v>0</v>
      </c>
      <c r="Q30" s="24">
        <v>0</v>
      </c>
      <c r="R30" s="24">
        <v>0</v>
      </c>
      <c r="S30" s="24">
        <v>0</v>
      </c>
      <c r="T30" s="24">
        <v>0</v>
      </c>
      <c r="U30" s="24">
        <v>0</v>
      </c>
      <c r="V30" s="24">
        <v>0</v>
      </c>
      <c r="W30" s="24">
        <v>0</v>
      </c>
      <c r="X30" s="24">
        <v>0</v>
      </c>
      <c r="Y30" s="24">
        <v>0</v>
      </c>
      <c r="Z30" s="24">
        <v>0</v>
      </c>
      <c r="AA30" s="24">
        <v>0</v>
      </c>
      <c r="AB30" s="24">
        <v>0</v>
      </c>
      <c r="AC30" s="24">
        <v>0</v>
      </c>
      <c r="AD30" s="24">
        <v>0</v>
      </c>
      <c r="AE30" s="24">
        <v>0</v>
      </c>
      <c r="AF30" s="24">
        <v>0</v>
      </c>
      <c r="AG30" s="24">
        <v>0</v>
      </c>
      <c r="AH30" s="24">
        <v>0</v>
      </c>
      <c r="AI30" s="24">
        <v>0</v>
      </c>
      <c r="AJ30" s="24">
        <v>0</v>
      </c>
      <c r="AK30" s="24">
        <v>0</v>
      </c>
      <c r="AL30" s="24">
        <v>0</v>
      </c>
      <c r="AM30" s="24">
        <v>0</v>
      </c>
      <c r="AN30" s="24">
        <v>0</v>
      </c>
      <c r="AO30" s="24">
        <v>0</v>
      </c>
      <c r="AP30" s="24">
        <v>0</v>
      </c>
      <c r="AQ30" s="24">
        <v>0</v>
      </c>
      <c r="AR30" s="24">
        <v>0</v>
      </c>
      <c r="AS30" s="24">
        <v>0</v>
      </c>
      <c r="AT30" s="24">
        <v>0</v>
      </c>
      <c r="AU30" s="24">
        <v>0</v>
      </c>
      <c r="AV30" s="24">
        <v>0</v>
      </c>
      <c r="AW30" s="24">
        <v>0</v>
      </c>
      <c r="AX30" s="24">
        <v>0</v>
      </c>
      <c r="AY30" s="24">
        <v>0</v>
      </c>
      <c r="AZ30" s="24">
        <v>0</v>
      </c>
      <c r="BA30" s="24">
        <v>0</v>
      </c>
      <c r="BB30" s="24">
        <v>0</v>
      </c>
      <c r="BC30" s="24">
        <v>0</v>
      </c>
      <c r="BD30" s="24">
        <v>0</v>
      </c>
      <c r="BE30" s="24">
        <v>0</v>
      </c>
      <c r="BF30" s="24">
        <v>0</v>
      </c>
      <c r="BG30" s="24">
        <v>0</v>
      </c>
      <c r="BH30" s="24">
        <v>0</v>
      </c>
      <c r="BI30" s="24">
        <v>0</v>
      </c>
      <c r="BJ30" s="24">
        <v>0</v>
      </c>
      <c r="BK30" s="24">
        <v>0</v>
      </c>
      <c r="BL30" s="24">
        <v>0</v>
      </c>
      <c r="BM30" s="24">
        <v>0</v>
      </c>
      <c r="BN30" s="24">
        <v>0</v>
      </c>
      <c r="BO30" s="24">
        <v>0</v>
      </c>
      <c r="BP30" s="24">
        <v>0</v>
      </c>
      <c r="BQ30" s="24">
        <v>0</v>
      </c>
      <c r="BR30" s="24">
        <v>0</v>
      </c>
      <c r="BS30" s="24">
        <v>0</v>
      </c>
      <c r="BT30" s="24">
        <v>0</v>
      </c>
      <c r="BU30" s="24">
        <v>0</v>
      </c>
      <c r="BV30" s="24">
        <v>0</v>
      </c>
      <c r="BW30" s="24">
        <v>0</v>
      </c>
      <c r="BX30" s="24">
        <v>0</v>
      </c>
      <c r="BY30" s="24">
        <v>0</v>
      </c>
      <c r="BZ30" s="24">
        <v>0</v>
      </c>
      <c r="CA30" s="24">
        <v>0</v>
      </c>
      <c r="CB30" s="24">
        <v>0</v>
      </c>
      <c r="CC30" s="24">
        <v>0</v>
      </c>
      <c r="CD30" s="24">
        <v>0</v>
      </c>
      <c r="CE30" s="24">
        <v>0</v>
      </c>
      <c r="CF30" s="24">
        <v>0</v>
      </c>
      <c r="CG30" s="24">
        <v>0</v>
      </c>
      <c r="CH30" s="24">
        <v>0</v>
      </c>
      <c r="CI30" s="24">
        <v>0</v>
      </c>
      <c r="CJ30" s="24">
        <v>0</v>
      </c>
      <c r="CK30" s="24">
        <v>0</v>
      </c>
      <c r="CL30" s="24">
        <v>0</v>
      </c>
      <c r="CM30" s="24">
        <v>0</v>
      </c>
      <c r="CN30" s="24">
        <v>0</v>
      </c>
      <c r="CO30" s="24">
        <v>0</v>
      </c>
      <c r="CP30" s="24">
        <v>0</v>
      </c>
      <c r="CQ30" s="24">
        <v>0</v>
      </c>
      <c r="CR30" s="24">
        <v>0</v>
      </c>
      <c r="CS30" s="24">
        <v>0</v>
      </c>
      <c r="CT30" s="24">
        <v>0</v>
      </c>
      <c r="CU30" s="24">
        <v>0</v>
      </c>
      <c r="CV30" s="24">
        <v>0</v>
      </c>
      <c r="CW30" s="24">
        <v>0</v>
      </c>
      <c r="CX30" s="26">
        <v>0</v>
      </c>
      <c r="CY30" s="26">
        <v>0</v>
      </c>
      <c r="CZ30" s="26">
        <v>0</v>
      </c>
      <c r="DA30" s="26">
        <v>0</v>
      </c>
      <c r="DB30" s="26">
        <v>0</v>
      </c>
      <c r="DC30" s="26">
        <v>0</v>
      </c>
      <c r="DD30" s="26">
        <v>0</v>
      </c>
      <c r="DE30" s="26">
        <v>0</v>
      </c>
      <c r="DF30" s="26">
        <v>0</v>
      </c>
      <c r="DG30" s="26">
        <v>0</v>
      </c>
      <c r="DH30" s="26">
        <v>0</v>
      </c>
      <c r="DI30" s="26">
        <v>0</v>
      </c>
      <c r="DJ30" s="26">
        <v>0</v>
      </c>
      <c r="DK30" s="26">
        <v>0</v>
      </c>
      <c r="DL30" s="24">
        <v>0</v>
      </c>
      <c r="DM30" s="24">
        <v>0</v>
      </c>
      <c r="DN30" s="24">
        <v>0</v>
      </c>
      <c r="DO30" s="24">
        <v>0</v>
      </c>
      <c r="DP30" s="24">
        <v>0</v>
      </c>
      <c r="DQ30" s="24">
        <v>0</v>
      </c>
      <c r="DR30" s="24">
        <v>0</v>
      </c>
      <c r="DS30" s="24">
        <v>0</v>
      </c>
      <c r="DT30" s="24">
        <v>0</v>
      </c>
      <c r="DU30" s="24">
        <v>0</v>
      </c>
      <c r="DV30" s="24">
        <v>0</v>
      </c>
      <c r="DW30" s="26">
        <v>0</v>
      </c>
      <c r="DX30" s="26">
        <v>0</v>
      </c>
      <c r="DY30" s="144">
        <v>0</v>
      </c>
      <c r="DZ30" s="42"/>
      <c r="EA30" s="42"/>
      <c r="EB30" s="153"/>
      <c r="ED30" s="62"/>
    </row>
    <row r="31" spans="1:134" ht="15" customHeight="1">
      <c r="A31" s="17" t="s">
        <v>55</v>
      </c>
      <c r="B31" s="22">
        <v>0</v>
      </c>
      <c r="C31" s="23">
        <v>0</v>
      </c>
      <c r="D31" s="24">
        <v>0</v>
      </c>
      <c r="E31" s="24">
        <v>0</v>
      </c>
      <c r="F31" s="24">
        <v>0</v>
      </c>
      <c r="G31" s="24">
        <v>0</v>
      </c>
      <c r="H31" s="24">
        <v>0</v>
      </c>
      <c r="I31" s="24">
        <v>0</v>
      </c>
      <c r="J31" s="24">
        <v>0</v>
      </c>
      <c r="K31" s="24">
        <v>0</v>
      </c>
      <c r="L31" s="24">
        <v>0</v>
      </c>
      <c r="M31" s="24">
        <v>0</v>
      </c>
      <c r="N31" s="24">
        <v>0</v>
      </c>
      <c r="O31" s="24">
        <v>0</v>
      </c>
      <c r="P31" s="24">
        <v>0</v>
      </c>
      <c r="Q31" s="24">
        <v>0</v>
      </c>
      <c r="R31" s="24">
        <v>0</v>
      </c>
      <c r="S31" s="24">
        <v>0</v>
      </c>
      <c r="T31" s="24">
        <v>0</v>
      </c>
      <c r="U31" s="24">
        <v>0</v>
      </c>
      <c r="V31" s="24">
        <v>0</v>
      </c>
      <c r="W31" s="24">
        <v>0</v>
      </c>
      <c r="X31" s="24">
        <v>0</v>
      </c>
      <c r="Y31" s="24">
        <v>0</v>
      </c>
      <c r="Z31" s="24">
        <v>0</v>
      </c>
      <c r="AA31" s="24">
        <v>0</v>
      </c>
      <c r="AB31" s="24">
        <v>0</v>
      </c>
      <c r="AC31" s="24">
        <v>0</v>
      </c>
      <c r="AD31" s="24">
        <v>0</v>
      </c>
      <c r="AE31" s="24">
        <v>0</v>
      </c>
      <c r="AF31" s="24">
        <v>0</v>
      </c>
      <c r="AG31" s="24">
        <v>0</v>
      </c>
      <c r="AH31" s="24">
        <v>0</v>
      </c>
      <c r="AI31" s="24">
        <v>0</v>
      </c>
      <c r="AJ31" s="24">
        <v>0</v>
      </c>
      <c r="AK31" s="24">
        <v>0</v>
      </c>
      <c r="AL31" s="24">
        <v>0</v>
      </c>
      <c r="AM31" s="24">
        <v>0</v>
      </c>
      <c r="AN31" s="24">
        <v>0</v>
      </c>
      <c r="AO31" s="24">
        <v>0</v>
      </c>
      <c r="AP31" s="24">
        <v>0</v>
      </c>
      <c r="AQ31" s="24">
        <v>0</v>
      </c>
      <c r="AR31" s="24">
        <v>0</v>
      </c>
      <c r="AS31" s="24">
        <v>0</v>
      </c>
      <c r="AT31" s="24">
        <v>0</v>
      </c>
      <c r="AU31" s="24">
        <v>0</v>
      </c>
      <c r="AV31" s="24">
        <v>0</v>
      </c>
      <c r="AW31" s="24">
        <v>0</v>
      </c>
      <c r="AX31" s="24">
        <v>0</v>
      </c>
      <c r="AY31" s="24">
        <v>0</v>
      </c>
      <c r="AZ31" s="24">
        <v>0</v>
      </c>
      <c r="BA31" s="24">
        <v>0</v>
      </c>
      <c r="BB31" s="24">
        <v>0</v>
      </c>
      <c r="BC31" s="24">
        <v>0</v>
      </c>
      <c r="BD31" s="24">
        <v>0</v>
      </c>
      <c r="BE31" s="24">
        <v>0</v>
      </c>
      <c r="BF31" s="24">
        <v>0</v>
      </c>
      <c r="BG31" s="24">
        <v>0</v>
      </c>
      <c r="BH31" s="24">
        <v>0</v>
      </c>
      <c r="BI31" s="24">
        <v>0</v>
      </c>
      <c r="BJ31" s="24">
        <v>0</v>
      </c>
      <c r="BK31" s="24">
        <v>0</v>
      </c>
      <c r="BL31" s="24">
        <v>0</v>
      </c>
      <c r="BM31" s="24">
        <v>0</v>
      </c>
      <c r="BN31" s="24">
        <v>0</v>
      </c>
      <c r="BO31" s="24">
        <v>0</v>
      </c>
      <c r="BP31" s="24">
        <v>0</v>
      </c>
      <c r="BQ31" s="24">
        <v>0</v>
      </c>
      <c r="BR31" s="24">
        <v>0</v>
      </c>
      <c r="BS31" s="24">
        <v>0</v>
      </c>
      <c r="BT31" s="24">
        <v>0</v>
      </c>
      <c r="BU31" s="24">
        <v>0</v>
      </c>
      <c r="BV31" s="24">
        <v>0</v>
      </c>
      <c r="BW31" s="24">
        <v>0</v>
      </c>
      <c r="BX31" s="24">
        <v>0</v>
      </c>
      <c r="BY31" s="24">
        <v>0</v>
      </c>
      <c r="BZ31" s="24">
        <v>0</v>
      </c>
      <c r="CA31" s="24">
        <v>0</v>
      </c>
      <c r="CB31" s="24">
        <v>0</v>
      </c>
      <c r="CC31" s="24">
        <v>0</v>
      </c>
      <c r="CD31" s="24">
        <v>0</v>
      </c>
      <c r="CE31" s="24">
        <v>0</v>
      </c>
      <c r="CF31" s="24">
        <v>0</v>
      </c>
      <c r="CG31" s="24">
        <v>0</v>
      </c>
      <c r="CH31" s="24">
        <v>0</v>
      </c>
      <c r="CI31" s="24">
        <v>0</v>
      </c>
      <c r="CJ31" s="24">
        <v>0</v>
      </c>
      <c r="CK31" s="24">
        <v>0</v>
      </c>
      <c r="CL31" s="24">
        <v>0</v>
      </c>
      <c r="CM31" s="24">
        <v>0</v>
      </c>
      <c r="CN31" s="24">
        <v>0</v>
      </c>
      <c r="CO31" s="24">
        <v>0</v>
      </c>
      <c r="CP31" s="24">
        <v>0</v>
      </c>
      <c r="CQ31" s="24">
        <v>0</v>
      </c>
      <c r="CR31" s="24">
        <v>0</v>
      </c>
      <c r="CS31" s="24">
        <v>0</v>
      </c>
      <c r="CT31" s="24">
        <v>0</v>
      </c>
      <c r="CU31" s="24">
        <v>0</v>
      </c>
      <c r="CV31" s="24">
        <v>0</v>
      </c>
      <c r="CW31" s="24">
        <v>0</v>
      </c>
      <c r="CX31" s="26">
        <v>0</v>
      </c>
      <c r="CY31" s="26">
        <v>0</v>
      </c>
      <c r="CZ31" s="26">
        <v>0</v>
      </c>
      <c r="DA31" s="26">
        <v>0</v>
      </c>
      <c r="DB31" s="26">
        <v>0</v>
      </c>
      <c r="DC31" s="26">
        <v>0</v>
      </c>
      <c r="DD31" s="26">
        <v>0</v>
      </c>
      <c r="DE31" s="26">
        <v>0</v>
      </c>
      <c r="DF31" s="26">
        <v>0</v>
      </c>
      <c r="DG31" s="26">
        <v>0</v>
      </c>
      <c r="DH31" s="26">
        <v>0</v>
      </c>
      <c r="DI31" s="26">
        <v>0</v>
      </c>
      <c r="DJ31" s="26">
        <v>0</v>
      </c>
      <c r="DK31" s="26">
        <v>0</v>
      </c>
      <c r="DL31" s="26">
        <v>0</v>
      </c>
      <c r="DM31" s="26">
        <v>0</v>
      </c>
      <c r="DN31" s="26">
        <v>0</v>
      </c>
      <c r="DO31" s="26">
        <v>0</v>
      </c>
      <c r="DP31" s="26">
        <v>0</v>
      </c>
      <c r="DQ31" s="26">
        <v>0</v>
      </c>
      <c r="DR31" s="26">
        <v>0</v>
      </c>
      <c r="DS31" s="26">
        <v>0</v>
      </c>
      <c r="DT31" s="26">
        <v>0</v>
      </c>
      <c r="DU31" s="26">
        <v>0</v>
      </c>
      <c r="DV31" s="26">
        <v>0</v>
      </c>
      <c r="DW31" s="26">
        <v>0</v>
      </c>
      <c r="DX31" s="26">
        <v>0</v>
      </c>
      <c r="DY31" s="144">
        <v>0</v>
      </c>
      <c r="DZ31" s="42"/>
      <c r="EA31" s="42"/>
      <c r="EB31" s="153"/>
      <c r="ED31" s="62"/>
    </row>
    <row r="32" spans="1:134" ht="15" customHeight="1">
      <c r="A32" s="17" t="s">
        <v>56</v>
      </c>
      <c r="B32" s="22">
        <v>0</v>
      </c>
      <c r="C32" s="23">
        <v>0</v>
      </c>
      <c r="D32" s="24">
        <v>0</v>
      </c>
      <c r="E32" s="24">
        <v>0</v>
      </c>
      <c r="F32" s="24">
        <v>0</v>
      </c>
      <c r="G32" s="24">
        <v>0</v>
      </c>
      <c r="H32" s="24">
        <v>0</v>
      </c>
      <c r="I32" s="24">
        <v>0</v>
      </c>
      <c r="J32" s="24">
        <v>0</v>
      </c>
      <c r="K32" s="24">
        <v>0</v>
      </c>
      <c r="L32" s="24">
        <v>0</v>
      </c>
      <c r="M32" s="24">
        <v>0</v>
      </c>
      <c r="N32" s="24">
        <v>0</v>
      </c>
      <c r="O32" s="24">
        <v>0</v>
      </c>
      <c r="P32" s="24">
        <v>0</v>
      </c>
      <c r="Q32" s="24">
        <v>0</v>
      </c>
      <c r="R32" s="24">
        <v>0</v>
      </c>
      <c r="S32" s="24">
        <v>0</v>
      </c>
      <c r="T32" s="24">
        <v>0</v>
      </c>
      <c r="U32" s="24">
        <v>0</v>
      </c>
      <c r="V32" s="24">
        <v>0</v>
      </c>
      <c r="W32" s="24">
        <v>0</v>
      </c>
      <c r="X32" s="24">
        <v>0</v>
      </c>
      <c r="Y32" s="24">
        <v>0</v>
      </c>
      <c r="Z32" s="24">
        <v>0</v>
      </c>
      <c r="AA32" s="24">
        <v>0</v>
      </c>
      <c r="AB32" s="24">
        <v>0</v>
      </c>
      <c r="AC32" s="24">
        <v>0</v>
      </c>
      <c r="AD32" s="24">
        <v>0</v>
      </c>
      <c r="AE32" s="24">
        <v>0</v>
      </c>
      <c r="AF32" s="24">
        <v>0</v>
      </c>
      <c r="AG32" s="24">
        <v>0</v>
      </c>
      <c r="AH32" s="24">
        <v>0</v>
      </c>
      <c r="AI32" s="24">
        <v>0</v>
      </c>
      <c r="AJ32" s="24">
        <v>0</v>
      </c>
      <c r="AK32" s="24">
        <v>0</v>
      </c>
      <c r="AL32" s="24">
        <v>0</v>
      </c>
      <c r="AM32" s="24">
        <v>0</v>
      </c>
      <c r="AN32" s="24">
        <v>0</v>
      </c>
      <c r="AO32" s="24">
        <v>0</v>
      </c>
      <c r="AP32" s="24">
        <v>0</v>
      </c>
      <c r="AQ32" s="24">
        <v>0</v>
      </c>
      <c r="AR32" s="24">
        <v>0</v>
      </c>
      <c r="AS32" s="24">
        <v>0</v>
      </c>
      <c r="AT32" s="24">
        <v>0</v>
      </c>
      <c r="AU32" s="24">
        <v>0</v>
      </c>
      <c r="AV32" s="24">
        <v>0</v>
      </c>
      <c r="AW32" s="24">
        <v>0</v>
      </c>
      <c r="AX32" s="24">
        <v>0</v>
      </c>
      <c r="AY32" s="24">
        <v>0</v>
      </c>
      <c r="AZ32" s="24">
        <v>0</v>
      </c>
      <c r="BA32" s="24">
        <v>0</v>
      </c>
      <c r="BB32" s="24">
        <v>0</v>
      </c>
      <c r="BC32" s="24">
        <v>0</v>
      </c>
      <c r="BD32" s="24">
        <v>0</v>
      </c>
      <c r="BE32" s="24">
        <v>0</v>
      </c>
      <c r="BF32" s="24">
        <v>0</v>
      </c>
      <c r="BG32" s="24">
        <v>0</v>
      </c>
      <c r="BH32" s="24">
        <v>0</v>
      </c>
      <c r="BI32" s="24">
        <v>0</v>
      </c>
      <c r="BJ32" s="24">
        <v>0</v>
      </c>
      <c r="BK32" s="24">
        <v>0</v>
      </c>
      <c r="BL32" s="24">
        <v>0</v>
      </c>
      <c r="BM32" s="24">
        <v>0</v>
      </c>
      <c r="BN32" s="24">
        <v>0</v>
      </c>
      <c r="BO32" s="24">
        <v>0</v>
      </c>
      <c r="BP32" s="24">
        <v>0</v>
      </c>
      <c r="BQ32" s="24">
        <v>0</v>
      </c>
      <c r="BR32" s="24">
        <v>0</v>
      </c>
      <c r="BS32" s="24">
        <v>0</v>
      </c>
      <c r="BT32" s="24">
        <v>0</v>
      </c>
      <c r="BU32" s="24">
        <v>0</v>
      </c>
      <c r="BV32" s="24">
        <v>0</v>
      </c>
      <c r="BW32" s="24">
        <v>0</v>
      </c>
      <c r="BX32" s="24">
        <v>0</v>
      </c>
      <c r="BY32" s="24">
        <v>0</v>
      </c>
      <c r="BZ32" s="24">
        <v>2.5000000000000001E-2</v>
      </c>
      <c r="CA32" s="24">
        <v>2.5000000000000001E-2</v>
      </c>
      <c r="CB32" s="24">
        <v>2.5000000000000001E-2</v>
      </c>
      <c r="CC32" s="24">
        <v>2.5000000000000001E-2</v>
      </c>
      <c r="CD32" s="24">
        <v>2.5000000000000001E-2</v>
      </c>
      <c r="CE32" s="24">
        <v>2.5000000000000001E-2</v>
      </c>
      <c r="CF32" s="24">
        <v>2.5000000000000001E-2</v>
      </c>
      <c r="CG32" s="24">
        <v>3.5000000000000003E-2</v>
      </c>
      <c r="CH32" s="24">
        <v>3.5000000000000003E-2</v>
      </c>
      <c r="CI32" s="24">
        <v>3.5000000000000003E-2</v>
      </c>
      <c r="CJ32" s="24">
        <v>3.5000000000000003E-2</v>
      </c>
      <c r="CK32" s="24">
        <v>3.5000000000000003E-2</v>
      </c>
      <c r="CL32" s="24">
        <v>3.5000000000000003E-2</v>
      </c>
      <c r="CM32" s="24">
        <v>3.5000000000000003E-2</v>
      </c>
      <c r="CN32" s="24">
        <v>3.5000000000000003E-2</v>
      </c>
      <c r="CO32" s="24">
        <v>7.0000000000000007E-2</v>
      </c>
      <c r="CP32" s="24">
        <v>7.0000000000000007E-2</v>
      </c>
      <c r="CQ32" s="24">
        <v>7.0000000000000007E-2</v>
      </c>
      <c r="CR32" s="24">
        <v>6.6500000000000004E-2</v>
      </c>
      <c r="CS32" s="24">
        <v>6.5799999999999997E-2</v>
      </c>
      <c r="CT32" s="24">
        <v>6.3700000000000007E-2</v>
      </c>
      <c r="CU32" s="24">
        <v>6.3700000000000007E-2</v>
      </c>
      <c r="CV32" s="24">
        <v>6.3700000000000007E-2</v>
      </c>
      <c r="CW32" s="24">
        <v>6.3700000000000007E-2</v>
      </c>
      <c r="CX32" s="26">
        <v>6.3700000000000007E-2</v>
      </c>
      <c r="CY32" s="26">
        <v>6.3700000000000007E-2</v>
      </c>
      <c r="CZ32" s="26">
        <v>6.3700000000000007E-2</v>
      </c>
      <c r="DA32" s="26">
        <v>6.3700000000000007E-2</v>
      </c>
      <c r="DB32" s="26">
        <v>8.9700000000000002E-2</v>
      </c>
      <c r="DC32" s="26">
        <v>8.9700000000000002E-2</v>
      </c>
      <c r="DD32" s="26">
        <v>8.9700000000000002E-2</v>
      </c>
      <c r="DE32" s="26">
        <v>8.9700000000000002E-2</v>
      </c>
      <c r="DF32" s="26">
        <v>8.9700000000000002E-2</v>
      </c>
      <c r="DG32" s="26">
        <v>0.1075</v>
      </c>
      <c r="DH32" s="26">
        <v>8.9700000000000002E-2</v>
      </c>
      <c r="DI32" s="26">
        <v>8.9700000000000002E-2</v>
      </c>
      <c r="DJ32" s="26">
        <v>8.9700000000000002E-2</v>
      </c>
      <c r="DK32" s="26">
        <v>8.9700000000000002E-2</v>
      </c>
      <c r="DL32" s="26">
        <v>8.9700000000000002E-2</v>
      </c>
      <c r="DM32" s="26">
        <v>8.9700000000000002E-2</v>
      </c>
      <c r="DN32" s="26">
        <v>8.9700000000000002E-2</v>
      </c>
      <c r="DO32" s="26">
        <v>8.9700000000000002E-2</v>
      </c>
      <c r="DP32" s="26">
        <v>8.9700000000000002E-2</v>
      </c>
      <c r="DQ32" s="26">
        <v>0.1075</v>
      </c>
      <c r="DR32" s="26">
        <v>0.1075</v>
      </c>
      <c r="DS32" s="26">
        <v>0.1075</v>
      </c>
      <c r="DT32" s="26">
        <v>0.1075</v>
      </c>
      <c r="DU32" s="26">
        <v>0.1075</v>
      </c>
      <c r="DV32" s="26">
        <v>0.1075</v>
      </c>
      <c r="DW32" s="26">
        <v>0.1075</v>
      </c>
      <c r="DX32" s="26">
        <v>0.1075</v>
      </c>
      <c r="DY32" s="144">
        <v>0.1075</v>
      </c>
      <c r="DZ32" s="42"/>
      <c r="EA32" s="42"/>
      <c r="EB32" s="153"/>
      <c r="ED32" s="62"/>
    </row>
    <row r="33" spans="1:134" ht="15" customHeight="1">
      <c r="A33" s="18" t="s">
        <v>57</v>
      </c>
      <c r="B33" s="22">
        <v>0</v>
      </c>
      <c r="C33" s="23">
        <v>0</v>
      </c>
      <c r="D33" s="24">
        <v>0</v>
      </c>
      <c r="E33" s="24">
        <v>0</v>
      </c>
      <c r="F33" s="24">
        <v>0</v>
      </c>
      <c r="G33" s="24">
        <v>0</v>
      </c>
      <c r="H33" s="24">
        <v>0</v>
      </c>
      <c r="I33" s="24">
        <v>0</v>
      </c>
      <c r="J33" s="24">
        <v>0</v>
      </c>
      <c r="K33" s="24">
        <v>0</v>
      </c>
      <c r="L33" s="24">
        <v>0</v>
      </c>
      <c r="M33" s="24">
        <v>0</v>
      </c>
      <c r="N33" s="24">
        <v>0</v>
      </c>
      <c r="O33" s="24">
        <v>0</v>
      </c>
      <c r="P33" s="24">
        <v>0</v>
      </c>
      <c r="Q33" s="24">
        <v>0</v>
      </c>
      <c r="R33" s="24">
        <v>0</v>
      </c>
      <c r="S33" s="24">
        <v>0</v>
      </c>
      <c r="T33" s="24">
        <v>0</v>
      </c>
      <c r="U33" s="25">
        <v>0.03</v>
      </c>
      <c r="V33" s="24">
        <v>0</v>
      </c>
      <c r="W33" s="24">
        <v>0</v>
      </c>
      <c r="X33" s="24">
        <v>0</v>
      </c>
      <c r="Y33" s="24">
        <v>0</v>
      </c>
      <c r="Z33" s="24">
        <v>0</v>
      </c>
      <c r="AA33" s="24">
        <v>0</v>
      </c>
      <c r="AB33" s="24">
        <v>0</v>
      </c>
      <c r="AC33" s="24">
        <v>0</v>
      </c>
      <c r="AD33" s="24">
        <v>0</v>
      </c>
      <c r="AE33" s="24">
        <v>0</v>
      </c>
      <c r="AF33" s="24">
        <v>0</v>
      </c>
      <c r="AG33" s="24">
        <v>0</v>
      </c>
      <c r="AH33" s="24">
        <v>0</v>
      </c>
      <c r="AI33" s="27">
        <v>0.04</v>
      </c>
      <c r="AJ33" s="27">
        <v>0.04</v>
      </c>
      <c r="AK33" s="27">
        <v>0.04</v>
      </c>
      <c r="AL33" s="27">
        <v>0.04</v>
      </c>
      <c r="AM33" s="27">
        <v>0.04</v>
      </c>
      <c r="AN33" s="27">
        <v>0.04</v>
      </c>
      <c r="AO33" s="27">
        <v>0.04</v>
      </c>
      <c r="AP33" s="27">
        <v>0.04</v>
      </c>
      <c r="AQ33" s="27">
        <v>0.04</v>
      </c>
      <c r="AR33" s="27">
        <v>0.04</v>
      </c>
      <c r="AS33" s="27">
        <v>0.04</v>
      </c>
      <c r="AT33" s="27">
        <v>0.04</v>
      </c>
      <c r="AU33" s="27">
        <v>0.04</v>
      </c>
      <c r="AV33" s="27">
        <v>0.04</v>
      </c>
      <c r="AW33" s="27">
        <v>0.04</v>
      </c>
      <c r="AX33" s="27">
        <v>0.04</v>
      </c>
      <c r="AY33" s="27">
        <v>0.04</v>
      </c>
      <c r="AZ33" s="27">
        <v>0.04</v>
      </c>
      <c r="BA33" s="27">
        <v>0.04</v>
      </c>
      <c r="BB33" s="27">
        <v>0.04</v>
      </c>
      <c r="BC33" s="27">
        <v>0.04</v>
      </c>
      <c r="BD33" s="27">
        <v>0.04</v>
      </c>
      <c r="BE33" s="27">
        <v>0.04</v>
      </c>
      <c r="BF33" s="27">
        <v>0.04</v>
      </c>
      <c r="BG33" s="27">
        <v>0.04</v>
      </c>
      <c r="BH33" s="27">
        <v>0.04</v>
      </c>
      <c r="BI33" s="27">
        <v>0.04</v>
      </c>
      <c r="BJ33" s="27">
        <v>0.04</v>
      </c>
      <c r="BK33" s="27">
        <v>0.06</v>
      </c>
      <c r="BL33" s="27">
        <v>0.06</v>
      </c>
      <c r="BM33" s="27">
        <v>0.06</v>
      </c>
      <c r="BN33" s="27">
        <v>0.06</v>
      </c>
      <c r="BO33" s="27">
        <v>0.06</v>
      </c>
      <c r="BP33" s="27">
        <v>0.06</v>
      </c>
      <c r="BQ33" s="27">
        <v>0.06</v>
      </c>
      <c r="BR33" s="24">
        <v>0.06</v>
      </c>
      <c r="BS33" s="24">
        <v>0.09</v>
      </c>
      <c r="BT33" s="24">
        <v>0.09</v>
      </c>
      <c r="BU33" s="24">
        <v>0.09</v>
      </c>
      <c r="BV33" s="24">
        <v>0.09</v>
      </c>
      <c r="BW33" s="24">
        <v>0.09</v>
      </c>
      <c r="BX33" s="24">
        <v>0.09</v>
      </c>
      <c r="BY33" s="24">
        <v>0.09</v>
      </c>
      <c r="BZ33" s="24">
        <v>0.09</v>
      </c>
      <c r="CA33" s="24">
        <v>0.09</v>
      </c>
      <c r="CB33" s="24">
        <v>0.09</v>
      </c>
      <c r="CC33" s="24">
        <v>0.09</v>
      </c>
      <c r="CD33" s="24">
        <v>0.09</v>
      </c>
      <c r="CE33" s="24">
        <v>6.7000000000000004E-2</v>
      </c>
      <c r="CF33" s="24">
        <v>0.06</v>
      </c>
      <c r="CG33" s="24">
        <v>7.8E-2</v>
      </c>
      <c r="CH33" s="24">
        <v>7.8E-2</v>
      </c>
      <c r="CI33" s="24">
        <v>7.8E-2</v>
      </c>
      <c r="CJ33" s="24">
        <v>8.5000000000000006E-2</v>
      </c>
      <c r="CK33" s="24">
        <v>8.5000000000000006E-2</v>
      </c>
      <c r="CL33" s="24">
        <v>8.5000000000000006E-2</v>
      </c>
      <c r="CM33" s="24">
        <v>8.5000000000000006E-2</v>
      </c>
      <c r="CN33" s="24">
        <v>8.5000000000000006E-2</v>
      </c>
      <c r="CO33" s="24">
        <v>8.5000000000000006E-2</v>
      </c>
      <c r="CP33" s="24">
        <v>8.5000000000000006E-2</v>
      </c>
      <c r="CQ33" s="24">
        <v>8.5000000000000006E-2</v>
      </c>
      <c r="CR33" s="24">
        <v>8.5000000000000006E-2</v>
      </c>
      <c r="CS33" s="24">
        <v>8.5000000000000006E-2</v>
      </c>
      <c r="CT33" s="24">
        <v>8.5000000000000006E-2</v>
      </c>
      <c r="CU33" s="24">
        <v>8.5000000000000006E-2</v>
      </c>
      <c r="CV33" s="24">
        <v>8.5000000000000006E-2</v>
      </c>
      <c r="CW33" s="24">
        <v>8.2000000000000003E-2</v>
      </c>
      <c r="CX33" s="26">
        <v>8.199999999999999E-2</v>
      </c>
      <c r="CY33" s="26">
        <v>8.199999999999999E-2</v>
      </c>
      <c r="CZ33" s="26">
        <v>8.199999999999999E-2</v>
      </c>
      <c r="DA33" s="26">
        <v>8.199999999999999E-2</v>
      </c>
      <c r="DB33" s="26">
        <v>6.8000000000000005E-2</v>
      </c>
      <c r="DC33" s="26">
        <v>5.7000000000000002E-2</v>
      </c>
      <c r="DD33" s="26">
        <v>5.2999999999999999E-2</v>
      </c>
      <c r="DE33" s="26">
        <v>5.2999999999999999E-2</v>
      </c>
      <c r="DF33" s="26">
        <v>4.9000000000000002E-2</v>
      </c>
      <c r="DG33" s="26">
        <v>4.9000000000000002E-2</v>
      </c>
      <c r="DH33" s="26">
        <v>4.9000000000000002E-2</v>
      </c>
      <c r="DI33" s="26">
        <v>4.9000000000000002E-2</v>
      </c>
      <c r="DJ33" s="26">
        <v>4.9000000000000002E-2</v>
      </c>
      <c r="DK33" s="26">
        <v>4.9000000000000002E-2</v>
      </c>
      <c r="DL33" s="26">
        <v>4.9000000000000002E-2</v>
      </c>
      <c r="DM33" s="26">
        <v>4.9000000000000002E-2</v>
      </c>
      <c r="DN33" s="26">
        <v>4.9000000000000002E-2</v>
      </c>
      <c r="DO33" s="26">
        <v>4.9000000000000002E-2</v>
      </c>
      <c r="DP33" s="26">
        <v>4.9000000000000002E-2</v>
      </c>
      <c r="DQ33" s="26">
        <v>4.9000000000000002E-2</v>
      </c>
      <c r="DR33" s="26">
        <v>4.9000000000000002E-2</v>
      </c>
      <c r="DS33" s="26">
        <v>5.9000000000000004E-2</v>
      </c>
      <c r="DT33" s="26">
        <v>5.9000000000000004E-2</v>
      </c>
      <c r="DU33" s="26">
        <v>5.9000000000000004E-2</v>
      </c>
      <c r="DV33" s="26">
        <v>5.8999999999999997E-2</v>
      </c>
      <c r="DW33" s="26">
        <v>5.8999999999999997E-2</v>
      </c>
      <c r="DX33" s="26">
        <v>5.8999999999999997E-2</v>
      </c>
      <c r="DY33" s="144">
        <v>5.8999999999999997E-2</v>
      </c>
      <c r="DZ33" s="42"/>
      <c r="EA33" s="42"/>
      <c r="EB33" s="153"/>
      <c r="ED33" s="62"/>
    </row>
    <row r="34" spans="1:134" ht="15" customHeight="1">
      <c r="A34" s="17" t="s">
        <v>58</v>
      </c>
      <c r="B34" s="22">
        <v>0</v>
      </c>
      <c r="C34" s="23">
        <v>0</v>
      </c>
      <c r="D34" s="24">
        <v>0</v>
      </c>
      <c r="E34" s="24">
        <v>0</v>
      </c>
      <c r="F34" s="24">
        <v>0</v>
      </c>
      <c r="G34" s="24">
        <v>0</v>
      </c>
      <c r="H34" s="24">
        <v>0</v>
      </c>
      <c r="I34" s="24">
        <v>0</v>
      </c>
      <c r="J34" s="24">
        <v>0</v>
      </c>
      <c r="K34" s="24">
        <v>0</v>
      </c>
      <c r="L34" s="24">
        <v>0</v>
      </c>
      <c r="M34" s="24">
        <v>0</v>
      </c>
      <c r="N34" s="24">
        <v>0</v>
      </c>
      <c r="O34" s="24">
        <v>0</v>
      </c>
      <c r="P34" s="24">
        <v>0</v>
      </c>
      <c r="Q34" s="24">
        <v>0</v>
      </c>
      <c r="R34" s="24">
        <v>0</v>
      </c>
      <c r="S34" s="24">
        <v>0</v>
      </c>
      <c r="T34" s="24">
        <v>0</v>
      </c>
      <c r="U34" s="27">
        <v>0.03</v>
      </c>
      <c r="V34" s="27">
        <v>0.03</v>
      </c>
      <c r="W34" s="27">
        <v>0.03</v>
      </c>
      <c r="X34" s="27">
        <v>0.03</v>
      </c>
      <c r="Y34" s="27">
        <f>0.03*(3/4)</f>
        <v>2.2499999999999999E-2</v>
      </c>
      <c r="Z34" s="27">
        <f>0.03*(3/4)</f>
        <v>2.2499999999999999E-2</v>
      </c>
      <c r="AA34" s="27">
        <f>0.03*(3/4)</f>
        <v>2.2499999999999999E-2</v>
      </c>
      <c r="AB34" s="27">
        <v>0.03</v>
      </c>
      <c r="AC34" s="27">
        <v>0.03</v>
      </c>
      <c r="AD34" s="27">
        <v>0.03</v>
      </c>
      <c r="AE34" s="27">
        <v>0.03</v>
      </c>
      <c r="AF34" s="27">
        <v>0.03</v>
      </c>
      <c r="AG34" s="27">
        <v>0.06</v>
      </c>
      <c r="AH34" s="27">
        <v>0.06</v>
      </c>
      <c r="AI34" s="27">
        <v>0.06</v>
      </c>
      <c r="AJ34" s="27">
        <v>0.08</v>
      </c>
      <c r="AK34" s="27">
        <f t="shared" ref="AK34:AP34" si="8">9%+1%</f>
        <v>9.9999999999999992E-2</v>
      </c>
      <c r="AL34" s="27">
        <f t="shared" si="8"/>
        <v>9.9999999999999992E-2</v>
      </c>
      <c r="AM34" s="27">
        <f t="shared" si="8"/>
        <v>9.9999999999999992E-2</v>
      </c>
      <c r="AN34" s="27">
        <f t="shared" si="8"/>
        <v>9.9999999999999992E-2</v>
      </c>
      <c r="AO34" s="27">
        <f t="shared" si="8"/>
        <v>9.9999999999999992E-2</v>
      </c>
      <c r="AP34" s="27">
        <f t="shared" si="8"/>
        <v>9.9999999999999992E-2</v>
      </c>
      <c r="AQ34" s="27">
        <f>9%-(9%*25%)</f>
        <v>6.7500000000000004E-2</v>
      </c>
      <c r="AR34" s="27">
        <f>7%-(7%*25%)</f>
        <v>5.2500000000000005E-2</v>
      </c>
      <c r="AS34" s="27">
        <f>7%-(7%*25%)</f>
        <v>5.2500000000000005E-2</v>
      </c>
      <c r="AT34" s="27">
        <f>7%-(7%*25%)</f>
        <v>5.2500000000000005E-2</v>
      </c>
      <c r="AU34" s="27">
        <f>7%-(7%*50%)</f>
        <v>3.5000000000000003E-2</v>
      </c>
      <c r="AV34" s="27">
        <f>7%-(7%*50%)</f>
        <v>3.5000000000000003E-2</v>
      </c>
      <c r="AW34" s="27">
        <f>7%-(7%*50%)</f>
        <v>3.5000000000000003E-2</v>
      </c>
      <c r="AX34" s="27">
        <f>7%-(7%*10%)</f>
        <v>6.3E-2</v>
      </c>
      <c r="AY34" s="27">
        <v>6.3E-2</v>
      </c>
      <c r="AZ34" s="27">
        <v>6.3E-2</v>
      </c>
      <c r="BA34" s="27">
        <v>6.3E-2</v>
      </c>
      <c r="BB34" s="27">
        <v>6.3E-2</v>
      </c>
      <c r="BC34" s="27">
        <v>6.3E-2</v>
      </c>
      <c r="BD34" s="27">
        <v>7.0000000000000007E-2</v>
      </c>
      <c r="BE34" s="27">
        <v>7.0000000000000007E-2</v>
      </c>
      <c r="BF34" s="27">
        <v>7.0000000000000007E-2</v>
      </c>
      <c r="BG34" s="27">
        <v>7.0000000000000007E-2</v>
      </c>
      <c r="BH34" s="27">
        <v>0</v>
      </c>
      <c r="BI34" s="27">
        <v>0.1</v>
      </c>
      <c r="BJ34" s="27">
        <v>9.0999999999999998E-2</v>
      </c>
      <c r="BK34" s="27">
        <v>0.14000000000000001</v>
      </c>
      <c r="BL34" s="27">
        <v>0.14000000000000001</v>
      </c>
      <c r="BM34" s="27">
        <v>0.14000000000000001</v>
      </c>
      <c r="BN34" s="27">
        <v>0.14000000000000001</v>
      </c>
      <c r="BO34" s="27">
        <v>0.14000000000000001</v>
      </c>
      <c r="BP34" s="27">
        <v>0.14000000000000001</v>
      </c>
      <c r="BQ34" s="27">
        <v>0.14000000000000001</v>
      </c>
      <c r="BR34" s="24">
        <v>0.14000000000000001</v>
      </c>
      <c r="BS34" s="24">
        <v>0.15</v>
      </c>
      <c r="BT34" s="24">
        <v>0.15</v>
      </c>
      <c r="BU34" s="24">
        <v>0.15</v>
      </c>
      <c r="BV34" s="24">
        <v>0.15</v>
      </c>
      <c r="BW34" s="24">
        <v>0.15</v>
      </c>
      <c r="BX34" s="24">
        <v>0.15</v>
      </c>
      <c r="BY34" s="24">
        <v>0.15</v>
      </c>
      <c r="BZ34" s="24">
        <v>0.15</v>
      </c>
      <c r="CA34" s="24">
        <v>0.15</v>
      </c>
      <c r="CB34" s="24">
        <v>0.15</v>
      </c>
      <c r="CC34" s="24">
        <v>0.12</v>
      </c>
      <c r="CD34" s="24">
        <v>0.11</v>
      </c>
      <c r="CE34" s="24">
        <v>0.1</v>
      </c>
      <c r="CF34" s="24">
        <v>0.1</v>
      </c>
      <c r="CG34" s="24">
        <v>0.1</v>
      </c>
      <c r="CH34" s="24">
        <v>0.1</v>
      </c>
      <c r="CI34" s="24">
        <v>9.5000000000000001E-2</v>
      </c>
      <c r="CJ34" s="24">
        <v>8.7499999999999994E-2</v>
      </c>
      <c r="CK34" s="24">
        <v>8.7499999999999994E-2</v>
      </c>
      <c r="CL34" s="24">
        <v>8.3750000000000005E-2</v>
      </c>
      <c r="CM34" s="24">
        <v>7.8750000000000001E-2</v>
      </c>
      <c r="CN34" s="24">
        <v>7.8750000000000001E-2</v>
      </c>
      <c r="CO34" s="24">
        <v>7.8750000000000001E-2</v>
      </c>
      <c r="CP34" s="24">
        <v>7.8750000000000001E-2</v>
      </c>
      <c r="CQ34" s="24">
        <v>7.8750000000000001E-2</v>
      </c>
      <c r="CR34" s="24">
        <v>7.8750000000000001E-2</v>
      </c>
      <c r="CS34" s="24">
        <v>7.5937500000000005E-2</v>
      </c>
      <c r="CT34" s="24">
        <v>7.1249999999999994E-2</v>
      </c>
      <c r="CU34" s="24">
        <v>6.8500000000000005E-2</v>
      </c>
      <c r="CV34" s="24">
        <v>6.8500000000000005E-2</v>
      </c>
      <c r="CW34" s="24">
        <v>6.8500000000000005E-2</v>
      </c>
      <c r="CX34" s="26">
        <v>6.8499999999999991E-2</v>
      </c>
      <c r="CY34" s="26">
        <v>6.8499999999999991E-2</v>
      </c>
      <c r="CZ34" s="26">
        <v>6.8499999999999991E-2</v>
      </c>
      <c r="DA34" s="26">
        <v>6.8499999999999991E-2</v>
      </c>
      <c r="DB34" s="26">
        <v>7.6999999999999999E-2</v>
      </c>
      <c r="DC34" s="26">
        <v>7.6999999999999999E-2</v>
      </c>
      <c r="DD34" s="26">
        <v>7.6999999999999999E-2</v>
      </c>
      <c r="DE34" s="26">
        <v>6.8499999999999991E-2</v>
      </c>
      <c r="DF34" s="26">
        <v>6.8499999999999991E-2</v>
      </c>
      <c r="DG34" s="26">
        <v>8.9700000000000002E-2</v>
      </c>
      <c r="DH34" s="26">
        <v>8.9700000000000002E-2</v>
      </c>
      <c r="DI34" s="26">
        <v>8.9700000000000002E-2</v>
      </c>
      <c r="DJ34" s="26">
        <v>8.8200000000000001E-2</v>
      </c>
      <c r="DK34" s="26">
        <v>8.8200000000000001E-2</v>
      </c>
      <c r="DL34" s="26">
        <v>8.8200000000000001E-2</v>
      </c>
      <c r="DM34" s="26">
        <v>8.8200000000000001E-2</v>
      </c>
      <c r="DN34" s="26">
        <v>8.8200000000000001E-2</v>
      </c>
      <c r="DO34" s="26">
        <v>8.8200000000000001E-2</v>
      </c>
      <c r="DP34" s="26">
        <v>8.8200000000000001E-2</v>
      </c>
      <c r="DQ34" s="26">
        <v>8.8200000000000001E-2</v>
      </c>
      <c r="DR34" s="26">
        <v>8.8200000000000001E-2</v>
      </c>
      <c r="DS34" s="26">
        <v>8.8200000000000001E-2</v>
      </c>
      <c r="DT34" s="26">
        <v>0.109</v>
      </c>
      <c r="DU34" s="26">
        <v>0.109</v>
      </c>
      <c r="DV34" s="26">
        <v>0.109</v>
      </c>
      <c r="DW34" s="26">
        <v>0.109</v>
      </c>
      <c r="DX34" s="26">
        <v>0.109</v>
      </c>
      <c r="DY34" s="144">
        <v>0.109</v>
      </c>
      <c r="DZ34" s="42"/>
      <c r="EA34" s="42"/>
      <c r="EB34" s="153"/>
      <c r="ED34" s="62"/>
    </row>
    <row r="35" spans="1:134" ht="15" customHeight="1">
      <c r="A35" s="18" t="s">
        <v>59</v>
      </c>
      <c r="B35" s="22">
        <v>0</v>
      </c>
      <c r="C35" s="23">
        <v>0</v>
      </c>
      <c r="D35" s="24">
        <v>0</v>
      </c>
      <c r="E35" s="24">
        <v>0</v>
      </c>
      <c r="F35" s="24">
        <v>0</v>
      </c>
      <c r="G35" s="24">
        <v>0</v>
      </c>
      <c r="H35" s="24">
        <v>0</v>
      </c>
      <c r="I35" s="24">
        <v>0</v>
      </c>
      <c r="J35" s="24">
        <v>0</v>
      </c>
      <c r="K35" s="24">
        <v>0</v>
      </c>
      <c r="L35" s="24">
        <v>0</v>
      </c>
      <c r="M35" s="24">
        <v>0</v>
      </c>
      <c r="N35" s="24">
        <v>0</v>
      </c>
      <c r="O35" s="24">
        <v>0</v>
      </c>
      <c r="P35" s="24">
        <v>0</v>
      </c>
      <c r="Q35" s="24">
        <v>0</v>
      </c>
      <c r="R35" s="24">
        <v>0</v>
      </c>
      <c r="S35" s="24">
        <v>0</v>
      </c>
      <c r="T35" s="24">
        <v>0</v>
      </c>
      <c r="U35" s="24">
        <v>0</v>
      </c>
      <c r="V35" s="24">
        <v>0</v>
      </c>
      <c r="W35" s="27">
        <v>0.03</v>
      </c>
      <c r="X35" s="27">
        <v>0.03</v>
      </c>
      <c r="Y35" s="27">
        <v>0.03</v>
      </c>
      <c r="Z35" s="27">
        <v>0.03</v>
      </c>
      <c r="AA35" s="27">
        <v>0.05</v>
      </c>
      <c r="AB35" s="27">
        <v>0.05</v>
      </c>
      <c r="AC35" s="27">
        <v>0.05</v>
      </c>
      <c r="AD35" s="27">
        <v>0.05</v>
      </c>
      <c r="AE35" s="27">
        <v>0.05</v>
      </c>
      <c r="AF35" s="27">
        <v>0.05</v>
      </c>
      <c r="AG35" s="27">
        <v>0.06</v>
      </c>
      <c r="AH35" s="27">
        <v>0.06</v>
      </c>
      <c r="AI35" s="27">
        <v>0.06</v>
      </c>
      <c r="AJ35" s="27">
        <v>0.03</v>
      </c>
      <c r="AK35" s="27">
        <v>0.06</v>
      </c>
      <c r="AL35" s="27">
        <v>0.06</v>
      </c>
      <c r="AM35" s="27">
        <v>7.0000000000000007E-2</v>
      </c>
      <c r="AN35" s="27">
        <v>7.0000000000000007E-2</v>
      </c>
      <c r="AO35" s="27">
        <v>7.0000000000000007E-2</v>
      </c>
      <c r="AP35" s="27">
        <v>7.0000000000000007E-2</v>
      </c>
      <c r="AQ35" s="27">
        <v>7.0000000000000007E-2</v>
      </c>
      <c r="AR35" s="27">
        <v>7.0000000000000007E-2</v>
      </c>
      <c r="AS35" s="27">
        <v>7.0000000000000007E-2</v>
      </c>
      <c r="AT35" s="27">
        <v>7.0000000000000007E-2</v>
      </c>
      <c r="AU35" s="27">
        <v>7.0000000000000007E-2</v>
      </c>
      <c r="AV35" s="27">
        <v>7.0000000000000007E-2</v>
      </c>
      <c r="AW35" s="27">
        <v>7.0000000000000007E-2</v>
      </c>
      <c r="AX35" s="27">
        <v>7.0000000000000007E-2</v>
      </c>
      <c r="AY35" s="27">
        <v>7.0000000000000007E-2</v>
      </c>
      <c r="AZ35" s="27">
        <v>7.0000000000000007E-2</v>
      </c>
      <c r="BA35" s="27">
        <v>7.0000000000000007E-2</v>
      </c>
      <c r="BB35" s="27">
        <v>7.0000000000000007E-2</v>
      </c>
      <c r="BC35" s="27">
        <v>7.0000000000000007E-2</v>
      </c>
      <c r="BD35" s="27">
        <v>7.0000000000000007E-2</v>
      </c>
      <c r="BE35" s="27">
        <v>7.0000000000000007E-2</v>
      </c>
      <c r="BF35" s="27">
        <v>7.0000000000000007E-2</v>
      </c>
      <c r="BG35" s="27">
        <v>7.0000000000000007E-2</v>
      </c>
      <c r="BH35" s="27">
        <v>7.0000000000000007E-2</v>
      </c>
      <c r="BI35" s="27">
        <v>7.0000000000000007E-2</v>
      </c>
      <c r="BJ35" s="27">
        <v>7.0000000000000007E-2</v>
      </c>
      <c r="BK35" s="27">
        <v>7.0000000000000007E-2</v>
      </c>
      <c r="BL35" s="27">
        <v>7.0000000000000007E-2</v>
      </c>
      <c r="BM35" s="27">
        <v>7.0000000000000007E-2</v>
      </c>
      <c r="BN35" s="27">
        <v>7.0000000000000007E-2</v>
      </c>
      <c r="BO35" s="27">
        <v>7.0000000000000007E-2</v>
      </c>
      <c r="BP35" s="27">
        <v>7.0000000000000007E-2</v>
      </c>
      <c r="BQ35" s="27">
        <v>7.0000000000000007E-2</v>
      </c>
      <c r="BR35" s="24">
        <v>7.0000000000000007E-2</v>
      </c>
      <c r="BS35" s="24">
        <v>7.0000000000000007E-2</v>
      </c>
      <c r="BT35" s="24">
        <v>7.0000000000000007E-2</v>
      </c>
      <c r="BU35" s="24">
        <v>7.0000000000000007E-2</v>
      </c>
      <c r="BV35" s="24">
        <v>7.0000000000000007E-2</v>
      </c>
      <c r="BW35" s="24">
        <v>7.0000000000000007E-2</v>
      </c>
      <c r="BX35" s="24">
        <v>7.0000000000000007E-2</v>
      </c>
      <c r="BY35" s="24">
        <v>7.0000000000000007E-2</v>
      </c>
      <c r="BZ35" s="24">
        <v>7.0000000000000007E-2</v>
      </c>
      <c r="CA35" s="24">
        <v>7.0000000000000007E-2</v>
      </c>
      <c r="CB35" s="24">
        <v>7.0000000000000007E-2</v>
      </c>
      <c r="CC35" s="24">
        <v>7.0000000000000007E-2</v>
      </c>
      <c r="CD35" s="24">
        <v>7.0000000000000007E-2</v>
      </c>
      <c r="CE35" s="24">
        <v>7.0000000000000007E-2</v>
      </c>
      <c r="CF35" s="24">
        <v>7.0000000000000007E-2</v>
      </c>
      <c r="CG35" s="24">
        <v>7.0000000000000007E-2</v>
      </c>
      <c r="CH35" s="24">
        <v>7.0000000000000007E-2</v>
      </c>
      <c r="CI35" s="24">
        <v>7.0000000000000007E-2</v>
      </c>
      <c r="CJ35" s="24">
        <v>7.0000000000000007E-2</v>
      </c>
      <c r="CK35" s="24">
        <v>7.0000000000000007E-2</v>
      </c>
      <c r="CL35" s="24">
        <v>7.0000000000000007E-2</v>
      </c>
      <c r="CM35" s="24">
        <v>7.0000000000000007E-2</v>
      </c>
      <c r="CN35" s="24">
        <v>7.0000000000000007E-2</v>
      </c>
      <c r="CO35" s="24">
        <v>7.7499999999999999E-2</v>
      </c>
      <c r="CP35" s="24">
        <v>7.7499999999999999E-2</v>
      </c>
      <c r="CQ35" s="24">
        <v>7.7499999999999999E-2</v>
      </c>
      <c r="CR35" s="24">
        <v>7.7499999999999999E-2</v>
      </c>
      <c r="CS35" s="24">
        <v>7.7499999999999999E-2</v>
      </c>
      <c r="CT35" s="24">
        <v>7.7499999999999999E-2</v>
      </c>
      <c r="CU35" s="24">
        <v>7.7499999999999999E-2</v>
      </c>
      <c r="CV35" s="24">
        <v>7.7499999999999999E-2</v>
      </c>
      <c r="CW35" s="24">
        <v>7.7499999999999999E-2</v>
      </c>
      <c r="CX35" s="26">
        <v>7.7499999999999999E-2</v>
      </c>
      <c r="CY35" s="26">
        <v>7.7499999999999999E-2</v>
      </c>
      <c r="CZ35" s="26">
        <v>8.2500000000000004E-2</v>
      </c>
      <c r="DA35" s="26">
        <v>8.2500000000000004E-2</v>
      </c>
      <c r="DB35" s="26">
        <v>8.2500000000000004E-2</v>
      </c>
      <c r="DC35" s="26">
        <v>8.2500000000000004E-2</v>
      </c>
      <c r="DD35" s="26">
        <v>8.2500000000000004E-2</v>
      </c>
      <c r="DE35" s="26">
        <v>0.08</v>
      </c>
      <c r="DF35" s="26">
        <v>7.7499999999999999E-2</v>
      </c>
      <c r="DG35" s="26">
        <v>7.7499999999999999E-2</v>
      </c>
      <c r="DH35" s="26">
        <v>7.7499999999999999E-2</v>
      </c>
      <c r="DI35" s="26">
        <v>7.7499999999999999E-2</v>
      </c>
      <c r="DJ35" s="26">
        <v>7.7499999999999999E-2</v>
      </c>
      <c r="DK35" s="26">
        <v>7.7499999999999999E-2</v>
      </c>
      <c r="DL35" s="26">
        <v>5.7999999999999996E-2</v>
      </c>
      <c r="DM35" s="26">
        <v>5.7500000000000002E-2</v>
      </c>
      <c r="DN35" s="26">
        <v>5.7500000000000002E-2</v>
      </c>
      <c r="DO35" s="26">
        <v>5.4989999999999997E-2</v>
      </c>
      <c r="DP35" s="26">
        <v>5.4989999999999997E-2</v>
      </c>
      <c r="DQ35" s="26">
        <v>5.2499999999999998E-2</v>
      </c>
      <c r="DR35" s="26">
        <v>5.2499999999999998E-2</v>
      </c>
      <c r="DS35" s="26">
        <v>5.2499999999999998E-2</v>
      </c>
      <c r="DT35" s="26">
        <v>4.99E-2</v>
      </c>
      <c r="DU35" s="26">
        <v>4.7500000000000001E-2</v>
      </c>
      <c r="DV35" s="26">
        <v>4.4999999999999998E-2</v>
      </c>
      <c r="DW35" s="26">
        <v>4.2500000000000003E-2</v>
      </c>
      <c r="DX35" s="26">
        <v>3.9899999999999998E-2</v>
      </c>
      <c r="DY35" s="144">
        <v>3.49E-2</v>
      </c>
      <c r="DZ35" s="42"/>
      <c r="EA35" s="42"/>
      <c r="EB35" s="153"/>
      <c r="ED35" s="62"/>
    </row>
    <row r="36" spans="1:134" ht="15" customHeight="1">
      <c r="A36" s="17" t="s">
        <v>60</v>
      </c>
      <c r="B36" s="22">
        <v>0</v>
      </c>
      <c r="C36" s="23">
        <v>0</v>
      </c>
      <c r="D36" s="24">
        <v>0</v>
      </c>
      <c r="E36" s="24">
        <v>0</v>
      </c>
      <c r="F36" s="24">
        <v>0</v>
      </c>
      <c r="G36" s="24">
        <v>0</v>
      </c>
      <c r="H36" s="24">
        <v>0</v>
      </c>
      <c r="I36" s="24">
        <v>0</v>
      </c>
      <c r="J36" s="24">
        <v>0</v>
      </c>
      <c r="K36" s="24">
        <v>0</v>
      </c>
      <c r="L36" s="24">
        <v>0</v>
      </c>
      <c r="M36" s="24">
        <v>0</v>
      </c>
      <c r="N36" s="24">
        <v>0</v>
      </c>
      <c r="O36" s="24">
        <v>0</v>
      </c>
      <c r="P36" s="24">
        <v>0</v>
      </c>
      <c r="Q36" s="24">
        <v>0</v>
      </c>
      <c r="R36" s="24">
        <v>0</v>
      </c>
      <c r="S36" s="24">
        <v>0</v>
      </c>
      <c r="T36" s="24">
        <v>0</v>
      </c>
      <c r="U36" s="24">
        <v>0.1</v>
      </c>
      <c r="V36" s="27">
        <v>0.1</v>
      </c>
      <c r="W36" s="27">
        <v>0.1</v>
      </c>
      <c r="X36" s="27">
        <v>0.1</v>
      </c>
      <c r="Y36" s="27">
        <v>0.06</v>
      </c>
      <c r="Z36" s="27">
        <v>0.06</v>
      </c>
      <c r="AA36" s="27">
        <v>0.06</v>
      </c>
      <c r="AB36" s="27">
        <v>0.06</v>
      </c>
      <c r="AC36" s="27">
        <v>0.06</v>
      </c>
      <c r="AD36" s="27">
        <v>0.06</v>
      </c>
      <c r="AE36" s="27">
        <v>0.06</v>
      </c>
      <c r="AF36" s="27">
        <v>0.06</v>
      </c>
      <c r="AG36" s="27">
        <v>0.06</v>
      </c>
      <c r="AH36" s="27">
        <v>0.06</v>
      </c>
      <c r="AI36" s="27">
        <v>0.15</v>
      </c>
      <c r="AJ36" s="27">
        <v>0.15</v>
      </c>
      <c r="AK36" s="27">
        <v>0.15</v>
      </c>
      <c r="AL36" s="27">
        <v>0.15</v>
      </c>
      <c r="AM36" s="27">
        <v>0.15</v>
      </c>
      <c r="AN36" s="27">
        <v>0.15</v>
      </c>
      <c r="AO36" s="27">
        <v>0.15</v>
      </c>
      <c r="AP36" s="27">
        <v>0.15</v>
      </c>
      <c r="AQ36" s="27">
        <v>0.15</v>
      </c>
      <c r="AR36" s="27">
        <v>0.15</v>
      </c>
      <c r="AS36" s="27">
        <v>0.15</v>
      </c>
      <c r="AT36" s="27">
        <v>0.15</v>
      </c>
      <c r="AU36" s="27">
        <v>0.15</v>
      </c>
      <c r="AV36" s="27">
        <v>0.15</v>
      </c>
      <c r="AW36" s="27">
        <v>0.15</v>
      </c>
      <c r="AX36" s="27">
        <v>0.15</v>
      </c>
      <c r="AY36" s="27">
        <v>0.15</v>
      </c>
      <c r="AZ36" s="27">
        <v>0.15</v>
      </c>
      <c r="BA36" s="27">
        <v>0.15</v>
      </c>
      <c r="BB36" s="27">
        <v>0.15</v>
      </c>
      <c r="BC36" s="27">
        <v>0.11</v>
      </c>
      <c r="BD36" s="27">
        <v>0.11</v>
      </c>
      <c r="BE36" s="27">
        <v>0.11</v>
      </c>
      <c r="BF36" s="27">
        <v>0.11</v>
      </c>
      <c r="BG36" s="27">
        <v>0.11</v>
      </c>
      <c r="BH36" s="27">
        <v>0.11</v>
      </c>
      <c r="BI36" s="27">
        <v>0.11</v>
      </c>
      <c r="BJ36" s="27">
        <v>0.11</v>
      </c>
      <c r="BK36" s="27">
        <v>0.11</v>
      </c>
      <c r="BL36" s="27">
        <v>0.11</v>
      </c>
      <c r="BM36" s="27">
        <v>0.11</v>
      </c>
      <c r="BN36" s="27">
        <v>0.11</v>
      </c>
      <c r="BO36" s="27">
        <v>0.11</v>
      </c>
      <c r="BP36" s="27">
        <v>0.11</v>
      </c>
      <c r="BQ36" s="27">
        <v>0.11</v>
      </c>
      <c r="BR36" s="24">
        <v>0.11</v>
      </c>
      <c r="BS36" s="24">
        <v>0.11</v>
      </c>
      <c r="BT36" s="24">
        <v>0.11</v>
      </c>
      <c r="BU36" s="24">
        <v>0.11</v>
      </c>
      <c r="BV36" s="24">
        <v>0.11</v>
      </c>
      <c r="BW36" s="24">
        <f>10%+1%</f>
        <v>0.11</v>
      </c>
      <c r="BX36" s="24">
        <v>0.1</v>
      </c>
      <c r="BY36" s="24">
        <v>0.1</v>
      </c>
      <c r="BZ36" s="24">
        <v>0.1</v>
      </c>
      <c r="CA36" s="24">
        <v>0.1</v>
      </c>
      <c r="CB36" s="24">
        <v>0.1</v>
      </c>
      <c r="CC36" s="24">
        <v>0.1</v>
      </c>
      <c r="CD36" s="24">
        <v>7.4999999999999997E-2</v>
      </c>
      <c r="CE36" s="24">
        <f>7.5%*CE54</f>
        <v>5.1847499999999998E-2</v>
      </c>
      <c r="CF36" s="24">
        <f>7.5%*CF54</f>
        <v>3.7499999999999999E-2</v>
      </c>
      <c r="CG36" s="24">
        <f>10.5%*CG54</f>
        <v>5.2499999999999998E-2</v>
      </c>
      <c r="CH36" s="24">
        <f>10.5%*CH54</f>
        <v>5.2499999999999998E-2</v>
      </c>
      <c r="CI36" s="24">
        <f>10.5%*CI54</f>
        <v>5.2499999999999998E-2</v>
      </c>
      <c r="CJ36" s="24">
        <f>14%*CJ54</f>
        <v>7.0000000000000007E-2</v>
      </c>
      <c r="CK36" s="24">
        <f>(14%*CK54)*1.1</f>
        <v>5.9290000000000009E-2</v>
      </c>
      <c r="CL36" s="24">
        <f t="shared" ref="CL36:CR36" si="9">14%*CL54</f>
        <v>3.9200000000000006E-2</v>
      </c>
      <c r="CM36" s="24">
        <f t="shared" si="9"/>
        <v>3.9200000000000006E-2</v>
      </c>
      <c r="CN36" s="24">
        <f t="shared" si="9"/>
        <v>3.9200000000000006E-2</v>
      </c>
      <c r="CO36" s="24">
        <f t="shared" si="9"/>
        <v>4.3400000000000001E-2</v>
      </c>
      <c r="CP36" s="24">
        <f t="shared" si="9"/>
        <v>4.3400000000000001E-2</v>
      </c>
      <c r="CQ36" s="24">
        <f t="shared" si="9"/>
        <v>5.544000000000001E-2</v>
      </c>
      <c r="CR36" s="24">
        <f t="shared" si="9"/>
        <v>5.544000000000001E-2</v>
      </c>
      <c r="CS36" s="24">
        <f t="shared" ref="CS36:CX36" si="10" xml:space="preserve"> 14% *CS54</f>
        <v>5.544000000000001E-2</v>
      </c>
      <c r="CT36" s="24">
        <f t="shared" si="10"/>
        <v>5.544000000000001E-2</v>
      </c>
      <c r="CU36" s="24">
        <f t="shared" si="10"/>
        <v>5.544000000000001E-2</v>
      </c>
      <c r="CV36" s="24">
        <f t="shared" si="10"/>
        <v>5.544000000000001E-2</v>
      </c>
      <c r="CW36" s="24">
        <f t="shared" si="10"/>
        <v>5.544000000000001E-2</v>
      </c>
      <c r="CX36" s="24">
        <f t="shared" si="10"/>
        <v>5.544000000000001E-2</v>
      </c>
      <c r="CY36" s="26">
        <f>14%*CY54</f>
        <v>5.4740000000000004E-2</v>
      </c>
      <c r="CZ36" s="26">
        <v>5.5399999999999998E-2</v>
      </c>
      <c r="DA36" s="26">
        <v>5.5399999999999998E-2</v>
      </c>
      <c r="DB36" s="26">
        <v>5.5399999999999998E-2</v>
      </c>
      <c r="DC36" s="26">
        <v>5.5399999999999998E-2</v>
      </c>
      <c r="DD36" s="26">
        <v>5.5399999999999998E-2</v>
      </c>
      <c r="DE36" s="26">
        <v>5.5399999999999998E-2</v>
      </c>
      <c r="DF36" s="26">
        <v>5.5399999999999998E-2</v>
      </c>
      <c r="DG36" s="26">
        <v>4.8599999999999997E-2</v>
      </c>
      <c r="DH36" s="26">
        <v>4.8599999999999997E-2</v>
      </c>
      <c r="DI36" s="26">
        <v>4.8599999999999997E-2</v>
      </c>
      <c r="DJ36" s="26">
        <v>3.9900000000000005E-2</v>
      </c>
      <c r="DK36" s="26">
        <v>3.9900000000000005E-2</v>
      </c>
      <c r="DL36" s="26">
        <v>3.2199999999999999E-2</v>
      </c>
      <c r="DM36" s="26">
        <v>3.2199999999999999E-2</v>
      </c>
      <c r="DN36" s="26">
        <v>2.8999999999999998E-2</v>
      </c>
      <c r="DO36" s="26">
        <v>2.8999999999999998E-2</v>
      </c>
      <c r="DP36" s="26">
        <v>2.8999999999999998E-2</v>
      </c>
      <c r="DQ36" s="26">
        <v>2.8999999999999998E-2</v>
      </c>
      <c r="DR36" s="26">
        <v>2.8999999999999998E-2</v>
      </c>
      <c r="DS36" s="26">
        <v>2.8999999999999998E-2</v>
      </c>
      <c r="DT36" s="26">
        <v>2.8999999999999998E-2</v>
      </c>
      <c r="DU36" s="26">
        <v>2.8999999999999998E-2</v>
      </c>
      <c r="DV36" s="26">
        <v>2.9000000000000001E-2</v>
      </c>
      <c r="DW36" s="26">
        <v>2.5000000000000001E-2</v>
      </c>
      <c r="DX36" s="26">
        <v>2.5000000000000001E-2</v>
      </c>
      <c r="DY36" s="144">
        <v>2.5000000000000001E-2</v>
      </c>
      <c r="DZ36" s="42"/>
      <c r="EA36" s="42"/>
      <c r="EB36" s="153"/>
      <c r="ED36" s="62"/>
    </row>
    <row r="37" spans="1:134" ht="15" customHeight="1">
      <c r="A37" s="17" t="s">
        <v>61</v>
      </c>
      <c r="B37" s="22">
        <v>0</v>
      </c>
      <c r="C37" s="23">
        <v>0</v>
      </c>
      <c r="D37" s="24">
        <v>0</v>
      </c>
      <c r="E37" s="24">
        <v>0</v>
      </c>
      <c r="F37" s="24">
        <v>0</v>
      </c>
      <c r="G37" s="24">
        <v>0</v>
      </c>
      <c r="H37" s="24">
        <v>0</v>
      </c>
      <c r="I37" s="24">
        <v>0</v>
      </c>
      <c r="J37" s="24">
        <v>0</v>
      </c>
      <c r="K37" s="24">
        <v>0</v>
      </c>
      <c r="L37" s="24">
        <v>0</v>
      </c>
      <c r="M37" s="24">
        <v>0</v>
      </c>
      <c r="N37" s="24">
        <v>0</v>
      </c>
      <c r="O37" s="24">
        <v>0</v>
      </c>
      <c r="P37" s="24">
        <v>0</v>
      </c>
      <c r="Q37" s="24">
        <v>0</v>
      </c>
      <c r="R37" s="24">
        <v>0</v>
      </c>
      <c r="S37" s="24">
        <v>0</v>
      </c>
      <c r="T37" s="24">
        <v>0</v>
      </c>
      <c r="U37" s="24">
        <v>0</v>
      </c>
      <c r="V37" s="24">
        <v>0</v>
      </c>
      <c r="W37" s="24">
        <v>0</v>
      </c>
      <c r="X37" s="24">
        <v>0</v>
      </c>
      <c r="Y37" s="24">
        <v>0</v>
      </c>
      <c r="Z37" s="24">
        <v>0</v>
      </c>
      <c r="AA37" s="24">
        <v>0</v>
      </c>
      <c r="AB37" s="24">
        <v>0</v>
      </c>
      <c r="AC37" s="24">
        <v>0</v>
      </c>
      <c r="AD37" s="24">
        <v>0</v>
      </c>
      <c r="AE37" s="24">
        <v>0</v>
      </c>
      <c r="AF37" s="24">
        <v>0</v>
      </c>
      <c r="AG37" s="24">
        <v>0</v>
      </c>
      <c r="AH37" s="24">
        <v>0</v>
      </c>
      <c r="AI37" s="24">
        <v>0</v>
      </c>
      <c r="AJ37" s="24">
        <v>0</v>
      </c>
      <c r="AK37" s="24">
        <v>0</v>
      </c>
      <c r="AL37" s="24">
        <v>0</v>
      </c>
      <c r="AM37" s="24">
        <v>0</v>
      </c>
      <c r="AN37" s="24">
        <v>0</v>
      </c>
      <c r="AO37" s="24">
        <v>0</v>
      </c>
      <c r="AP37" s="24">
        <v>0</v>
      </c>
      <c r="AQ37" s="24">
        <v>0</v>
      </c>
      <c r="AR37" s="24">
        <v>0</v>
      </c>
      <c r="AS37" s="24">
        <v>0</v>
      </c>
      <c r="AT37" s="24">
        <v>0</v>
      </c>
      <c r="AU37" s="24">
        <v>0</v>
      </c>
      <c r="AV37" s="24">
        <v>0</v>
      </c>
      <c r="AW37" s="24">
        <v>0</v>
      </c>
      <c r="AX37" s="24">
        <v>0</v>
      </c>
      <c r="AY37" s="24">
        <v>0</v>
      </c>
      <c r="AZ37" s="24">
        <v>0</v>
      </c>
      <c r="BA37" s="24">
        <v>0</v>
      </c>
      <c r="BB37" s="24">
        <v>0</v>
      </c>
      <c r="BC37" s="24">
        <v>0</v>
      </c>
      <c r="BD37" s="24">
        <v>0</v>
      </c>
      <c r="BE37" s="24">
        <v>0</v>
      </c>
      <c r="BF37" s="24">
        <v>0</v>
      </c>
      <c r="BG37" s="24">
        <v>0</v>
      </c>
      <c r="BH37" s="24">
        <v>0</v>
      </c>
      <c r="BI37" s="24">
        <v>0</v>
      </c>
      <c r="BJ37" s="24">
        <v>0</v>
      </c>
      <c r="BK37" s="24">
        <v>0</v>
      </c>
      <c r="BL37" s="24">
        <v>0</v>
      </c>
      <c r="BM37" s="24">
        <v>0</v>
      </c>
      <c r="BN37" s="24">
        <v>0</v>
      </c>
      <c r="BO37" s="24">
        <v>0</v>
      </c>
      <c r="BP37" s="24">
        <v>0</v>
      </c>
      <c r="BQ37" s="24">
        <v>0</v>
      </c>
      <c r="BR37" s="24">
        <v>0</v>
      </c>
      <c r="BS37" s="24">
        <v>0</v>
      </c>
      <c r="BT37" s="24">
        <v>0</v>
      </c>
      <c r="BU37" s="24">
        <v>3.5000000000000003E-2</v>
      </c>
      <c r="BV37" s="24">
        <v>3.5000000000000003E-2</v>
      </c>
      <c r="BW37" s="24">
        <v>3.5000000000000003E-2</v>
      </c>
      <c r="BX37" s="24">
        <v>3.5000000000000003E-2</v>
      </c>
      <c r="BY37" s="24">
        <v>3.5000000000000003E-2</v>
      </c>
      <c r="BZ37" s="24">
        <v>3.5000000000000003E-2</v>
      </c>
      <c r="CA37" s="24">
        <v>3.5000000000000003E-2</v>
      </c>
      <c r="CB37" s="24">
        <v>3.5000000000000003E-2</v>
      </c>
      <c r="CC37" s="24">
        <v>3.5000000000000003E-2</v>
      </c>
      <c r="CD37" s="24">
        <v>3.5000000000000003E-2</v>
      </c>
      <c r="CE37" s="24">
        <v>3.5000000000000003E-2</v>
      </c>
      <c r="CF37" s="24">
        <v>6.25E-2</v>
      </c>
      <c r="CG37" s="24">
        <f>5%*1.833</f>
        <v>9.1650000000000009E-2</v>
      </c>
      <c r="CH37" s="24">
        <v>9.5000000000000001E-2</v>
      </c>
      <c r="CI37" s="24">
        <v>9.0249999999999997E-2</v>
      </c>
      <c r="CJ37" s="24">
        <v>8.5500000000000007E-2</v>
      </c>
      <c r="CK37" s="24">
        <v>6.9000000000000006E-2</v>
      </c>
      <c r="CL37" s="24">
        <v>6.9000000000000006E-2</v>
      </c>
      <c r="CM37" s="24">
        <v>6.9000000000000006E-2</v>
      </c>
      <c r="CN37" s="24">
        <v>6.9000000000000006E-2</v>
      </c>
      <c r="CO37" s="24">
        <v>6.9000000000000006E-2</v>
      </c>
      <c r="CP37" s="24">
        <v>6.9000000000000006E-2</v>
      </c>
      <c r="CQ37" s="24">
        <v>7.4999999999999997E-2</v>
      </c>
      <c r="CR37" s="24">
        <v>7.4999999999999997E-2</v>
      </c>
      <c r="CS37" s="24">
        <v>7.4999999999999997E-2</v>
      </c>
      <c r="CT37" s="24">
        <v>7.4999999999999997E-2</v>
      </c>
      <c r="CU37" s="24">
        <v>7.2010000000000005E-2</v>
      </c>
      <c r="CV37" s="24">
        <v>7.2010000000000005E-2</v>
      </c>
      <c r="CW37" s="24">
        <v>7.2279999999999997E-2</v>
      </c>
      <c r="CX37" s="26">
        <v>7.2279999999999997E-2</v>
      </c>
      <c r="CY37" s="26">
        <v>6.9800000000000001E-2</v>
      </c>
      <c r="CZ37" s="26">
        <v>7.4999999999999997E-2</v>
      </c>
      <c r="DA37" s="26">
        <v>7.4999999999999997E-2</v>
      </c>
      <c r="DB37" s="26">
        <v>7.4999999999999997E-2</v>
      </c>
      <c r="DC37" s="26">
        <v>7.1849999999999997E-2</v>
      </c>
      <c r="DD37" s="26">
        <v>6.8699999999999997E-2</v>
      </c>
      <c r="DE37" s="26">
        <v>6.5549999999999997E-2</v>
      </c>
      <c r="DF37" s="26">
        <v>6.2400000000000004E-2</v>
      </c>
      <c r="DG37" s="26">
        <v>6.2400000000000004E-2</v>
      </c>
      <c r="DH37" s="26">
        <v>6.2400000000000004E-2</v>
      </c>
      <c r="DI37" s="26">
        <v>5.9249999999999997E-2</v>
      </c>
      <c r="DJ37" s="26">
        <v>5.9249999999999997E-2</v>
      </c>
      <c r="DK37" s="26">
        <v>5.9249999999999997E-2</v>
      </c>
      <c r="DL37" s="26">
        <v>5.3920000000000003E-2</v>
      </c>
      <c r="DM37" s="26">
        <v>5.3330000000000002E-2</v>
      </c>
      <c r="DN37" s="26">
        <v>4.9970000000000001E-2</v>
      </c>
      <c r="DO37" s="26">
        <v>4.9970000000000001E-2</v>
      </c>
      <c r="DP37" s="26">
        <v>4.9970000000000001E-2</v>
      </c>
      <c r="DQ37" s="26">
        <v>4.9970000000000001E-2</v>
      </c>
      <c r="DR37" s="26">
        <v>4.7969999999999999E-2</v>
      </c>
      <c r="DS37" s="26">
        <v>4.7969999999999999E-2</v>
      </c>
      <c r="DT37" s="26">
        <v>3.9900000000000005E-2</v>
      </c>
      <c r="DU37" s="26">
        <v>3.9900000000000005E-2</v>
      </c>
      <c r="DV37" s="26">
        <v>3.5000000000000003E-2</v>
      </c>
      <c r="DW37" s="26">
        <v>3.5000000000000003E-2</v>
      </c>
      <c r="DX37" s="26">
        <v>2.75E-2</v>
      </c>
      <c r="DY37" s="144">
        <v>2.75E-2</v>
      </c>
      <c r="DZ37" s="42"/>
      <c r="EA37" s="42"/>
      <c r="EB37" s="153"/>
      <c r="ED37" s="62"/>
    </row>
    <row r="38" spans="1:134" ht="15" customHeight="1">
      <c r="A38" s="18" t="s">
        <v>62</v>
      </c>
      <c r="B38" s="22">
        <v>0</v>
      </c>
      <c r="C38" s="23">
        <v>0</v>
      </c>
      <c r="D38" s="24">
        <v>0</v>
      </c>
      <c r="E38" s="24">
        <v>0</v>
      </c>
      <c r="F38" s="24">
        <v>0</v>
      </c>
      <c r="G38" s="24">
        <v>0</v>
      </c>
      <c r="H38" s="24">
        <v>0</v>
      </c>
      <c r="I38" s="24">
        <v>0</v>
      </c>
      <c r="J38" s="24">
        <v>0</v>
      </c>
      <c r="K38" s="24">
        <v>0</v>
      </c>
      <c r="L38" s="24">
        <v>0</v>
      </c>
      <c r="M38" s="24">
        <v>0</v>
      </c>
      <c r="N38" s="24">
        <v>0</v>
      </c>
      <c r="O38" s="24">
        <v>0</v>
      </c>
      <c r="P38" s="24">
        <v>0</v>
      </c>
      <c r="Q38" s="27">
        <v>0.05</v>
      </c>
      <c r="R38" s="27">
        <v>0.05</v>
      </c>
      <c r="S38" s="27">
        <v>0.02</v>
      </c>
      <c r="T38" s="27">
        <v>0.02</v>
      </c>
      <c r="U38" s="27">
        <v>0.02</v>
      </c>
      <c r="V38" s="27">
        <v>0.02</v>
      </c>
      <c r="W38" s="27">
        <v>0.02</v>
      </c>
      <c r="X38" s="27">
        <v>0.02</v>
      </c>
      <c r="Y38" s="27">
        <v>0.02</v>
      </c>
      <c r="Z38" s="27">
        <v>0.02</v>
      </c>
      <c r="AA38" s="27">
        <v>0.02</v>
      </c>
      <c r="AB38" s="27">
        <v>0.02</v>
      </c>
      <c r="AC38" s="27">
        <v>0.02</v>
      </c>
      <c r="AD38" s="27">
        <v>0.02</v>
      </c>
      <c r="AE38" s="27">
        <v>0.02</v>
      </c>
      <c r="AF38" s="27">
        <v>0.02</v>
      </c>
      <c r="AG38" s="27">
        <v>0.05</v>
      </c>
      <c r="AH38" s="27">
        <v>0.05</v>
      </c>
      <c r="AI38" s="27">
        <v>0.05</v>
      </c>
      <c r="AJ38" s="27">
        <v>0.05</v>
      </c>
      <c r="AK38" s="27">
        <v>0.06</v>
      </c>
      <c r="AL38" s="27">
        <v>0.06</v>
      </c>
      <c r="AM38" s="27">
        <v>0.06</v>
      </c>
      <c r="AN38" s="27">
        <v>0.06</v>
      </c>
      <c r="AO38" s="27">
        <v>0.06</v>
      </c>
      <c r="AP38" s="27">
        <v>0.06</v>
      </c>
      <c r="AQ38" s="27">
        <v>0.06</v>
      </c>
      <c r="AR38" s="27">
        <v>0.06</v>
      </c>
      <c r="AS38" s="27">
        <v>0.06</v>
      </c>
      <c r="AT38" s="27">
        <v>0.06</v>
      </c>
      <c r="AU38" s="27">
        <v>0.06</v>
      </c>
      <c r="AV38" s="27">
        <v>0.06</v>
      </c>
      <c r="AW38" s="27">
        <v>0.06</v>
      </c>
      <c r="AX38" s="27">
        <v>0.06</v>
      </c>
      <c r="AY38" s="27">
        <v>0.06</v>
      </c>
      <c r="AZ38" s="27">
        <v>0.06</v>
      </c>
      <c r="BA38" s="27">
        <v>0.06</v>
      </c>
      <c r="BB38" s="27">
        <v>0.06</v>
      </c>
      <c r="BC38" s="27">
        <v>0.06</v>
      </c>
      <c r="BD38" s="27">
        <v>0.06</v>
      </c>
      <c r="BE38" s="27">
        <v>0.06</v>
      </c>
      <c r="BF38" s="27">
        <v>0.06</v>
      </c>
      <c r="BG38" s="27">
        <v>0.06</v>
      </c>
      <c r="BH38" s="27">
        <v>0.06</v>
      </c>
      <c r="BI38" s="27">
        <v>0.06</v>
      </c>
      <c r="BJ38" s="27">
        <v>0.06</v>
      </c>
      <c r="BK38" s="27">
        <v>0.06</v>
      </c>
      <c r="BL38" s="27">
        <v>0.06</v>
      </c>
      <c r="BM38" s="27">
        <v>0.06</v>
      </c>
      <c r="BN38" s="27">
        <v>0.06</v>
      </c>
      <c r="BO38" s="27">
        <v>0.06</v>
      </c>
      <c r="BP38" s="27">
        <v>0.06</v>
      </c>
      <c r="BQ38" s="27">
        <v>0.06</v>
      </c>
      <c r="BR38" s="24">
        <v>0.06</v>
      </c>
      <c r="BS38" s="24">
        <v>0.06</v>
      </c>
      <c r="BT38" s="24">
        <v>0.06</v>
      </c>
      <c r="BU38" s="24">
        <v>0.06</v>
      </c>
      <c r="BV38" s="24">
        <v>0.06</v>
      </c>
      <c r="BW38" s="24">
        <v>0.06</v>
      </c>
      <c r="BX38" s="24">
        <v>0.06</v>
      </c>
      <c r="BY38" s="24">
        <v>0.06</v>
      </c>
      <c r="BZ38" s="24">
        <v>0.06</v>
      </c>
      <c r="CA38" s="24">
        <v>0.06</v>
      </c>
      <c r="CB38" s="24">
        <v>0.06</v>
      </c>
      <c r="CC38" s="24">
        <v>0.06</v>
      </c>
      <c r="CD38" s="24">
        <v>0.06</v>
      </c>
      <c r="CE38" s="24">
        <v>0.06</v>
      </c>
      <c r="CF38" s="24">
        <v>0.06</v>
      </c>
      <c r="CG38" s="24">
        <v>0.06</v>
      </c>
      <c r="CH38" s="25">
        <v>0.06</v>
      </c>
      <c r="CI38" s="25">
        <v>0.17</v>
      </c>
      <c r="CJ38" s="25">
        <v>0.17</v>
      </c>
      <c r="CK38" s="25">
        <v>0.17</v>
      </c>
      <c r="CL38" s="25">
        <v>0.1</v>
      </c>
      <c r="CM38" s="25">
        <v>0.1</v>
      </c>
      <c r="CN38" s="25">
        <v>0.1</v>
      </c>
      <c r="CO38" s="25">
        <v>0.1</v>
      </c>
      <c r="CP38" s="25">
        <v>0.1</v>
      </c>
      <c r="CQ38" s="25">
        <v>0.1</v>
      </c>
      <c r="CR38" s="24">
        <v>7.0000000000000007E-2</v>
      </c>
      <c r="CS38" s="24">
        <v>7.0000000000000007E-2</v>
      </c>
      <c r="CT38" s="24">
        <v>7.0000000000000007E-2</v>
      </c>
      <c r="CU38" s="24">
        <v>7.0000000000000007E-2</v>
      </c>
      <c r="CV38" s="24">
        <v>7.0000000000000007E-2</v>
      </c>
      <c r="CW38" s="24">
        <v>6.7500000000000004E-2</v>
      </c>
      <c r="CX38" s="26">
        <v>6.7500000000000004E-2</v>
      </c>
      <c r="CY38" s="26">
        <v>6.7500000000000004E-2</v>
      </c>
      <c r="CZ38" s="26">
        <v>6.6500000000000004E-2</v>
      </c>
      <c r="DA38" s="26">
        <v>7.0000000000000007E-2</v>
      </c>
      <c r="DB38" s="26">
        <v>6.6500000000000004E-2</v>
      </c>
      <c r="DC38" s="26">
        <v>6.6500000000000004E-2</v>
      </c>
      <c r="DD38" s="26">
        <v>6.25E-2</v>
      </c>
      <c r="DE38" s="26">
        <v>5.6500000000000002E-2</v>
      </c>
      <c r="DF38" s="26">
        <v>5.5E-2</v>
      </c>
      <c r="DG38" s="26">
        <v>5.5E-2</v>
      </c>
      <c r="DH38" s="26">
        <v>5.5E-2</v>
      </c>
      <c r="DI38" s="26">
        <v>5.5E-2</v>
      </c>
      <c r="DJ38" s="26">
        <v>5.2499999999999998E-2</v>
      </c>
      <c r="DK38" s="26">
        <v>5.2499999999999998E-2</v>
      </c>
      <c r="DL38" s="26">
        <v>5.2499999999999998E-2</v>
      </c>
      <c r="DM38" s="26">
        <v>5.2499999999999998E-2</v>
      </c>
      <c r="DN38" s="26">
        <v>0.05</v>
      </c>
      <c r="DO38" s="26">
        <v>0.05</v>
      </c>
      <c r="DP38" s="26">
        <v>0.05</v>
      </c>
      <c r="DQ38" s="26">
        <v>0.05</v>
      </c>
      <c r="DR38" s="26">
        <v>0.05</v>
      </c>
      <c r="DS38" s="26">
        <v>0.05</v>
      </c>
      <c r="DT38" s="26">
        <v>4.7500000000000001E-2</v>
      </c>
      <c r="DU38" s="26">
        <v>4.7500000000000001E-2</v>
      </c>
      <c r="DV38" s="26">
        <v>4.7500000000000001E-2</v>
      </c>
      <c r="DW38" s="26">
        <v>4.7500000000000001E-2</v>
      </c>
      <c r="DX38" s="26">
        <v>4.4999999999999998E-2</v>
      </c>
      <c r="DY38" s="144">
        <v>4.4999999999999998E-2</v>
      </c>
      <c r="DZ38" s="42"/>
      <c r="EA38" s="42"/>
      <c r="EB38" s="153"/>
      <c r="ED38" s="62"/>
    </row>
    <row r="39" spans="1:134" ht="15" customHeight="1">
      <c r="A39" s="17" t="s">
        <v>63</v>
      </c>
      <c r="B39" s="22">
        <v>0</v>
      </c>
      <c r="C39" s="23">
        <v>0</v>
      </c>
      <c r="D39" s="24">
        <v>0</v>
      </c>
      <c r="E39" s="24">
        <v>0</v>
      </c>
      <c r="F39" s="24">
        <v>0</v>
      </c>
      <c r="G39" s="24">
        <v>0</v>
      </c>
      <c r="H39" s="24">
        <v>0</v>
      </c>
      <c r="I39" s="24">
        <v>0</v>
      </c>
      <c r="J39" s="24">
        <v>0</v>
      </c>
      <c r="K39" s="24">
        <v>0</v>
      </c>
      <c r="L39" s="24">
        <v>0</v>
      </c>
      <c r="M39" s="24">
        <v>0</v>
      </c>
      <c r="N39" s="24">
        <v>0</v>
      </c>
      <c r="O39" s="24">
        <v>0</v>
      </c>
      <c r="P39" s="24">
        <v>0</v>
      </c>
      <c r="Q39" s="24">
        <v>0</v>
      </c>
      <c r="R39" s="24">
        <v>0</v>
      </c>
      <c r="S39" s="24">
        <v>0</v>
      </c>
      <c r="T39" s="24">
        <v>0</v>
      </c>
      <c r="U39" s="24">
        <v>0</v>
      </c>
      <c r="V39" s="24">
        <v>0</v>
      </c>
      <c r="W39" s="24">
        <v>0</v>
      </c>
      <c r="X39" s="24">
        <v>0</v>
      </c>
      <c r="Y39" s="24">
        <v>0.06</v>
      </c>
      <c r="Z39" s="24">
        <v>0</v>
      </c>
      <c r="AA39" s="24">
        <v>0</v>
      </c>
      <c r="AB39" s="24">
        <v>0</v>
      </c>
      <c r="AC39" s="24">
        <v>0</v>
      </c>
      <c r="AD39" s="24">
        <v>0</v>
      </c>
      <c r="AE39" s="24">
        <v>0</v>
      </c>
      <c r="AF39" s="27">
        <v>0.05</v>
      </c>
      <c r="AG39" s="27">
        <v>0.05</v>
      </c>
      <c r="AH39" s="27">
        <v>0.05</v>
      </c>
      <c r="AI39" s="27">
        <v>7.0000000000000007E-2</v>
      </c>
      <c r="AJ39" s="27">
        <v>7.0000000000000007E-2</v>
      </c>
      <c r="AK39" s="27">
        <v>7.0000000000000007E-2</v>
      </c>
      <c r="AL39" s="27">
        <v>7.0000000000000007E-2</v>
      </c>
      <c r="AM39" s="27">
        <v>7.0000000000000007E-2</v>
      </c>
      <c r="AN39" s="27">
        <v>7.0000000000000007E-2</v>
      </c>
      <c r="AO39" s="27">
        <f>7%+1%</f>
        <v>0.08</v>
      </c>
      <c r="AP39" s="27">
        <f>7%+1%</f>
        <v>0.08</v>
      </c>
      <c r="AQ39" s="27">
        <f>7%+1%</f>
        <v>0.08</v>
      </c>
      <c r="AR39" s="27">
        <f>7%+1%</f>
        <v>0.08</v>
      </c>
      <c r="AS39" s="27">
        <v>7.0000000000000007E-2</v>
      </c>
      <c r="AT39" s="27">
        <v>7.0000000000000007E-2</v>
      </c>
      <c r="AU39" s="27">
        <v>7.0000000000000007E-2</v>
      </c>
      <c r="AV39" s="27">
        <v>7.0000000000000007E-2</v>
      </c>
      <c r="AW39" s="27">
        <v>0.08</v>
      </c>
      <c r="AX39" s="27">
        <v>0.08</v>
      </c>
      <c r="AY39" s="27">
        <v>0.08</v>
      </c>
      <c r="AZ39" s="27">
        <v>0.08</v>
      </c>
      <c r="BA39" s="27">
        <v>0.08</v>
      </c>
      <c r="BB39" s="27">
        <v>0.08</v>
      </c>
      <c r="BC39" s="27">
        <v>0.08</v>
      </c>
      <c r="BD39" s="27">
        <v>0.08</v>
      </c>
      <c r="BE39" s="27">
        <f>8%+(8%*45%)</f>
        <v>0.11600000000000001</v>
      </c>
      <c r="BF39" s="27">
        <f>8%+(8%*45%)</f>
        <v>0.11600000000000001</v>
      </c>
      <c r="BG39" s="27">
        <v>9.5000000000000001E-2</v>
      </c>
      <c r="BH39" s="27">
        <v>9.5000000000000001E-2</v>
      </c>
      <c r="BI39" s="27">
        <v>9.5000000000000001E-2</v>
      </c>
      <c r="BJ39" s="27">
        <v>9.5000000000000001E-2</v>
      </c>
      <c r="BK39" s="27">
        <v>9.5000000000000001E-2</v>
      </c>
      <c r="BL39" s="27">
        <v>9.5000000000000001E-2</v>
      </c>
      <c r="BM39" s="27">
        <v>9.5000000000000001E-2</v>
      </c>
      <c r="BN39" s="27">
        <v>9.5000000000000001E-2</v>
      </c>
      <c r="BO39" s="27">
        <v>9.5000000000000001E-2</v>
      </c>
      <c r="BP39" s="27">
        <v>9.5000000000000001E-2</v>
      </c>
      <c r="BQ39" s="27">
        <v>9.5000000000000001E-2</v>
      </c>
      <c r="BR39" s="24">
        <v>9.5000000000000001E-2</v>
      </c>
      <c r="BS39" s="24">
        <v>0.1</v>
      </c>
      <c r="BT39" s="24">
        <v>0.1</v>
      </c>
      <c r="BU39" s="24">
        <v>0.1</v>
      </c>
      <c r="BV39" s="24">
        <v>0.1</v>
      </c>
      <c r="BW39" s="24">
        <v>0.1</v>
      </c>
      <c r="BX39" s="24">
        <v>0.1</v>
      </c>
      <c r="BY39" s="24">
        <v>0.1</v>
      </c>
      <c r="BZ39" s="24">
        <v>0.1</v>
      </c>
      <c r="CA39" s="24">
        <v>0.1</v>
      </c>
      <c r="CB39" s="24">
        <f>10%-(10%*9%)</f>
        <v>9.1000000000000011E-2</v>
      </c>
      <c r="CC39" s="24">
        <v>0.1</v>
      </c>
      <c r="CD39" s="24">
        <v>0.1</v>
      </c>
      <c r="CE39" s="24">
        <v>0.1</v>
      </c>
      <c r="CF39" s="24">
        <v>0.108</v>
      </c>
      <c r="CG39" s="24">
        <v>0.108</v>
      </c>
      <c r="CH39" s="24">
        <v>0.108</v>
      </c>
      <c r="CI39" s="24">
        <v>0.1</v>
      </c>
      <c r="CJ39" s="24">
        <v>0.1</v>
      </c>
      <c r="CK39" s="24">
        <v>0.09</v>
      </c>
      <c r="CL39" s="24">
        <v>0.09</v>
      </c>
      <c r="CM39" s="24">
        <v>0.09</v>
      </c>
      <c r="CN39" s="24">
        <v>0.09</v>
      </c>
      <c r="CO39" s="24">
        <v>0.09</v>
      </c>
      <c r="CP39" s="24">
        <v>0.09</v>
      </c>
      <c r="CQ39" s="24">
        <v>0.09</v>
      </c>
      <c r="CR39" s="24">
        <v>0.09</v>
      </c>
      <c r="CS39" s="24">
        <v>0.09</v>
      </c>
      <c r="CT39" s="24">
        <v>0.09</v>
      </c>
      <c r="CU39" s="24">
        <v>0.09</v>
      </c>
      <c r="CV39" s="24">
        <v>0.09</v>
      </c>
      <c r="CW39" s="24">
        <v>0.09</v>
      </c>
      <c r="CX39" s="26">
        <v>0.09</v>
      </c>
      <c r="CY39" s="26">
        <v>0.09</v>
      </c>
      <c r="CZ39" s="26">
        <v>0.09</v>
      </c>
      <c r="DA39" s="26">
        <v>0.09</v>
      </c>
      <c r="DB39" s="26">
        <v>0.09</v>
      </c>
      <c r="DC39" s="26">
        <v>0.09</v>
      </c>
      <c r="DD39" s="26">
        <v>0.09</v>
      </c>
      <c r="DE39" s="26">
        <v>0.09</v>
      </c>
      <c r="DF39" s="26">
        <v>0.11</v>
      </c>
      <c r="DG39" s="26">
        <v>0.11</v>
      </c>
      <c r="DH39" s="26">
        <v>0.11</v>
      </c>
      <c r="DI39" s="26">
        <v>0.11</v>
      </c>
      <c r="DJ39" s="26">
        <v>9.9000000000000005E-2</v>
      </c>
      <c r="DK39" s="26">
        <v>9.9000000000000005E-2</v>
      </c>
      <c r="DL39" s="26">
        <v>9.9000000000000005E-2</v>
      </c>
      <c r="DM39" s="26">
        <v>9.9000000000000005E-2</v>
      </c>
      <c r="DN39" s="26">
        <v>9.9000000000000005E-2</v>
      </c>
      <c r="DO39" s="26">
        <v>9.9000000000000005E-2</v>
      </c>
      <c r="DP39" s="26">
        <v>9.9000000000000005E-2</v>
      </c>
      <c r="DQ39" s="26">
        <v>9.9000000000000005E-2</v>
      </c>
      <c r="DR39" s="26">
        <v>9.9000000000000005E-2</v>
      </c>
      <c r="DS39" s="26">
        <v>9.9000000000000005E-2</v>
      </c>
      <c r="DT39" s="26">
        <v>9.9000000000000005E-2</v>
      </c>
      <c r="DU39" s="26">
        <v>9.9000000000000005E-2</v>
      </c>
      <c r="DV39" s="26">
        <v>9.9000000000000005E-2</v>
      </c>
      <c r="DW39" s="26">
        <v>9.9000000000000005E-2</v>
      </c>
      <c r="DX39" s="26">
        <v>9.9000000000000005E-2</v>
      </c>
      <c r="DY39" s="144">
        <v>9.9000000000000005E-2</v>
      </c>
      <c r="DZ39" s="42"/>
      <c r="EA39" s="42"/>
      <c r="EB39" s="153"/>
      <c r="ED39" s="62"/>
    </row>
    <row r="40" spans="1:134" ht="15" customHeight="1">
      <c r="A40" s="17" t="s">
        <v>64</v>
      </c>
      <c r="B40" s="22">
        <v>0</v>
      </c>
      <c r="C40" s="23">
        <v>0</v>
      </c>
      <c r="D40" s="24">
        <v>0</v>
      </c>
      <c r="E40" s="24">
        <v>0</v>
      </c>
      <c r="F40" s="24">
        <v>0</v>
      </c>
      <c r="G40" s="24">
        <v>0</v>
      </c>
      <c r="H40" s="24">
        <v>0</v>
      </c>
      <c r="I40" s="24">
        <v>0</v>
      </c>
      <c r="J40" s="24">
        <v>0</v>
      </c>
      <c r="K40" s="24">
        <v>0</v>
      </c>
      <c r="L40" s="24">
        <v>0</v>
      </c>
      <c r="M40" s="24">
        <v>0</v>
      </c>
      <c r="N40" s="24">
        <v>0</v>
      </c>
      <c r="O40" s="24">
        <v>0</v>
      </c>
      <c r="P40" s="24">
        <v>0</v>
      </c>
      <c r="Q40" s="24">
        <v>0</v>
      </c>
      <c r="R40" s="24">
        <v>0</v>
      </c>
      <c r="S40" s="24">
        <v>0</v>
      </c>
      <c r="T40" s="24">
        <v>0</v>
      </c>
      <c r="U40" s="24">
        <v>0</v>
      </c>
      <c r="V40" s="24">
        <v>0</v>
      </c>
      <c r="W40" s="24">
        <v>0</v>
      </c>
      <c r="X40" s="24">
        <v>0</v>
      </c>
      <c r="Y40" s="24">
        <v>0</v>
      </c>
      <c r="Z40" s="24">
        <v>0</v>
      </c>
      <c r="AA40" s="24">
        <v>0</v>
      </c>
      <c r="AB40" s="24">
        <v>0</v>
      </c>
      <c r="AC40" s="24">
        <v>0</v>
      </c>
      <c r="AD40" s="24">
        <v>0</v>
      </c>
      <c r="AE40" s="24">
        <v>0</v>
      </c>
      <c r="AF40" s="24">
        <v>0</v>
      </c>
      <c r="AG40" s="24">
        <v>0</v>
      </c>
      <c r="AH40" s="24">
        <v>0</v>
      </c>
      <c r="AI40" s="24">
        <v>0</v>
      </c>
      <c r="AJ40" s="24">
        <v>0</v>
      </c>
      <c r="AK40" s="24">
        <v>0</v>
      </c>
      <c r="AL40" s="24">
        <v>0</v>
      </c>
      <c r="AM40" s="24">
        <v>0</v>
      </c>
      <c r="AN40" s="24">
        <v>0</v>
      </c>
      <c r="AO40" s="24">
        <v>0</v>
      </c>
      <c r="AP40" s="24">
        <v>0</v>
      </c>
      <c r="AQ40" s="24">
        <v>0</v>
      </c>
      <c r="AR40" s="24">
        <v>0</v>
      </c>
      <c r="AS40" s="24">
        <v>0</v>
      </c>
      <c r="AT40" s="24">
        <v>0</v>
      </c>
      <c r="AU40" s="24">
        <v>0</v>
      </c>
      <c r="AV40" s="24">
        <v>0</v>
      </c>
      <c r="AW40" s="24">
        <v>0</v>
      </c>
      <c r="AX40" s="24">
        <v>0</v>
      </c>
      <c r="AY40" s="24">
        <v>0</v>
      </c>
      <c r="AZ40" s="24">
        <v>0</v>
      </c>
      <c r="BA40" s="24">
        <v>0</v>
      </c>
      <c r="BB40" s="24">
        <v>0</v>
      </c>
      <c r="BC40" s="24">
        <v>0</v>
      </c>
      <c r="BD40" s="24">
        <v>0</v>
      </c>
      <c r="BE40" s="24">
        <v>0</v>
      </c>
      <c r="BF40" s="24">
        <v>0</v>
      </c>
      <c r="BG40" s="24">
        <v>0</v>
      </c>
      <c r="BH40" s="24">
        <v>0</v>
      </c>
      <c r="BI40" s="24">
        <v>0</v>
      </c>
      <c r="BJ40" s="24">
        <v>0</v>
      </c>
      <c r="BK40" s="24">
        <v>0</v>
      </c>
      <c r="BL40" s="24">
        <v>0</v>
      </c>
      <c r="BM40" s="24">
        <v>0</v>
      </c>
      <c r="BN40" s="24">
        <v>0</v>
      </c>
      <c r="BO40" s="24">
        <v>0</v>
      </c>
      <c r="BP40" s="24">
        <v>0</v>
      </c>
      <c r="BQ40" s="24">
        <v>0</v>
      </c>
      <c r="BR40" s="24">
        <v>0</v>
      </c>
      <c r="BS40" s="24">
        <v>0</v>
      </c>
      <c r="BT40" s="24">
        <v>0</v>
      </c>
      <c r="BU40" s="24">
        <v>2.3E-2</v>
      </c>
      <c r="BV40" s="24">
        <v>2.3E-2</v>
      </c>
      <c r="BW40" s="24">
        <v>2.3E-2</v>
      </c>
      <c r="BX40" s="24">
        <v>0.02</v>
      </c>
      <c r="BY40" s="24">
        <v>0.02</v>
      </c>
      <c r="BZ40" s="24">
        <v>0.02</v>
      </c>
      <c r="CA40" s="24">
        <v>0.02</v>
      </c>
      <c r="CB40" s="24">
        <v>2.1999999999999999E-2</v>
      </c>
      <c r="CC40" s="24">
        <v>2.1999999999999999E-2</v>
      </c>
      <c r="CD40" s="24">
        <v>2.1999999999999999E-2</v>
      </c>
      <c r="CE40" s="24">
        <v>2.1999999999999999E-2</v>
      </c>
      <c r="CF40" s="24">
        <v>2.1999999999999999E-2</v>
      </c>
      <c r="CG40" s="24">
        <v>2.4500000000000001E-2</v>
      </c>
      <c r="CH40" s="24">
        <v>2.4E-2</v>
      </c>
      <c r="CI40" s="24">
        <v>2.35E-2</v>
      </c>
      <c r="CJ40" s="24">
        <v>2.1600000000000001E-2</v>
      </c>
      <c r="CK40" s="24">
        <v>2.1000000000000001E-2</v>
      </c>
      <c r="CL40" s="24">
        <v>2.1000000000000001E-2</v>
      </c>
      <c r="CM40" s="24">
        <v>2.1000000000000001E-2</v>
      </c>
      <c r="CN40" s="24">
        <v>2.1000000000000001E-2</v>
      </c>
      <c r="CO40" s="24">
        <v>2.5999999999999999E-2</v>
      </c>
      <c r="CP40" s="24">
        <v>2.9499999999999998E-2</v>
      </c>
      <c r="CQ40" s="24">
        <v>2.8000000000000001E-2</v>
      </c>
      <c r="CR40" s="24">
        <v>2.8000000000000001E-2</v>
      </c>
      <c r="CS40" s="24">
        <v>2.8000000000000001E-2</v>
      </c>
      <c r="CT40" s="24">
        <v>2.8000000000000001E-2</v>
      </c>
      <c r="CU40" s="24">
        <v>2.8000000000000001E-2</v>
      </c>
      <c r="CV40" s="24">
        <v>2.8000000000000001E-2</v>
      </c>
      <c r="CW40" s="24">
        <v>2.8000000000000001E-2</v>
      </c>
      <c r="CX40" s="26">
        <v>2.7999999999999997E-2</v>
      </c>
      <c r="CY40" s="26">
        <v>2.7999999999999997E-2</v>
      </c>
      <c r="CZ40" s="26">
        <v>2.7999999999999997E-2</v>
      </c>
      <c r="DA40" s="26">
        <v>2.7999999999999997E-2</v>
      </c>
      <c r="DB40" s="26">
        <v>3.0699999999999998E-2</v>
      </c>
      <c r="DC40" s="26">
        <v>3.0699999999999998E-2</v>
      </c>
      <c r="DD40" s="26">
        <v>3.0699999999999998E-2</v>
      </c>
      <c r="DE40" s="26">
        <v>3.0699999999999998E-2</v>
      </c>
      <c r="DF40" s="26">
        <v>3.0699999999999998E-2</v>
      </c>
      <c r="DG40" s="26">
        <v>3.0699999999999998E-2</v>
      </c>
      <c r="DH40" s="26">
        <v>3.0699999999999998E-2</v>
      </c>
      <c r="DI40" s="26">
        <v>3.0699999999999998E-2</v>
      </c>
      <c r="DJ40" s="26">
        <v>3.0699999999999998E-2</v>
      </c>
      <c r="DK40" s="26">
        <v>3.0699999999999998E-2</v>
      </c>
      <c r="DL40" s="26">
        <v>3.0699999999999998E-2</v>
      </c>
      <c r="DM40" s="26">
        <v>3.0699999999999998E-2</v>
      </c>
      <c r="DN40" s="26">
        <v>3.0699999999999998E-2</v>
      </c>
      <c r="DO40" s="26">
        <v>3.0699999999999998E-2</v>
      </c>
      <c r="DP40" s="26">
        <v>3.0699999999999998E-2</v>
      </c>
      <c r="DQ40" s="26">
        <v>3.0699999999999998E-2</v>
      </c>
      <c r="DR40" s="26">
        <v>3.0699999999999998E-2</v>
      </c>
      <c r="DS40" s="26">
        <v>3.0699999999999998E-2</v>
      </c>
      <c r="DT40" s="26">
        <v>3.0699999999999998E-2</v>
      </c>
      <c r="DU40" s="26">
        <v>3.0699999999999998E-2</v>
      </c>
      <c r="DV40" s="26">
        <v>3.0700000000000002E-2</v>
      </c>
      <c r="DW40" s="26">
        <v>3.0700000000000002E-2</v>
      </c>
      <c r="DX40" s="26">
        <v>3.0700000000000002E-2</v>
      </c>
      <c r="DY40" s="144">
        <v>3.0700000000000002E-2</v>
      </c>
      <c r="DZ40" s="42"/>
      <c r="EA40" s="42"/>
      <c r="EB40" s="153"/>
      <c r="ED40" s="62"/>
    </row>
    <row r="41" spans="1:134" ht="15" customHeight="1">
      <c r="A41" s="17" t="s">
        <v>65</v>
      </c>
      <c r="B41" s="22">
        <v>0</v>
      </c>
      <c r="C41" s="23">
        <v>0</v>
      </c>
      <c r="D41" s="24">
        <v>0</v>
      </c>
      <c r="E41" s="24">
        <v>0</v>
      </c>
      <c r="F41" s="24">
        <v>0</v>
      </c>
      <c r="G41" s="24">
        <v>0</v>
      </c>
      <c r="H41" s="24">
        <v>0</v>
      </c>
      <c r="I41" s="24">
        <v>0</v>
      </c>
      <c r="J41" s="24">
        <v>0</v>
      </c>
      <c r="K41" s="24">
        <v>0</v>
      </c>
      <c r="L41" s="24">
        <v>0</v>
      </c>
      <c r="M41" s="24">
        <v>0</v>
      </c>
      <c r="N41" s="24">
        <v>0</v>
      </c>
      <c r="O41" s="24">
        <v>0</v>
      </c>
      <c r="P41" s="24">
        <v>0</v>
      </c>
      <c r="Q41" s="24">
        <v>0</v>
      </c>
      <c r="R41" s="24">
        <v>0</v>
      </c>
      <c r="S41" s="24">
        <v>0</v>
      </c>
      <c r="T41" s="24">
        <v>0</v>
      </c>
      <c r="U41" s="24">
        <v>0</v>
      </c>
      <c r="V41" s="24">
        <v>0</v>
      </c>
      <c r="W41" s="24">
        <v>0</v>
      </c>
      <c r="X41" s="24">
        <v>0</v>
      </c>
      <c r="Y41" s="24">
        <v>0</v>
      </c>
      <c r="Z41" s="24">
        <v>0</v>
      </c>
      <c r="AA41" s="24">
        <v>0</v>
      </c>
      <c r="AB41" s="24">
        <v>0</v>
      </c>
      <c r="AC41" s="24">
        <v>0</v>
      </c>
      <c r="AD41" s="24">
        <v>0</v>
      </c>
      <c r="AE41" s="24">
        <v>0</v>
      </c>
      <c r="AF41" s="24">
        <v>0</v>
      </c>
      <c r="AG41" s="24">
        <v>0</v>
      </c>
      <c r="AH41" s="24">
        <v>0</v>
      </c>
      <c r="AI41" s="24">
        <v>0</v>
      </c>
      <c r="AJ41" s="24">
        <v>0</v>
      </c>
      <c r="AK41" s="24">
        <v>0</v>
      </c>
      <c r="AL41" s="24">
        <v>0</v>
      </c>
      <c r="AM41" s="24">
        <v>0</v>
      </c>
      <c r="AN41" s="24">
        <v>0</v>
      </c>
      <c r="AO41" s="24">
        <v>0</v>
      </c>
      <c r="AP41" s="24">
        <v>0</v>
      </c>
      <c r="AQ41" s="24">
        <v>0</v>
      </c>
      <c r="AR41" s="24">
        <v>0</v>
      </c>
      <c r="AS41" s="24">
        <v>0</v>
      </c>
      <c r="AT41" s="24">
        <v>0</v>
      </c>
      <c r="AU41" s="24">
        <v>0</v>
      </c>
      <c r="AV41" s="24">
        <v>0</v>
      </c>
      <c r="AW41" s="24">
        <v>0</v>
      </c>
      <c r="AX41" s="24">
        <v>0</v>
      </c>
      <c r="AY41" s="24">
        <v>0</v>
      </c>
      <c r="AZ41" s="24">
        <v>0</v>
      </c>
      <c r="BA41" s="24">
        <v>0</v>
      </c>
      <c r="BB41" s="24">
        <v>0</v>
      </c>
      <c r="BC41" s="24">
        <v>0</v>
      </c>
      <c r="BD41" s="24">
        <v>0</v>
      </c>
      <c r="BE41" s="24">
        <v>0</v>
      </c>
      <c r="BF41" s="24">
        <v>0</v>
      </c>
      <c r="BG41" s="24">
        <v>0</v>
      </c>
      <c r="BH41" s="24">
        <v>0</v>
      </c>
      <c r="BI41" s="24">
        <v>0</v>
      </c>
      <c r="BJ41" s="24">
        <v>0</v>
      </c>
      <c r="BK41" s="24">
        <v>0</v>
      </c>
      <c r="BL41" s="24">
        <v>0</v>
      </c>
      <c r="BM41" s="24">
        <v>0</v>
      </c>
      <c r="BN41" s="24">
        <v>0</v>
      </c>
      <c r="BO41" s="24">
        <v>0</v>
      </c>
      <c r="BP41" s="24">
        <v>0</v>
      </c>
      <c r="BQ41" s="24">
        <v>0</v>
      </c>
      <c r="BR41" s="24">
        <v>0</v>
      </c>
      <c r="BS41" s="24">
        <v>0</v>
      </c>
      <c r="BT41" s="24">
        <v>0</v>
      </c>
      <c r="BU41" s="24">
        <f>((15.5%+20.5%)/2)*BU54</f>
        <v>0.126</v>
      </c>
      <c r="BV41" s="24">
        <f>15%*BV54</f>
        <v>0.105</v>
      </c>
      <c r="BW41" s="24">
        <f>15%*BW54</f>
        <v>0.105</v>
      </c>
      <c r="BX41" s="24">
        <f>15%*BX54</f>
        <v>0.105</v>
      </c>
      <c r="BY41" s="24">
        <f>17%*BY54</f>
        <v>0.11899999999999999</v>
      </c>
      <c r="BZ41" s="24">
        <f>17%*BZ54</f>
        <v>0.11899999999999999</v>
      </c>
      <c r="CA41" s="24">
        <f>17%*CA54</f>
        <v>0.11899999999999999</v>
      </c>
      <c r="CB41" s="24">
        <f>19%*CB54</f>
        <v>0.13299999999999998</v>
      </c>
      <c r="CC41" s="24">
        <f>19%*CC54</f>
        <v>0.13299999999999998</v>
      </c>
      <c r="CD41" s="24">
        <f>19%*CD54</f>
        <v>0.13299999999999998</v>
      </c>
      <c r="CE41" s="24">
        <f>19.24%*CE54</f>
        <v>0.13300612000000001</v>
      </c>
      <c r="CF41" s="24">
        <f>21.9%*CF54</f>
        <v>0.10949999999999999</v>
      </c>
      <c r="CG41" s="24">
        <f>((27.5%+26%)/2)*CG54</f>
        <v>0.13375000000000001</v>
      </c>
      <c r="CH41" s="24">
        <f>((26%+24.9%)/2)*CH54</f>
        <v>0.12725</v>
      </c>
      <c r="CI41" s="24">
        <f>23.15%*CI54</f>
        <v>0.11574999999999999</v>
      </c>
      <c r="CJ41" s="24">
        <f>22.21%*CJ54</f>
        <v>0.11105000000000001</v>
      </c>
      <c r="CK41" s="24">
        <f>23.46%*CK54</f>
        <v>9.0320999999999999E-2</v>
      </c>
      <c r="CL41" s="24">
        <f>22.96%*CL54</f>
        <v>6.4288000000000012E-2</v>
      </c>
      <c r="CM41" s="24">
        <f>22.96%*CM54</f>
        <v>6.4288000000000012E-2</v>
      </c>
      <c r="CN41" s="24">
        <f>22.96%*CN54</f>
        <v>6.4288000000000012E-2</v>
      </c>
      <c r="CO41" s="24">
        <f>27.5%*CO54</f>
        <v>8.5250000000000006E-2</v>
      </c>
      <c r="CP41" s="24">
        <f>29.75%*CP54</f>
        <v>9.2225000000000001E-2</v>
      </c>
      <c r="CQ41" s="24">
        <f>25.05%*CQ54</f>
        <v>9.9198000000000008E-2</v>
      </c>
      <c r="CR41" s="24">
        <f>27.5%*CR54</f>
        <v>0.10890000000000001</v>
      </c>
      <c r="CS41" s="24">
        <f>27.5%*CS54</f>
        <v>0.10890000000000001</v>
      </c>
      <c r="CT41" s="24">
        <f>27.5%*CT54</f>
        <v>0.10890000000000001</v>
      </c>
      <c r="CU41" s="24">
        <f>27.5%*CU54</f>
        <v>0.10890000000000001</v>
      </c>
      <c r="CV41" s="24">
        <f>27%*CV54</f>
        <v>0.10692000000000002</v>
      </c>
      <c r="CW41" s="24">
        <f>26.5%*CW54</f>
        <v>0.10494000000000001</v>
      </c>
      <c r="CX41" s="24">
        <f>26%*CX54</f>
        <v>0.10296000000000001</v>
      </c>
      <c r="CY41" s="24">
        <f>25.5%*CY54</f>
        <v>9.9705000000000002E-2</v>
      </c>
      <c r="CZ41" s="24">
        <f>25%*CZ54</f>
        <v>9.6500000000000002E-2</v>
      </c>
      <c r="DA41" s="26">
        <v>9.9000000000000005E-2</v>
      </c>
      <c r="DB41" s="26">
        <v>9.9000000000000005E-2</v>
      </c>
      <c r="DC41" s="26">
        <v>9.9000000000000005E-2</v>
      </c>
      <c r="DD41" s="26">
        <v>9.9000000000000005E-2</v>
      </c>
      <c r="DE41" s="26">
        <v>9.9000000000000005E-2</v>
      </c>
      <c r="DF41" s="26">
        <v>7.0000000000000007E-2</v>
      </c>
      <c r="DG41" s="26">
        <v>6.5000000000000002E-2</v>
      </c>
      <c r="DH41" s="26">
        <v>6.5000000000000002E-2</v>
      </c>
      <c r="DI41" s="26">
        <v>5.9900000000000002E-2</v>
      </c>
      <c r="DJ41" s="26">
        <v>5.9900000000000002E-2</v>
      </c>
      <c r="DK41" s="26">
        <v>5.9900000000000002E-2</v>
      </c>
      <c r="DL41" s="26">
        <v>5.9900000000000002E-2</v>
      </c>
      <c r="DM41" s="26">
        <v>5.9900000000000002E-2</v>
      </c>
      <c r="DN41" s="26">
        <v>5.9900000000000002E-2</v>
      </c>
      <c r="DO41" s="26">
        <v>5.9900000000000002E-2</v>
      </c>
      <c r="DP41" s="26">
        <v>5.9900000000000002E-2</v>
      </c>
      <c r="DQ41" s="26">
        <v>5.9900000000000002E-2</v>
      </c>
      <c r="DR41" s="26">
        <v>5.9900000000000002E-2</v>
      </c>
      <c r="DS41" s="26">
        <v>5.9900000000000002E-2</v>
      </c>
      <c r="DT41" s="26">
        <v>5.9900000000000002E-2</v>
      </c>
      <c r="DU41" s="26">
        <v>5.9900000000000002E-2</v>
      </c>
      <c r="DV41" s="26">
        <v>5.9900000000000002E-2</v>
      </c>
      <c r="DW41" s="26">
        <v>5.9900000000000002E-2</v>
      </c>
      <c r="DX41" s="26">
        <v>5.9900000000000002E-2</v>
      </c>
      <c r="DY41" s="144">
        <v>6.9900000000000004E-2</v>
      </c>
      <c r="DZ41" s="42"/>
      <c r="EA41" s="42"/>
      <c r="EB41" s="153"/>
      <c r="ED41" s="62"/>
    </row>
    <row r="42" spans="1:134" ht="15" customHeight="1">
      <c r="A42" s="17" t="s">
        <v>66</v>
      </c>
      <c r="B42" s="22">
        <v>0</v>
      </c>
      <c r="C42" s="23">
        <v>0</v>
      </c>
      <c r="D42" s="24">
        <v>0</v>
      </c>
      <c r="E42" s="24">
        <v>0</v>
      </c>
      <c r="F42" s="24">
        <v>0</v>
      </c>
      <c r="G42" s="24">
        <v>0</v>
      </c>
      <c r="H42" s="24">
        <v>0</v>
      </c>
      <c r="I42" s="24">
        <v>0</v>
      </c>
      <c r="J42" s="24">
        <v>0</v>
      </c>
      <c r="K42" s="24">
        <v>0</v>
      </c>
      <c r="L42" s="24">
        <v>0</v>
      </c>
      <c r="M42" s="24">
        <v>0</v>
      </c>
      <c r="N42" s="24">
        <v>0</v>
      </c>
      <c r="O42" s="24">
        <v>0</v>
      </c>
      <c r="P42" s="24">
        <v>0</v>
      </c>
      <c r="Q42" s="24">
        <v>0</v>
      </c>
      <c r="R42" s="24">
        <v>0</v>
      </c>
      <c r="S42" s="24">
        <v>0</v>
      </c>
      <c r="T42" s="24">
        <v>0</v>
      </c>
      <c r="U42" s="24">
        <v>0</v>
      </c>
      <c r="V42" s="24">
        <v>0</v>
      </c>
      <c r="W42" s="24">
        <v>0</v>
      </c>
      <c r="X42" s="27">
        <f>33.5%*X54</f>
        <v>0.1943</v>
      </c>
      <c r="Y42" s="27">
        <f>33.5%*Y54</f>
        <v>0.1943</v>
      </c>
      <c r="Z42" s="27">
        <f>33.5%*Z54</f>
        <v>0.15410000000000001</v>
      </c>
      <c r="AA42" s="27">
        <f>33.5%*AA54</f>
        <v>8.3750000000000005E-2</v>
      </c>
      <c r="AB42" s="27">
        <v>0.05</v>
      </c>
      <c r="AC42" s="27">
        <v>0.05</v>
      </c>
      <c r="AD42" s="27">
        <v>0.05</v>
      </c>
      <c r="AE42" s="27">
        <v>0.05</v>
      </c>
      <c r="AF42" s="27">
        <v>0.05</v>
      </c>
      <c r="AG42" s="27">
        <v>0.05</v>
      </c>
      <c r="AH42" s="27">
        <v>0.05</v>
      </c>
      <c r="AI42" s="27">
        <v>0.05</v>
      </c>
      <c r="AJ42" s="27">
        <v>0.05</v>
      </c>
      <c r="AK42" s="27">
        <v>0.05</v>
      </c>
      <c r="AL42" s="27">
        <v>0.05</v>
      </c>
      <c r="AM42" s="27">
        <v>0.05</v>
      </c>
      <c r="AN42" s="27">
        <v>0.05</v>
      </c>
      <c r="AO42" s="27">
        <v>0.05</v>
      </c>
      <c r="AP42" s="27">
        <v>0.05</v>
      </c>
      <c r="AQ42" s="27">
        <v>0.05</v>
      </c>
      <c r="AR42" s="27">
        <v>0.05</v>
      </c>
      <c r="AS42" s="27">
        <v>0.05</v>
      </c>
      <c r="AT42" s="27">
        <v>0.05</v>
      </c>
      <c r="AU42" s="27">
        <v>0.05</v>
      </c>
      <c r="AV42" s="27">
        <v>0.05</v>
      </c>
      <c r="AW42" s="27">
        <v>0.05</v>
      </c>
      <c r="AX42" s="27">
        <v>0.05</v>
      </c>
      <c r="AY42" s="27">
        <v>0.05</v>
      </c>
      <c r="AZ42" s="27">
        <v>0.05</v>
      </c>
      <c r="BA42" s="27">
        <v>0.05</v>
      </c>
      <c r="BB42" s="27">
        <v>0.05</v>
      </c>
      <c r="BC42" s="27">
        <v>0.05</v>
      </c>
      <c r="BD42" s="27">
        <v>0.05</v>
      </c>
      <c r="BE42" s="27">
        <v>0.05</v>
      </c>
      <c r="BF42" s="27">
        <v>0.05</v>
      </c>
      <c r="BG42" s="27">
        <v>0.05</v>
      </c>
      <c r="BH42" s="27">
        <v>0.05</v>
      </c>
      <c r="BI42" s="27">
        <v>7.0000000000000007E-2</v>
      </c>
      <c r="BJ42" s="27">
        <v>7.0000000000000007E-2</v>
      </c>
      <c r="BK42" s="27">
        <v>7.0000000000000007E-2</v>
      </c>
      <c r="BL42" s="27">
        <v>7.0000000000000007E-2</v>
      </c>
      <c r="BM42" s="27">
        <v>7.0000000000000007E-2</v>
      </c>
      <c r="BN42" s="27">
        <v>7.0000000000000007E-2</v>
      </c>
      <c r="BO42" s="27">
        <v>7.0000000000000007E-2</v>
      </c>
      <c r="BP42" s="27">
        <v>7.0000000000000007E-2</v>
      </c>
      <c r="BQ42" s="27">
        <v>7.0000000000000007E-2</v>
      </c>
      <c r="BR42" s="24">
        <v>7.0000000000000007E-2</v>
      </c>
      <c r="BS42" s="24">
        <v>7.0000000000000007E-2</v>
      </c>
      <c r="BT42" s="24">
        <v>7.0000000000000007E-2</v>
      </c>
      <c r="BU42" s="24">
        <v>7.0000000000000007E-2</v>
      </c>
      <c r="BV42" s="24">
        <v>7.0000000000000007E-2</v>
      </c>
      <c r="BW42" s="24">
        <v>7.0000000000000007E-2</v>
      </c>
      <c r="BX42" s="24">
        <v>7.0000000000000007E-2</v>
      </c>
      <c r="BY42" s="24">
        <v>7.0000000000000007E-2</v>
      </c>
      <c r="BZ42" s="24">
        <v>7.0000000000000007E-2</v>
      </c>
      <c r="CA42" s="24">
        <v>7.0000000000000007E-2</v>
      </c>
      <c r="CB42" s="24">
        <v>7.0000000000000007E-2</v>
      </c>
      <c r="CC42" s="24">
        <v>7.0000000000000007E-2</v>
      </c>
      <c r="CD42" s="24">
        <v>7.0000000000000007E-2</v>
      </c>
      <c r="CE42" s="24">
        <v>7.0000000000000007E-2</v>
      </c>
      <c r="CF42" s="24">
        <v>7.0000000000000007E-2</v>
      </c>
      <c r="CG42" s="24">
        <v>7.0000000000000007E-2</v>
      </c>
      <c r="CH42" s="24">
        <v>7.0000000000000007E-2</v>
      </c>
      <c r="CI42" s="24">
        <v>7.0000000000000007E-2</v>
      </c>
      <c r="CJ42" s="24">
        <v>7.0000000000000007E-2</v>
      </c>
      <c r="CK42" s="24">
        <v>7.0000000000000007E-2</v>
      </c>
      <c r="CL42" s="24">
        <v>7.0000000000000007E-2</v>
      </c>
      <c r="CM42" s="24">
        <v>7.0000000000000007E-2</v>
      </c>
      <c r="CN42" s="24">
        <v>7.0000000000000007E-2</v>
      </c>
      <c r="CO42" s="24">
        <v>7.0000000000000007E-2</v>
      </c>
      <c r="CP42" s="24">
        <v>7.0000000000000007E-2</v>
      </c>
      <c r="CQ42" s="24">
        <v>7.0000000000000007E-2</v>
      </c>
      <c r="CR42" s="24">
        <v>7.0000000000000007E-2</v>
      </c>
      <c r="CS42" s="24">
        <v>7.0000000000000007E-2</v>
      </c>
      <c r="CT42" s="24">
        <v>7.0000000000000007E-2</v>
      </c>
      <c r="CU42" s="24">
        <v>7.0000000000000007E-2</v>
      </c>
      <c r="CV42" s="24">
        <v>7.0000000000000007E-2</v>
      </c>
      <c r="CW42" s="24">
        <v>7.0000000000000007E-2</v>
      </c>
      <c r="CX42" s="26">
        <v>7.0000000000000007E-2</v>
      </c>
      <c r="CY42" s="26">
        <v>7.0000000000000007E-2</v>
      </c>
      <c r="CZ42" s="26">
        <v>7.0000000000000007E-2</v>
      </c>
      <c r="DA42" s="26">
        <v>7.0000000000000007E-2</v>
      </c>
      <c r="DB42" s="26">
        <v>7.0000000000000007E-2</v>
      </c>
      <c r="DC42" s="26">
        <v>7.0000000000000007E-2</v>
      </c>
      <c r="DD42" s="26">
        <v>7.0000000000000007E-2</v>
      </c>
      <c r="DE42" s="26">
        <v>7.0000000000000007E-2</v>
      </c>
      <c r="DF42" s="26">
        <v>7.0000000000000007E-2</v>
      </c>
      <c r="DG42" s="26">
        <v>7.0000000000000007E-2</v>
      </c>
      <c r="DH42" s="26">
        <v>7.0000000000000007E-2</v>
      </c>
      <c r="DI42" s="26">
        <v>7.0000000000000007E-2</v>
      </c>
      <c r="DJ42" s="26">
        <v>7.0000000000000007E-2</v>
      </c>
      <c r="DK42" s="26">
        <v>7.0000000000000007E-2</v>
      </c>
      <c r="DL42" s="26">
        <v>7.0000000000000007E-2</v>
      </c>
      <c r="DM42" s="26">
        <v>7.0000000000000007E-2</v>
      </c>
      <c r="DN42" s="26">
        <v>7.0000000000000007E-2</v>
      </c>
      <c r="DO42" s="26">
        <v>7.0000000000000007E-2</v>
      </c>
      <c r="DP42" s="26">
        <v>7.0000000000000007E-2</v>
      </c>
      <c r="DQ42" s="26">
        <v>7.0000000000000007E-2</v>
      </c>
      <c r="DR42" s="26">
        <v>7.0000000000000007E-2</v>
      </c>
      <c r="DS42" s="26">
        <v>7.0000000000000007E-2</v>
      </c>
      <c r="DT42" s="26">
        <v>6.5000000000000002E-2</v>
      </c>
      <c r="DU42" s="26">
        <v>6.4000000000000001E-2</v>
      </c>
      <c r="DV42" s="26">
        <v>6.2E-2</v>
      </c>
      <c r="DW42" s="26">
        <v>0.06</v>
      </c>
      <c r="DX42" s="26">
        <v>5.21E-2</v>
      </c>
      <c r="DY42" s="144">
        <v>5.21E-2</v>
      </c>
      <c r="DZ42" s="42"/>
      <c r="EA42" s="42"/>
      <c r="EB42" s="153"/>
      <c r="ED42" s="62"/>
    </row>
    <row r="43" spans="1:134" ht="15" customHeight="1">
      <c r="A43" s="17" t="s">
        <v>67</v>
      </c>
      <c r="B43" s="22">
        <v>0</v>
      </c>
      <c r="C43" s="23">
        <v>0</v>
      </c>
      <c r="D43" s="24">
        <v>0</v>
      </c>
      <c r="E43" s="24">
        <v>0</v>
      </c>
      <c r="F43" s="24">
        <v>0</v>
      </c>
      <c r="G43" s="24">
        <v>0</v>
      </c>
      <c r="H43" s="24">
        <v>0</v>
      </c>
      <c r="I43" s="24">
        <v>0</v>
      </c>
      <c r="J43" s="24">
        <v>0</v>
      </c>
      <c r="K43" s="24">
        <v>0</v>
      </c>
      <c r="L43" s="24">
        <v>0</v>
      </c>
      <c r="M43" s="24">
        <v>0</v>
      </c>
      <c r="N43" s="24">
        <v>0</v>
      </c>
      <c r="O43" s="24">
        <v>0</v>
      </c>
      <c r="P43" s="24">
        <v>0</v>
      </c>
      <c r="Q43" s="24">
        <v>0</v>
      </c>
      <c r="R43" s="24">
        <v>0</v>
      </c>
      <c r="S43" s="24">
        <v>0</v>
      </c>
      <c r="T43" s="24">
        <v>0</v>
      </c>
      <c r="U43" s="24">
        <v>0</v>
      </c>
      <c r="V43" s="24">
        <v>0</v>
      </c>
      <c r="W43" s="24">
        <v>0</v>
      </c>
      <c r="X43" s="24">
        <v>0</v>
      </c>
      <c r="Y43" s="24">
        <v>0</v>
      </c>
      <c r="Z43" s="24">
        <v>0</v>
      </c>
      <c r="AA43" s="24">
        <v>0</v>
      </c>
      <c r="AB43" s="24">
        <v>0</v>
      </c>
      <c r="AC43" s="24">
        <v>0</v>
      </c>
      <c r="AD43" s="24">
        <v>0</v>
      </c>
      <c r="AE43" s="24">
        <v>0</v>
      </c>
      <c r="AF43" s="24">
        <v>0</v>
      </c>
      <c r="AG43" s="24">
        <v>0</v>
      </c>
      <c r="AH43" s="24">
        <v>0</v>
      </c>
      <c r="AI43" s="24">
        <v>0</v>
      </c>
      <c r="AJ43" s="24">
        <v>0</v>
      </c>
      <c r="AK43" s="24">
        <v>0.08</v>
      </c>
      <c r="AL43" s="24">
        <v>0.08</v>
      </c>
      <c r="AM43" s="24">
        <v>0.08</v>
      </c>
      <c r="AN43" s="24">
        <v>0.08</v>
      </c>
      <c r="AO43" s="24">
        <v>0.08</v>
      </c>
      <c r="AP43" s="24">
        <v>0.08</v>
      </c>
      <c r="AQ43" s="24">
        <v>0.06</v>
      </c>
      <c r="AR43" s="24">
        <v>0.06</v>
      </c>
      <c r="AS43" s="24">
        <v>0</v>
      </c>
      <c r="AT43" s="24">
        <v>0</v>
      </c>
      <c r="AU43" s="24">
        <v>0</v>
      </c>
      <c r="AV43" s="24">
        <v>0</v>
      </c>
      <c r="AW43" s="24">
        <v>0</v>
      </c>
      <c r="AX43" s="24">
        <v>0</v>
      </c>
      <c r="AY43" s="24">
        <v>0</v>
      </c>
      <c r="AZ43" s="24">
        <v>0</v>
      </c>
      <c r="BA43" s="24">
        <v>0</v>
      </c>
      <c r="BB43" s="24">
        <v>0</v>
      </c>
      <c r="BC43" s="24">
        <v>0</v>
      </c>
      <c r="BD43" s="24">
        <v>0</v>
      </c>
      <c r="BE43" s="24">
        <v>0</v>
      </c>
      <c r="BF43" s="24">
        <v>0</v>
      </c>
      <c r="BG43" s="24">
        <v>0</v>
      </c>
      <c r="BH43" s="24">
        <v>0</v>
      </c>
      <c r="BI43" s="24">
        <v>0</v>
      </c>
      <c r="BJ43" s="24">
        <v>0</v>
      </c>
      <c r="BK43" s="24">
        <v>0</v>
      </c>
      <c r="BL43" s="24">
        <v>0</v>
      </c>
      <c r="BM43" s="24">
        <v>0</v>
      </c>
      <c r="BN43" s="24">
        <v>0</v>
      </c>
      <c r="BO43" s="24">
        <v>0</v>
      </c>
      <c r="BP43" s="24">
        <v>0</v>
      </c>
      <c r="BQ43" s="24">
        <v>0</v>
      </c>
      <c r="BR43" s="24">
        <v>0</v>
      </c>
      <c r="BS43" s="24">
        <v>0</v>
      </c>
      <c r="BT43" s="24">
        <v>0</v>
      </c>
      <c r="BU43" s="24">
        <v>0</v>
      </c>
      <c r="BV43" s="24">
        <v>0</v>
      </c>
      <c r="BW43" s="24">
        <v>0</v>
      </c>
      <c r="BX43" s="24">
        <v>0</v>
      </c>
      <c r="BY43" s="24">
        <v>0</v>
      </c>
      <c r="BZ43" s="24">
        <v>0</v>
      </c>
      <c r="CA43" s="24">
        <v>0</v>
      </c>
      <c r="CB43" s="24">
        <v>0</v>
      </c>
      <c r="CC43" s="24">
        <v>0</v>
      </c>
      <c r="CD43" s="24">
        <v>0</v>
      </c>
      <c r="CE43" s="24">
        <v>0</v>
      </c>
      <c r="CF43" s="24">
        <v>0</v>
      </c>
      <c r="CG43" s="24">
        <v>0</v>
      </c>
      <c r="CH43" s="24">
        <v>0</v>
      </c>
      <c r="CI43" s="24">
        <v>0</v>
      </c>
      <c r="CJ43" s="24">
        <v>0</v>
      </c>
      <c r="CK43" s="24">
        <v>0</v>
      </c>
      <c r="CL43" s="24">
        <v>0</v>
      </c>
      <c r="CM43" s="24">
        <v>0</v>
      </c>
      <c r="CN43" s="24">
        <v>0</v>
      </c>
      <c r="CO43" s="24">
        <v>0</v>
      </c>
      <c r="CP43" s="24">
        <v>0</v>
      </c>
      <c r="CQ43" s="24">
        <v>0</v>
      </c>
      <c r="CR43" s="24">
        <v>0</v>
      </c>
      <c r="CS43" s="24">
        <v>0</v>
      </c>
      <c r="CT43" s="24">
        <v>0</v>
      </c>
      <c r="CU43" s="24">
        <v>0</v>
      </c>
      <c r="CV43" s="24">
        <v>0</v>
      </c>
      <c r="CW43" s="24">
        <v>0</v>
      </c>
      <c r="CX43" s="26">
        <v>0</v>
      </c>
      <c r="CY43" s="26">
        <v>0</v>
      </c>
      <c r="CZ43" s="26">
        <v>0</v>
      </c>
      <c r="DA43" s="26">
        <v>0</v>
      </c>
      <c r="DB43" s="26">
        <v>0</v>
      </c>
      <c r="DC43" s="26">
        <v>0</v>
      </c>
      <c r="DD43" s="26">
        <v>0</v>
      </c>
      <c r="DE43" s="26">
        <v>0</v>
      </c>
      <c r="DF43" s="26">
        <v>0</v>
      </c>
      <c r="DG43" s="26">
        <v>0</v>
      </c>
      <c r="DH43" s="26">
        <v>0</v>
      </c>
      <c r="DI43" s="26">
        <v>0</v>
      </c>
      <c r="DJ43" s="26">
        <v>0</v>
      </c>
      <c r="DK43" s="26">
        <v>0</v>
      </c>
      <c r="DL43" s="26">
        <v>0</v>
      </c>
      <c r="DM43" s="26">
        <v>0</v>
      </c>
      <c r="DN43" s="26">
        <v>0</v>
      </c>
      <c r="DO43" s="26">
        <v>0</v>
      </c>
      <c r="DP43" s="26">
        <v>0</v>
      </c>
      <c r="DQ43" s="26">
        <v>0</v>
      </c>
      <c r="DR43" s="26">
        <v>0</v>
      </c>
      <c r="DS43" s="26">
        <v>0</v>
      </c>
      <c r="DT43" s="26">
        <v>0</v>
      </c>
      <c r="DU43" s="26">
        <v>0</v>
      </c>
      <c r="DV43" s="26">
        <v>0</v>
      </c>
      <c r="DW43" s="26">
        <v>0</v>
      </c>
      <c r="DX43" s="26">
        <v>0</v>
      </c>
      <c r="DY43" s="144">
        <v>0</v>
      </c>
      <c r="DZ43" s="42"/>
      <c r="EA43" s="42"/>
      <c r="EB43" s="153"/>
      <c r="ED43" s="62"/>
    </row>
    <row r="44" spans="1:134" ht="15" customHeight="1">
      <c r="A44" s="17" t="s">
        <v>68</v>
      </c>
      <c r="B44" s="22">
        <v>0</v>
      </c>
      <c r="C44" s="23">
        <v>0</v>
      </c>
      <c r="D44" s="24">
        <v>0</v>
      </c>
      <c r="E44" s="24">
        <v>0</v>
      </c>
      <c r="F44" s="24">
        <v>0</v>
      </c>
      <c r="G44" s="24">
        <v>0</v>
      </c>
      <c r="H44" s="24">
        <v>0</v>
      </c>
      <c r="I44" s="24">
        <v>0</v>
      </c>
      <c r="J44" s="24">
        <v>0</v>
      </c>
      <c r="K44" s="24">
        <v>0</v>
      </c>
      <c r="L44" s="24">
        <v>0</v>
      </c>
      <c r="M44" s="24">
        <v>0</v>
      </c>
      <c r="N44" s="24">
        <v>0</v>
      </c>
      <c r="O44" s="24">
        <v>0</v>
      </c>
      <c r="P44" s="24">
        <v>0</v>
      </c>
      <c r="Q44" s="24">
        <v>0</v>
      </c>
      <c r="R44" s="24">
        <v>0</v>
      </c>
      <c r="S44" s="24">
        <v>0</v>
      </c>
      <c r="T44" s="24">
        <v>0</v>
      </c>
      <c r="U44" s="24">
        <v>0</v>
      </c>
      <c r="V44" s="24">
        <v>0</v>
      </c>
      <c r="W44" s="24">
        <v>0</v>
      </c>
      <c r="X44" s="24">
        <v>0</v>
      </c>
      <c r="Y44" s="24">
        <v>0</v>
      </c>
      <c r="Z44" s="24">
        <v>0</v>
      </c>
      <c r="AA44" s="24">
        <v>0</v>
      </c>
      <c r="AB44" s="24">
        <v>0</v>
      </c>
      <c r="AC44" s="24">
        <v>0</v>
      </c>
      <c r="AD44" s="24">
        <v>0</v>
      </c>
      <c r="AE44" s="24">
        <v>0</v>
      </c>
      <c r="AF44" s="24">
        <v>0</v>
      </c>
      <c r="AG44" s="24">
        <v>0</v>
      </c>
      <c r="AH44" s="24">
        <v>0</v>
      </c>
      <c r="AI44" s="24">
        <v>0</v>
      </c>
      <c r="AJ44" s="24">
        <v>0</v>
      </c>
      <c r="AK44" s="24">
        <v>0</v>
      </c>
      <c r="AL44" s="24">
        <v>0</v>
      </c>
      <c r="AM44" s="24">
        <v>0</v>
      </c>
      <c r="AN44" s="24">
        <v>0</v>
      </c>
      <c r="AO44" s="24">
        <v>0</v>
      </c>
      <c r="AP44" s="24">
        <v>0</v>
      </c>
      <c r="AQ44" s="24">
        <v>0</v>
      </c>
      <c r="AR44" s="24">
        <v>0</v>
      </c>
      <c r="AS44" s="24">
        <v>0</v>
      </c>
      <c r="AT44" s="24">
        <v>0</v>
      </c>
      <c r="AU44" s="24">
        <v>0</v>
      </c>
      <c r="AV44" s="24">
        <v>0</v>
      </c>
      <c r="AW44" s="24">
        <v>0</v>
      </c>
      <c r="AX44" s="24">
        <v>0</v>
      </c>
      <c r="AY44" s="24">
        <v>0</v>
      </c>
      <c r="AZ44" s="24">
        <v>0</v>
      </c>
      <c r="BA44" s="24">
        <v>0</v>
      </c>
      <c r="BB44" s="24">
        <v>0</v>
      </c>
      <c r="BC44" s="24">
        <v>0</v>
      </c>
      <c r="BD44" s="24">
        <v>0</v>
      </c>
      <c r="BE44" s="24">
        <v>0</v>
      </c>
      <c r="BF44" s="24">
        <v>0</v>
      </c>
      <c r="BG44" s="24">
        <v>0</v>
      </c>
      <c r="BH44" s="24">
        <v>0</v>
      </c>
      <c r="BI44" s="24">
        <v>0</v>
      </c>
      <c r="BJ44" s="24">
        <v>0</v>
      </c>
      <c r="BK44" s="24">
        <v>0</v>
      </c>
      <c r="BL44" s="24">
        <v>0</v>
      </c>
      <c r="BM44" s="24">
        <v>0</v>
      </c>
      <c r="BN44" s="24">
        <v>0</v>
      </c>
      <c r="BO44" s="24">
        <v>0</v>
      </c>
      <c r="BP44" s="24">
        <v>0</v>
      </c>
      <c r="BQ44" s="24">
        <v>0</v>
      </c>
      <c r="BR44" s="24">
        <v>0</v>
      </c>
      <c r="BS44" s="24">
        <v>0</v>
      </c>
      <c r="BT44" s="24">
        <v>0</v>
      </c>
      <c r="BU44" s="24">
        <v>0</v>
      </c>
      <c r="BV44" s="24">
        <v>0</v>
      </c>
      <c r="BW44" s="24">
        <v>0</v>
      </c>
      <c r="BX44" s="24">
        <v>0</v>
      </c>
      <c r="BY44" s="24">
        <v>0</v>
      </c>
      <c r="BZ44" s="24">
        <v>0</v>
      </c>
      <c r="CA44" s="24">
        <v>0</v>
      </c>
      <c r="CB44" s="24">
        <v>0</v>
      </c>
      <c r="CC44" s="24">
        <v>0</v>
      </c>
      <c r="CD44" s="24">
        <v>0</v>
      </c>
      <c r="CE44" s="24">
        <v>0</v>
      </c>
      <c r="CF44" s="24">
        <v>0</v>
      </c>
      <c r="CG44" s="24">
        <v>0</v>
      </c>
      <c r="CH44" s="24">
        <v>0</v>
      </c>
      <c r="CI44" s="24">
        <v>0</v>
      </c>
      <c r="CJ44" s="24">
        <v>0</v>
      </c>
      <c r="CK44" s="24">
        <v>0</v>
      </c>
      <c r="CL44" s="24">
        <v>0</v>
      </c>
      <c r="CM44" s="24">
        <v>0</v>
      </c>
      <c r="CN44" s="24">
        <v>0</v>
      </c>
      <c r="CO44" s="24">
        <v>0</v>
      </c>
      <c r="CP44" s="24">
        <v>0</v>
      </c>
      <c r="CQ44" s="24">
        <v>0</v>
      </c>
      <c r="CR44" s="24">
        <v>0</v>
      </c>
      <c r="CS44" s="24">
        <v>0</v>
      </c>
      <c r="CT44" s="24">
        <v>0</v>
      </c>
      <c r="CU44" s="24">
        <v>0</v>
      </c>
      <c r="CV44" s="24">
        <v>0</v>
      </c>
      <c r="CW44" s="24">
        <v>0</v>
      </c>
      <c r="CX44" s="26">
        <v>0</v>
      </c>
      <c r="CY44" s="26">
        <v>0</v>
      </c>
      <c r="CZ44" s="26">
        <v>0</v>
      </c>
      <c r="DA44" s="26">
        <v>0</v>
      </c>
      <c r="DB44" s="26">
        <v>0</v>
      </c>
      <c r="DC44" s="26">
        <v>0</v>
      </c>
      <c r="DD44" s="26">
        <v>0</v>
      </c>
      <c r="DE44" s="26">
        <v>0</v>
      </c>
      <c r="DF44" s="26">
        <v>0</v>
      </c>
      <c r="DG44" s="26">
        <v>0</v>
      </c>
      <c r="DH44" s="26">
        <v>0</v>
      </c>
      <c r="DI44" s="26">
        <v>0</v>
      </c>
      <c r="DJ44" s="26">
        <v>0</v>
      </c>
      <c r="DK44" s="26">
        <v>0</v>
      </c>
      <c r="DL44" s="26">
        <v>0</v>
      </c>
      <c r="DM44" s="26">
        <v>0</v>
      </c>
      <c r="DN44" s="26">
        <v>0</v>
      </c>
      <c r="DO44" s="26">
        <v>0</v>
      </c>
      <c r="DP44" s="26">
        <v>0</v>
      </c>
      <c r="DQ44" s="26">
        <v>0</v>
      </c>
      <c r="DR44" s="26">
        <v>0</v>
      </c>
      <c r="DS44" s="26">
        <v>0</v>
      </c>
      <c r="DT44" s="26">
        <v>0</v>
      </c>
      <c r="DU44" s="26">
        <v>0</v>
      </c>
      <c r="DV44" s="26">
        <v>0</v>
      </c>
      <c r="DW44" s="26">
        <v>0</v>
      </c>
      <c r="DX44" s="26">
        <v>0</v>
      </c>
      <c r="DY44" s="144">
        <v>0</v>
      </c>
      <c r="DZ44" s="42"/>
      <c r="EA44" s="42"/>
      <c r="EB44" s="153"/>
    </row>
    <row r="45" spans="1:134" ht="15" customHeight="1">
      <c r="A45" s="17" t="s">
        <v>69</v>
      </c>
      <c r="B45" s="22">
        <v>0</v>
      </c>
      <c r="C45" s="23">
        <v>0</v>
      </c>
      <c r="D45" s="24">
        <v>0</v>
      </c>
      <c r="E45" s="24">
        <v>0</v>
      </c>
      <c r="F45" s="24">
        <v>0</v>
      </c>
      <c r="G45" s="24">
        <v>0</v>
      </c>
      <c r="H45" s="24">
        <v>0</v>
      </c>
      <c r="I45" s="24">
        <v>0</v>
      </c>
      <c r="J45" s="24">
        <v>0</v>
      </c>
      <c r="K45" s="24">
        <v>0</v>
      </c>
      <c r="L45" s="24">
        <v>0</v>
      </c>
      <c r="M45" s="24">
        <v>0</v>
      </c>
      <c r="N45" s="24">
        <v>0</v>
      </c>
      <c r="O45" s="24">
        <v>0</v>
      </c>
      <c r="P45" s="24">
        <v>0</v>
      </c>
      <c r="Q45" s="24">
        <v>0</v>
      </c>
      <c r="R45" s="24">
        <v>0</v>
      </c>
      <c r="S45" s="24">
        <v>0</v>
      </c>
      <c r="T45" s="24">
        <v>0</v>
      </c>
      <c r="U45" s="24">
        <v>0</v>
      </c>
      <c r="V45" s="24">
        <v>0</v>
      </c>
      <c r="W45" s="24">
        <v>0</v>
      </c>
      <c r="X45" s="24">
        <v>0</v>
      </c>
      <c r="Y45" s="24">
        <v>0</v>
      </c>
      <c r="Z45" s="24">
        <v>0</v>
      </c>
      <c r="AA45" s="24">
        <v>0</v>
      </c>
      <c r="AB45" s="24">
        <v>0</v>
      </c>
      <c r="AC45" s="24">
        <v>0</v>
      </c>
      <c r="AD45" s="24">
        <v>0</v>
      </c>
      <c r="AE45" s="24">
        <v>0</v>
      </c>
      <c r="AF45" s="24">
        <v>0</v>
      </c>
      <c r="AG45" s="24">
        <v>0</v>
      </c>
      <c r="AH45" s="24">
        <v>0</v>
      </c>
      <c r="AI45" s="24">
        <v>0</v>
      </c>
      <c r="AJ45" s="24">
        <v>0</v>
      </c>
      <c r="AK45" s="24">
        <v>0</v>
      </c>
      <c r="AL45" s="24">
        <v>0</v>
      </c>
      <c r="AM45" s="24">
        <v>0</v>
      </c>
      <c r="AN45" s="24">
        <v>0</v>
      </c>
      <c r="AO45" s="24">
        <v>0</v>
      </c>
      <c r="AP45" s="24">
        <v>0</v>
      </c>
      <c r="AQ45" s="24">
        <v>0</v>
      </c>
      <c r="AR45" s="24">
        <v>0</v>
      </c>
      <c r="AS45" s="24">
        <v>0</v>
      </c>
      <c r="AT45" s="24">
        <v>0</v>
      </c>
      <c r="AU45" s="24">
        <v>0</v>
      </c>
      <c r="AV45" s="24">
        <v>0</v>
      </c>
      <c r="AW45" s="24">
        <v>0</v>
      </c>
      <c r="AX45" s="24">
        <v>0</v>
      </c>
      <c r="AY45" s="24">
        <v>0</v>
      </c>
      <c r="AZ45" s="24">
        <v>0</v>
      </c>
      <c r="BA45" s="24">
        <v>0</v>
      </c>
      <c r="BB45" s="24">
        <v>0</v>
      </c>
      <c r="BC45" s="24">
        <v>0</v>
      </c>
      <c r="BD45" s="24">
        <v>0</v>
      </c>
      <c r="BE45" s="24">
        <v>0</v>
      </c>
      <c r="BF45" s="24">
        <v>0</v>
      </c>
      <c r="BG45" s="24">
        <v>0</v>
      </c>
      <c r="BH45" s="24">
        <v>0</v>
      </c>
      <c r="BI45" s="24">
        <v>0</v>
      </c>
      <c r="BJ45" s="24">
        <v>0</v>
      </c>
      <c r="BK45" s="24">
        <v>0</v>
      </c>
      <c r="BL45" s="24">
        <v>0</v>
      </c>
      <c r="BM45" s="24">
        <v>0</v>
      </c>
      <c r="BN45" s="24">
        <v>0</v>
      </c>
      <c r="BO45" s="24">
        <v>0</v>
      </c>
      <c r="BP45" s="24">
        <v>0</v>
      </c>
      <c r="BQ45" s="24">
        <v>0</v>
      </c>
      <c r="BR45" s="24">
        <v>0</v>
      </c>
      <c r="BS45" s="24">
        <v>0</v>
      </c>
      <c r="BT45" s="24">
        <v>0</v>
      </c>
      <c r="BU45" s="24">
        <v>0</v>
      </c>
      <c r="BV45" s="24">
        <v>0</v>
      </c>
      <c r="BW45" s="24">
        <v>0</v>
      </c>
      <c r="BX45" s="24">
        <v>0</v>
      </c>
      <c r="BY45" s="24">
        <v>0</v>
      </c>
      <c r="BZ45" s="24">
        <v>0</v>
      </c>
      <c r="CA45" s="24">
        <v>0</v>
      </c>
      <c r="CB45" s="24">
        <v>0</v>
      </c>
      <c r="CC45" s="24">
        <v>0</v>
      </c>
      <c r="CD45" s="24">
        <v>0</v>
      </c>
      <c r="CE45" s="24">
        <v>0</v>
      </c>
      <c r="CF45" s="24">
        <v>0</v>
      </c>
      <c r="CG45" s="24">
        <v>0</v>
      </c>
      <c r="CH45" s="24">
        <v>0</v>
      </c>
      <c r="CI45" s="24">
        <v>0</v>
      </c>
      <c r="CJ45" s="24">
        <v>0</v>
      </c>
      <c r="CK45" s="24">
        <v>0</v>
      </c>
      <c r="CL45" s="24">
        <v>0</v>
      </c>
      <c r="CM45" s="24">
        <v>0</v>
      </c>
      <c r="CN45" s="24">
        <v>0</v>
      </c>
      <c r="CO45" s="24">
        <v>0</v>
      </c>
      <c r="CP45" s="24">
        <v>0</v>
      </c>
      <c r="CQ45" s="24">
        <v>0</v>
      </c>
      <c r="CR45" s="24">
        <v>0</v>
      </c>
      <c r="CS45" s="24">
        <v>0</v>
      </c>
      <c r="CT45" s="24">
        <v>0</v>
      </c>
      <c r="CU45" s="24">
        <v>0</v>
      </c>
      <c r="CV45" s="24">
        <v>0</v>
      </c>
      <c r="CW45" s="24">
        <v>0</v>
      </c>
      <c r="CX45" s="26">
        <v>0</v>
      </c>
      <c r="CY45" s="26">
        <v>0</v>
      </c>
      <c r="CZ45" s="26">
        <v>0</v>
      </c>
      <c r="DA45" s="26">
        <v>0</v>
      </c>
      <c r="DB45" s="26">
        <v>0</v>
      </c>
      <c r="DC45" s="26">
        <v>0</v>
      </c>
      <c r="DD45" s="26">
        <v>0</v>
      </c>
      <c r="DE45" s="26">
        <v>0</v>
      </c>
      <c r="DF45" s="26">
        <v>0</v>
      </c>
      <c r="DG45" s="26">
        <v>0</v>
      </c>
      <c r="DH45" s="26">
        <v>0</v>
      </c>
      <c r="DI45" s="26">
        <v>0</v>
      </c>
      <c r="DJ45" s="26">
        <v>0</v>
      </c>
      <c r="DK45" s="26">
        <v>0</v>
      </c>
      <c r="DL45" s="26">
        <v>0</v>
      </c>
      <c r="DM45" s="26">
        <v>0</v>
      </c>
      <c r="DN45" s="26">
        <v>0</v>
      </c>
      <c r="DO45" s="26">
        <v>0</v>
      </c>
      <c r="DP45" s="26">
        <v>0</v>
      </c>
      <c r="DQ45" s="26">
        <v>0</v>
      </c>
      <c r="DR45" s="26">
        <v>0</v>
      </c>
      <c r="DS45" s="26">
        <v>0</v>
      </c>
      <c r="DT45" s="26">
        <v>0</v>
      </c>
      <c r="DU45" s="26">
        <v>0</v>
      </c>
      <c r="DV45" s="26">
        <v>0</v>
      </c>
      <c r="DW45" s="26">
        <v>0</v>
      </c>
      <c r="DX45" s="26">
        <v>0</v>
      </c>
      <c r="DY45" s="144">
        <v>0</v>
      </c>
      <c r="DZ45" s="42"/>
      <c r="EA45" s="42"/>
      <c r="EB45" s="153"/>
    </row>
    <row r="46" spans="1:134" ht="15" customHeight="1">
      <c r="A46" s="17" t="s">
        <v>70</v>
      </c>
      <c r="B46" s="22">
        <v>0</v>
      </c>
      <c r="C46" s="23">
        <v>0</v>
      </c>
      <c r="D46" s="24">
        <v>0</v>
      </c>
      <c r="E46" s="24">
        <v>0</v>
      </c>
      <c r="F46" s="24">
        <v>0</v>
      </c>
      <c r="G46" s="24">
        <v>0</v>
      </c>
      <c r="H46" s="24">
        <v>0</v>
      </c>
      <c r="I46" s="24">
        <v>0</v>
      </c>
      <c r="J46" s="24">
        <v>0</v>
      </c>
      <c r="K46" s="24">
        <v>0</v>
      </c>
      <c r="L46" s="24">
        <v>0</v>
      </c>
      <c r="M46" s="24">
        <v>0</v>
      </c>
      <c r="N46" s="24">
        <v>0</v>
      </c>
      <c r="O46" s="24">
        <v>0</v>
      </c>
      <c r="P46" s="24">
        <v>0</v>
      </c>
      <c r="Q46" s="24">
        <v>0</v>
      </c>
      <c r="R46" s="24">
        <v>0</v>
      </c>
      <c r="S46" s="24">
        <v>0</v>
      </c>
      <c r="T46" s="24">
        <v>0</v>
      </c>
      <c r="U46" s="24">
        <v>0</v>
      </c>
      <c r="V46" s="24">
        <v>0</v>
      </c>
      <c r="W46" s="24">
        <v>0</v>
      </c>
      <c r="X46" s="24">
        <v>0</v>
      </c>
      <c r="Y46" s="24">
        <v>0</v>
      </c>
      <c r="Z46" s="24">
        <v>0</v>
      </c>
      <c r="AA46" s="24">
        <v>0</v>
      </c>
      <c r="AB46" s="24">
        <v>0</v>
      </c>
      <c r="AC46" s="24">
        <v>0</v>
      </c>
      <c r="AD46" s="24">
        <v>0</v>
      </c>
      <c r="AE46" s="24">
        <v>0</v>
      </c>
      <c r="AF46" s="24">
        <v>0</v>
      </c>
      <c r="AG46" s="27">
        <v>0.04</v>
      </c>
      <c r="AH46" s="27">
        <v>0.04</v>
      </c>
      <c r="AI46" s="27">
        <v>0.04</v>
      </c>
      <c r="AJ46" s="27">
        <v>0.04</v>
      </c>
      <c r="AK46" s="27">
        <v>0.05</v>
      </c>
      <c r="AL46" s="27">
        <v>0.05</v>
      </c>
      <c r="AM46" s="27">
        <v>0.05</v>
      </c>
      <c r="AN46" s="27">
        <v>0.05</v>
      </c>
      <c r="AO46" s="27">
        <v>0.05</v>
      </c>
      <c r="AP46" s="27">
        <v>0.05</v>
      </c>
      <c r="AQ46" s="27">
        <v>0.05</v>
      </c>
      <c r="AR46" s="27">
        <v>0.05</v>
      </c>
      <c r="AS46" s="27">
        <v>0.05</v>
      </c>
      <c r="AT46" s="27">
        <v>0.05</v>
      </c>
      <c r="AU46" s="27">
        <v>0.05</v>
      </c>
      <c r="AV46" s="27">
        <v>0.05</v>
      </c>
      <c r="AW46" s="27">
        <v>0.05</v>
      </c>
      <c r="AX46" s="27">
        <v>0.05</v>
      </c>
      <c r="AY46" s="27">
        <v>0.05</v>
      </c>
      <c r="AZ46" s="27">
        <v>0.05</v>
      </c>
      <c r="BA46" s="27">
        <v>0.05</v>
      </c>
      <c r="BB46" s="27">
        <v>0.05</v>
      </c>
      <c r="BC46" s="27">
        <v>0.05</v>
      </c>
      <c r="BD46" s="27">
        <v>0.05</v>
      </c>
      <c r="BE46" s="27">
        <v>0.05</v>
      </c>
      <c r="BF46" s="27">
        <v>0.05</v>
      </c>
      <c r="BG46" s="27">
        <v>0.05</v>
      </c>
      <c r="BH46" s="27">
        <v>0.05</v>
      </c>
      <c r="BI46" s="27">
        <v>0.05</v>
      </c>
      <c r="BJ46" s="27">
        <v>0.05</v>
      </c>
      <c r="BK46" s="27">
        <v>0.05</v>
      </c>
      <c r="BL46" s="27">
        <v>0.05</v>
      </c>
      <c r="BM46" s="27">
        <v>0.05</v>
      </c>
      <c r="BN46" s="27">
        <v>0.05</v>
      </c>
      <c r="BO46" s="27">
        <v>6.5000000000000002E-2</v>
      </c>
      <c r="BP46" s="27">
        <v>6.5000000000000002E-2</v>
      </c>
      <c r="BQ46" s="27">
        <v>6.5000000000000002E-2</v>
      </c>
      <c r="BR46" s="24">
        <v>6.5000000000000002E-2</v>
      </c>
      <c r="BS46" s="24">
        <v>6.5000000000000002E-2</v>
      </c>
      <c r="BT46" s="24">
        <v>6.5000000000000002E-2</v>
      </c>
      <c r="BU46" s="24">
        <v>6.5000000000000002E-2</v>
      </c>
      <c r="BV46" s="24">
        <v>6.5000000000000002E-2</v>
      </c>
      <c r="BW46" s="24">
        <v>7.2499999999999995E-2</v>
      </c>
      <c r="BX46" s="24">
        <v>7.2499999999999995E-2</v>
      </c>
      <c r="BY46" s="24">
        <v>7.7499999999999999E-2</v>
      </c>
      <c r="BZ46" s="24">
        <v>7.7499999999999999E-2</v>
      </c>
      <c r="CA46" s="24">
        <v>7.7499999999999999E-2</v>
      </c>
      <c r="CB46" s="24">
        <v>7.7499999999999999E-2</v>
      </c>
      <c r="CC46" s="24">
        <v>7.7499999999999999E-2</v>
      </c>
      <c r="CD46" s="24">
        <v>7.7499999999999999E-2</v>
      </c>
      <c r="CE46" s="24">
        <v>7.7499999999999999E-2</v>
      </c>
      <c r="CF46" s="24">
        <v>7.7499999999999999E-2</v>
      </c>
      <c r="CG46" s="24">
        <v>7.7499999999999999E-2</v>
      </c>
      <c r="CH46" s="24">
        <v>7.7499999999999999E-2</v>
      </c>
      <c r="CI46" s="24">
        <v>7.7499999999999999E-2</v>
      </c>
      <c r="CJ46" s="24">
        <v>7.7499999999999999E-2</v>
      </c>
      <c r="CK46" s="24">
        <v>7.7499999999999999E-2</v>
      </c>
      <c r="CL46" s="24">
        <v>7.3499999999999996E-2</v>
      </c>
      <c r="CM46" s="24">
        <v>7.1999999999999995E-2</v>
      </c>
      <c r="CN46" s="24">
        <v>7.1999999999999995E-2</v>
      </c>
      <c r="CO46" s="24">
        <v>7.1999999999999995E-2</v>
      </c>
      <c r="CP46" s="24">
        <v>7.1999999999999995E-2</v>
      </c>
      <c r="CQ46" s="24">
        <v>7.1999999999999995E-2</v>
      </c>
      <c r="CR46" s="24">
        <v>7.1999999999999995E-2</v>
      </c>
      <c r="CS46" s="24">
        <v>7.1999999999999995E-2</v>
      </c>
      <c r="CT46" s="24">
        <v>7.0000000000000007E-2</v>
      </c>
      <c r="CU46" s="24">
        <v>7.0000000000000007E-2</v>
      </c>
      <c r="CV46" s="24">
        <v>7.0000000000000007E-2</v>
      </c>
      <c r="CW46" s="24">
        <v>7.0000000000000007E-2</v>
      </c>
      <c r="CX46" s="26">
        <v>7.0000000000000007E-2</v>
      </c>
      <c r="CY46" s="26">
        <v>7.0000000000000007E-2</v>
      </c>
      <c r="CZ46" s="26">
        <v>7.0000000000000007E-2</v>
      </c>
      <c r="DA46" s="26">
        <v>7.0000000000000007E-2</v>
      </c>
      <c r="DB46" s="26">
        <v>7.0000000000000007E-2</v>
      </c>
      <c r="DC46" s="26">
        <v>7.0000000000000007E-2</v>
      </c>
      <c r="DD46" s="26">
        <v>6.9800000000000001E-2</v>
      </c>
      <c r="DE46" s="26">
        <v>6.9800000000000001E-2</v>
      </c>
      <c r="DF46" s="26">
        <v>0.05</v>
      </c>
      <c r="DG46" s="26">
        <v>0.05</v>
      </c>
      <c r="DH46" s="26">
        <v>0.05</v>
      </c>
      <c r="DI46" s="26">
        <v>0.05</v>
      </c>
      <c r="DJ46" s="26">
        <v>0.05</v>
      </c>
      <c r="DK46" s="26">
        <v>0.05</v>
      </c>
      <c r="DL46" s="26">
        <v>0.05</v>
      </c>
      <c r="DM46" s="26">
        <v>0.05</v>
      </c>
      <c r="DN46" s="26">
        <v>0.05</v>
      </c>
      <c r="DO46" s="26">
        <v>0.05</v>
      </c>
      <c r="DP46" s="26">
        <v>4.9500000000000002E-2</v>
      </c>
      <c r="DQ46" s="26">
        <v>4.9500000000000002E-2</v>
      </c>
      <c r="DR46" s="26">
        <v>4.9500000000000002E-2</v>
      </c>
      <c r="DS46" s="26">
        <v>4.9500000000000002E-2</v>
      </c>
      <c r="DT46" s="26">
        <v>4.8499999999999995E-2</v>
      </c>
      <c r="DU46" s="26">
        <v>4.6500000000000007E-2</v>
      </c>
      <c r="DV46" s="26">
        <v>4.5499999999999999E-2</v>
      </c>
      <c r="DW46" s="26">
        <v>4.4999999999999998E-2</v>
      </c>
      <c r="DX46" s="26">
        <v>4.4499999999999998E-2</v>
      </c>
      <c r="DY46" s="144">
        <v>4.4499999999999998E-2</v>
      </c>
      <c r="DZ46" s="42"/>
      <c r="EA46" s="42"/>
      <c r="EB46" s="153"/>
    </row>
    <row r="47" spans="1:134" ht="15" customHeight="1">
      <c r="A47" s="18" t="s">
        <v>71</v>
      </c>
      <c r="B47" s="22">
        <v>0</v>
      </c>
      <c r="C47" s="23">
        <v>0</v>
      </c>
      <c r="D47" s="24">
        <v>0</v>
      </c>
      <c r="E47" s="24">
        <v>0</v>
      </c>
      <c r="F47" s="24">
        <v>0</v>
      </c>
      <c r="G47" s="24">
        <v>0</v>
      </c>
      <c r="H47" s="24">
        <v>0</v>
      </c>
      <c r="I47" s="24">
        <v>0</v>
      </c>
      <c r="J47" s="24">
        <v>0</v>
      </c>
      <c r="K47" s="24">
        <v>0</v>
      </c>
      <c r="L47" s="24">
        <v>0</v>
      </c>
      <c r="M47" s="24">
        <v>0</v>
      </c>
      <c r="N47" s="24">
        <v>0</v>
      </c>
      <c r="O47" s="24">
        <v>0</v>
      </c>
      <c r="P47" s="24">
        <v>0</v>
      </c>
      <c r="Q47" s="24">
        <v>0</v>
      </c>
      <c r="R47" s="24">
        <v>0</v>
      </c>
      <c r="S47" s="24">
        <v>0</v>
      </c>
      <c r="T47" s="24">
        <v>0</v>
      </c>
      <c r="U47" s="24">
        <v>0</v>
      </c>
      <c r="V47" s="24">
        <v>0</v>
      </c>
      <c r="W47" s="24">
        <v>0</v>
      </c>
      <c r="X47" s="24">
        <v>0</v>
      </c>
      <c r="Y47" s="24">
        <v>0</v>
      </c>
      <c r="Z47" s="24">
        <v>0</v>
      </c>
      <c r="AA47" s="24">
        <v>0</v>
      </c>
      <c r="AB47" s="24">
        <v>0</v>
      </c>
      <c r="AC47" s="24">
        <v>0</v>
      </c>
      <c r="AD47" s="24">
        <v>0</v>
      </c>
      <c r="AE47" s="24">
        <v>0</v>
      </c>
      <c r="AF47" s="24">
        <v>0</v>
      </c>
      <c r="AG47" s="27">
        <v>0.02</v>
      </c>
      <c r="AH47" s="27">
        <v>0.02</v>
      </c>
      <c r="AI47" s="27">
        <v>0.02</v>
      </c>
      <c r="AJ47" s="27">
        <v>0.02</v>
      </c>
      <c r="AK47" s="27">
        <v>0.04</v>
      </c>
      <c r="AL47" s="27">
        <v>0.04</v>
      </c>
      <c r="AM47" s="27">
        <v>0.04</v>
      </c>
      <c r="AN47" s="27">
        <v>0.04</v>
      </c>
      <c r="AO47" s="27">
        <v>0.04</v>
      </c>
      <c r="AP47" s="27">
        <v>0.04</v>
      </c>
      <c r="AQ47" s="27">
        <v>0.04</v>
      </c>
      <c r="AR47" s="27">
        <v>0.04</v>
      </c>
      <c r="AS47" s="27">
        <v>0.04</v>
      </c>
      <c r="AT47" s="27">
        <v>0.04</v>
      </c>
      <c r="AU47" s="27">
        <v>0.04</v>
      </c>
      <c r="AV47" s="27">
        <v>0.04</v>
      </c>
      <c r="AW47" s="27">
        <v>0.04</v>
      </c>
      <c r="AX47" s="27">
        <v>0.04</v>
      </c>
      <c r="AY47" s="27">
        <v>5.5E-2</v>
      </c>
      <c r="AZ47" s="27">
        <v>5.5E-2</v>
      </c>
      <c r="BA47" s="27">
        <f>5.5%+(5.5%*15%)</f>
        <v>6.3250000000000001E-2</v>
      </c>
      <c r="BB47" s="27">
        <f>5.5%+(5.5%*15%)</f>
        <v>6.3250000000000001E-2</v>
      </c>
      <c r="BC47" s="27">
        <v>5.5E-2</v>
      </c>
      <c r="BD47" s="27">
        <v>5.5E-2</v>
      </c>
      <c r="BE47" s="27">
        <v>7.4999999999999997E-2</v>
      </c>
      <c r="BF47" s="27">
        <v>7.4999999999999997E-2</v>
      </c>
      <c r="BG47" s="27">
        <v>7.4999999999999997E-2</v>
      </c>
      <c r="BH47" s="27">
        <v>7.4999999999999997E-2</v>
      </c>
      <c r="BI47" s="27">
        <v>7.4999999999999997E-2</v>
      </c>
      <c r="BJ47" s="27">
        <v>7.4999999999999997E-2</v>
      </c>
      <c r="BK47" s="27">
        <v>7.4999999999999997E-2</v>
      </c>
      <c r="BL47" s="27">
        <v>7.4999999999999997E-2</v>
      </c>
      <c r="BM47" s="27">
        <v>7.4999999999999997E-2</v>
      </c>
      <c r="BN47" s="27">
        <v>7.4999999999999997E-2</v>
      </c>
      <c r="BO47" s="27">
        <v>7.4999999999999997E-2</v>
      </c>
      <c r="BP47" s="27">
        <v>7.4999999999999997E-2</v>
      </c>
      <c r="BQ47" s="27">
        <v>7.4999999999999997E-2</v>
      </c>
      <c r="BR47" s="24">
        <f>25%*BR54</f>
        <v>0.17499999999999999</v>
      </c>
      <c r="BS47" s="25">
        <f>(25%*BS54)*1.15</f>
        <v>0.20124999999999998</v>
      </c>
      <c r="BT47" s="24">
        <f>25%*BT54</f>
        <v>0.17499999999999999</v>
      </c>
      <c r="BU47" s="24">
        <f>25%*BU54</f>
        <v>0.17499999999999999</v>
      </c>
      <c r="BV47" s="24">
        <f>(25%*BV54)*1.12</f>
        <v>0.19600000000000001</v>
      </c>
      <c r="BW47" s="24">
        <f>(25%*BW54)*1.12</f>
        <v>0.19600000000000001</v>
      </c>
      <c r="BX47" s="24">
        <f>(25%*BX54)*1.09</f>
        <v>0.19075</v>
      </c>
      <c r="BY47" s="24">
        <f>(25%*BY54)*1.09</f>
        <v>0.19075</v>
      </c>
      <c r="BZ47" s="24">
        <f>(25%*BZ54)*1.09</f>
        <v>0.19075</v>
      </c>
      <c r="CA47" s="24">
        <f>(25%*CA54)*1.09</f>
        <v>0.19075</v>
      </c>
      <c r="CB47" s="24">
        <f>(25%*CB54)*1.09</f>
        <v>0.19075</v>
      </c>
      <c r="CC47" s="24">
        <f>(23%*CC54)*1.09</f>
        <v>0.17549000000000001</v>
      </c>
      <c r="CD47" s="24">
        <f>23%*CD54</f>
        <v>0.161</v>
      </c>
      <c r="CE47" s="24">
        <f>23%*CE54</f>
        <v>0.158999</v>
      </c>
      <c r="CF47" s="24">
        <f>24%*CF54</f>
        <v>0.12</v>
      </c>
      <c r="CG47" s="24">
        <f>26%*CG54</f>
        <v>0.13</v>
      </c>
      <c r="CH47" s="24">
        <f>26%*CH54</f>
        <v>0.13</v>
      </c>
      <c r="CI47" s="24">
        <f>26.5%*CI54</f>
        <v>0.13250000000000001</v>
      </c>
      <c r="CJ47" s="24">
        <f>26.5%*CJ54</f>
        <v>0.13250000000000001</v>
      </c>
      <c r="CK47" s="24">
        <f>25.8%*CK54</f>
        <v>9.9330000000000002E-2</v>
      </c>
      <c r="CL47" s="24">
        <f>23%*CL54</f>
        <v>6.4400000000000013E-2</v>
      </c>
      <c r="CM47" s="24">
        <f>25%*CM54</f>
        <v>7.0000000000000007E-2</v>
      </c>
      <c r="CN47" s="24">
        <f>28%*CN54</f>
        <v>7.8400000000000011E-2</v>
      </c>
      <c r="CO47" s="24">
        <f>(34%*CO54)</f>
        <v>0.10540000000000001</v>
      </c>
      <c r="CP47" s="24">
        <f>34%*CP54</f>
        <v>0.10540000000000001</v>
      </c>
      <c r="CQ47" s="24">
        <f>34%*CQ54</f>
        <v>0.13464000000000001</v>
      </c>
      <c r="CR47" s="24">
        <f>25%*CR54</f>
        <v>9.9000000000000005E-2</v>
      </c>
      <c r="CS47" s="24">
        <f>25%*CS54</f>
        <v>9.9000000000000005E-2</v>
      </c>
      <c r="CT47" s="24">
        <f>25%*CT54</f>
        <v>9.9000000000000005E-2</v>
      </c>
      <c r="CU47" s="24">
        <f>25%*CU54</f>
        <v>9.9000000000000005E-2</v>
      </c>
      <c r="CV47" s="25">
        <f>25%*CV54</f>
        <v>9.9000000000000005E-2</v>
      </c>
      <c r="CW47" s="24">
        <f>24%*CW54</f>
        <v>9.5039999999999999E-2</v>
      </c>
      <c r="CX47" s="24">
        <f>24%*CX54</f>
        <v>9.5039999999999999E-2</v>
      </c>
      <c r="CY47" s="26">
        <f>24%*CX54</f>
        <v>9.5039999999999999E-2</v>
      </c>
      <c r="CZ47" s="26">
        <v>9.5000000000000001E-2</v>
      </c>
      <c r="DA47" s="26">
        <v>9.5000000000000001E-2</v>
      </c>
      <c r="DB47" s="26">
        <v>9.5000000000000001E-2</v>
      </c>
      <c r="DC47" s="26">
        <v>8.4000000000000005E-2</v>
      </c>
      <c r="DD47" s="26">
        <v>8.4000000000000005E-2</v>
      </c>
      <c r="DE47" s="26">
        <v>9.5000000000000001E-2</v>
      </c>
      <c r="DF47" s="26">
        <v>9.5000000000000001E-2</v>
      </c>
      <c r="DG47" s="26">
        <v>9.4E-2</v>
      </c>
      <c r="DH47" s="26">
        <v>8.9499999999999996E-2</v>
      </c>
      <c r="DI47" s="26">
        <v>8.9499999999999996E-2</v>
      </c>
      <c r="DJ47" s="26">
        <v>8.9499999999999996E-2</v>
      </c>
      <c r="DK47" s="26">
        <v>8.9499999999999996E-2</v>
      </c>
      <c r="DL47" s="26">
        <v>8.9499999999999996E-2</v>
      </c>
      <c r="DM47" s="26">
        <v>8.9499999999999996E-2</v>
      </c>
      <c r="DN47" s="26">
        <v>8.9499999999999996E-2</v>
      </c>
      <c r="DO47" s="26">
        <v>8.9499999999999996E-2</v>
      </c>
      <c r="DP47" s="26">
        <v>8.7499999999999994E-2</v>
      </c>
      <c r="DQ47" s="26">
        <v>8.7499999999999994E-2</v>
      </c>
      <c r="DR47" s="26">
        <v>8.7499999999999994E-2</v>
      </c>
      <c r="DS47" s="26">
        <v>8.7499999999999994E-2</v>
      </c>
      <c r="DT47" s="26">
        <v>8.7499999999999994E-2</v>
      </c>
      <c r="DU47" s="26">
        <v>8.7499999999999994E-2</v>
      </c>
      <c r="DV47" s="26">
        <v>8.7499999999999994E-2</v>
      </c>
      <c r="DW47" s="26">
        <v>8.7499999999999994E-2</v>
      </c>
      <c r="DX47" s="26">
        <v>8.7499999999999994E-2</v>
      </c>
      <c r="DY47" s="144">
        <v>8.7499999999999994E-2</v>
      </c>
      <c r="DZ47" s="42"/>
      <c r="EA47" s="42"/>
      <c r="EB47" s="153"/>
    </row>
    <row r="48" spans="1:134" ht="15" customHeight="1">
      <c r="A48" s="17" t="s">
        <v>72</v>
      </c>
      <c r="B48" s="22">
        <v>0</v>
      </c>
      <c r="C48" s="23">
        <v>0</v>
      </c>
      <c r="D48" s="24">
        <v>0</v>
      </c>
      <c r="E48" s="24">
        <v>0</v>
      </c>
      <c r="F48" s="24">
        <v>0</v>
      </c>
      <c r="G48" s="24">
        <v>0</v>
      </c>
      <c r="H48" s="24">
        <v>0</v>
      </c>
      <c r="I48" s="24">
        <v>0</v>
      </c>
      <c r="J48" s="24">
        <v>0</v>
      </c>
      <c r="K48" s="24">
        <v>0</v>
      </c>
      <c r="L48" s="24">
        <v>0</v>
      </c>
      <c r="M48" s="24">
        <v>0</v>
      </c>
      <c r="N48" s="24">
        <v>0</v>
      </c>
      <c r="O48" s="24">
        <v>0</v>
      </c>
      <c r="P48" s="24">
        <v>0</v>
      </c>
      <c r="Q48" s="24">
        <v>0</v>
      </c>
      <c r="R48" s="27">
        <v>0.01</v>
      </c>
      <c r="S48" s="27">
        <v>0.01</v>
      </c>
      <c r="T48" s="27">
        <v>0.01</v>
      </c>
      <c r="U48" s="27">
        <v>0.02</v>
      </c>
      <c r="V48" s="27">
        <v>0.02</v>
      </c>
      <c r="W48" s="27">
        <v>0.02</v>
      </c>
      <c r="X48" s="27">
        <v>0.02</v>
      </c>
      <c r="Y48" s="27">
        <v>0.02</v>
      </c>
      <c r="Z48" s="27">
        <v>0.02</v>
      </c>
      <c r="AA48" s="27">
        <v>0.02</v>
      </c>
      <c r="AB48" s="27">
        <v>0.03</v>
      </c>
      <c r="AC48" s="27">
        <v>0.03</v>
      </c>
      <c r="AD48" s="27">
        <v>0.03</v>
      </c>
      <c r="AE48" s="27">
        <v>0.03</v>
      </c>
      <c r="AF48" s="27">
        <v>0.03</v>
      </c>
      <c r="AG48" s="27">
        <v>0.03</v>
      </c>
      <c r="AH48" s="27">
        <v>0.03</v>
      </c>
      <c r="AI48" s="27">
        <v>0.03</v>
      </c>
      <c r="AJ48" s="27">
        <v>0.03</v>
      </c>
      <c r="AK48" s="27">
        <v>0.03</v>
      </c>
      <c r="AL48" s="27">
        <v>0.03</v>
      </c>
      <c r="AM48" s="27">
        <v>0.03</v>
      </c>
      <c r="AN48" s="27">
        <v>0.03</v>
      </c>
      <c r="AO48" s="27">
        <v>0.03</v>
      </c>
      <c r="AP48" s="27">
        <v>0.03</v>
      </c>
      <c r="AQ48" s="27">
        <v>0.03</v>
      </c>
      <c r="AR48" s="27">
        <v>0.03</v>
      </c>
      <c r="AS48" s="27">
        <v>0.03</v>
      </c>
      <c r="AT48" s="27">
        <v>0.03</v>
      </c>
      <c r="AU48" s="27">
        <v>0.03</v>
      </c>
      <c r="AV48" s="27">
        <v>0.03</v>
      </c>
      <c r="AW48" s="27">
        <v>0.03</v>
      </c>
      <c r="AX48" s="27">
        <v>0.05</v>
      </c>
      <c r="AY48" s="27">
        <v>0.05</v>
      </c>
      <c r="AZ48" s="27">
        <v>0.05</v>
      </c>
      <c r="BA48" s="27">
        <v>0.05</v>
      </c>
      <c r="BB48" s="27">
        <v>0.05</v>
      </c>
      <c r="BC48" s="27">
        <v>0.05</v>
      </c>
      <c r="BD48" s="27">
        <v>0.05</v>
      </c>
      <c r="BE48" s="27">
        <v>0.05</v>
      </c>
      <c r="BF48" s="27">
        <v>0.05</v>
      </c>
      <c r="BG48" s="27">
        <v>0.05</v>
      </c>
      <c r="BH48" s="27">
        <v>0.05</v>
      </c>
      <c r="BI48" s="27">
        <v>0.05</v>
      </c>
      <c r="BJ48" s="27">
        <v>0.05</v>
      </c>
      <c r="BK48" s="27">
        <v>0.05</v>
      </c>
      <c r="BL48" s="27">
        <v>0.05</v>
      </c>
      <c r="BM48" s="27">
        <v>0.05</v>
      </c>
      <c r="BN48" s="27">
        <v>0.05</v>
      </c>
      <c r="BO48" s="27">
        <v>0.05</v>
      </c>
      <c r="BP48" s="27">
        <v>0.05</v>
      </c>
      <c r="BQ48" s="27">
        <v>0.05</v>
      </c>
      <c r="BR48" s="24">
        <v>0.05</v>
      </c>
      <c r="BS48" s="24">
        <v>0.05</v>
      </c>
      <c r="BT48" s="24">
        <v>0.05</v>
      </c>
      <c r="BU48" s="24">
        <v>0.05</v>
      </c>
      <c r="BV48" s="24">
        <v>5.7500000000000002E-2</v>
      </c>
      <c r="BW48" s="24">
        <v>5.7500000000000002E-2</v>
      </c>
      <c r="BX48" s="24">
        <v>5.7500000000000002E-2</v>
      </c>
      <c r="BY48" s="24">
        <v>5.7500000000000002E-2</v>
      </c>
      <c r="BZ48" s="24">
        <v>5.7500000000000002E-2</v>
      </c>
      <c r="CA48" s="24">
        <v>5.7500000000000002E-2</v>
      </c>
      <c r="CB48" s="24">
        <v>5.7500000000000002E-2</v>
      </c>
      <c r="CC48" s="24">
        <v>5.7500000000000002E-2</v>
      </c>
      <c r="CD48" s="24">
        <v>5.7500000000000002E-2</v>
      </c>
      <c r="CE48" s="24">
        <v>5.7500000000000002E-2</v>
      </c>
      <c r="CF48" s="24">
        <v>5.7500000000000002E-2</v>
      </c>
      <c r="CG48" s="24">
        <v>5.7500000000000002E-2</v>
      </c>
      <c r="CH48" s="24">
        <v>5.7500000000000002E-2</v>
      </c>
      <c r="CI48" s="24">
        <v>5.7500000000000002E-2</v>
      </c>
      <c r="CJ48" s="24">
        <v>5.7500000000000002E-2</v>
      </c>
      <c r="CK48" s="24">
        <v>5.7500000000000002E-2</v>
      </c>
      <c r="CL48" s="24">
        <v>5.7500000000000002E-2</v>
      </c>
      <c r="CM48" s="24">
        <v>5.7500000000000002E-2</v>
      </c>
      <c r="CN48" s="24">
        <v>5.7500000000000002E-2</v>
      </c>
      <c r="CO48" s="24">
        <v>5.7500000000000002E-2</v>
      </c>
      <c r="CP48" s="24">
        <v>5.7500000000000002E-2</v>
      </c>
      <c r="CQ48" s="24">
        <v>5.7500000000000002E-2</v>
      </c>
      <c r="CR48" s="24">
        <v>5.7500000000000002E-2</v>
      </c>
      <c r="CS48" s="24">
        <v>5.7500000000000002E-2</v>
      </c>
      <c r="CT48" s="24">
        <v>5.7500000000000002E-2</v>
      </c>
      <c r="CU48" s="24">
        <v>5.7500000000000002E-2</v>
      </c>
      <c r="CV48" s="24">
        <v>5.7500000000000002E-2</v>
      </c>
      <c r="CW48" s="24">
        <v>5.7500000000000002E-2</v>
      </c>
      <c r="CX48" s="26">
        <v>5.7500000000000002E-2</v>
      </c>
      <c r="CY48" s="26">
        <v>5.7500000000000002E-2</v>
      </c>
      <c r="CZ48" s="26">
        <v>5.7500000000000002E-2</v>
      </c>
      <c r="DA48" s="26">
        <v>5.7500000000000002E-2</v>
      </c>
      <c r="DB48" s="26">
        <v>5.7500000000000002E-2</v>
      </c>
      <c r="DC48" s="26">
        <v>5.7500000000000002E-2</v>
      </c>
      <c r="DD48" s="26">
        <v>5.7500000000000002E-2</v>
      </c>
      <c r="DE48" s="26">
        <v>5.7500000000000002E-2</v>
      </c>
      <c r="DF48" s="26">
        <v>5.7500000000000002E-2</v>
      </c>
      <c r="DG48" s="26">
        <v>5.7500000000000002E-2</v>
      </c>
      <c r="DH48" s="26">
        <v>5.7500000000000002E-2</v>
      </c>
      <c r="DI48" s="26">
        <v>5.7500000000000002E-2</v>
      </c>
      <c r="DJ48" s="26">
        <v>5.7500000000000002E-2</v>
      </c>
      <c r="DK48" s="26">
        <v>5.7500000000000002E-2</v>
      </c>
      <c r="DL48" s="26">
        <v>5.7500000000000002E-2</v>
      </c>
      <c r="DM48" s="26">
        <v>5.7500000000000002E-2</v>
      </c>
      <c r="DN48" s="26">
        <v>5.7500000000000002E-2</v>
      </c>
      <c r="DO48" s="26">
        <v>5.7500000000000002E-2</v>
      </c>
      <c r="DP48" s="26">
        <v>5.7500000000000002E-2</v>
      </c>
      <c r="DQ48" s="26">
        <v>5.7500000000000002E-2</v>
      </c>
      <c r="DR48" s="26">
        <v>5.7500000000000002E-2</v>
      </c>
      <c r="DS48" s="26">
        <v>5.7500000000000002E-2</v>
      </c>
      <c r="DT48" s="26">
        <v>5.7500000000000002E-2</v>
      </c>
      <c r="DU48" s="26">
        <v>5.7500000000000002E-2</v>
      </c>
      <c r="DV48" s="26">
        <v>5.7500000000000002E-2</v>
      </c>
      <c r="DW48" s="26">
        <v>5.7500000000000002E-2</v>
      </c>
      <c r="DX48" s="26">
        <v>5.7500000000000002E-2</v>
      </c>
      <c r="DY48" s="144">
        <v>5.7500000000000002E-2</v>
      </c>
      <c r="DZ48" s="42"/>
      <c r="EA48" s="42"/>
      <c r="EB48" s="153"/>
    </row>
    <row r="49" spans="1:134" ht="15" customHeight="1">
      <c r="A49" s="17" t="s">
        <v>73</v>
      </c>
      <c r="B49" s="22">
        <v>0</v>
      </c>
      <c r="C49" s="23">
        <v>0</v>
      </c>
      <c r="D49" s="24">
        <v>0</v>
      </c>
      <c r="E49" s="24">
        <v>0</v>
      </c>
      <c r="F49" s="24">
        <v>0</v>
      </c>
      <c r="G49" s="24">
        <v>0</v>
      </c>
      <c r="H49" s="24">
        <v>0</v>
      </c>
      <c r="I49" s="24">
        <v>0</v>
      </c>
      <c r="J49" s="24">
        <v>0</v>
      </c>
      <c r="K49" s="24">
        <v>0</v>
      </c>
      <c r="L49" s="24">
        <v>0</v>
      </c>
      <c r="M49" s="24">
        <v>0</v>
      </c>
      <c r="N49" s="24">
        <v>0</v>
      </c>
      <c r="O49" s="24">
        <v>0</v>
      </c>
      <c r="P49" s="24">
        <v>0</v>
      </c>
      <c r="Q49" s="24">
        <v>0</v>
      </c>
      <c r="R49" s="24">
        <v>0</v>
      </c>
      <c r="S49" s="24">
        <v>0</v>
      </c>
      <c r="T49" s="24">
        <v>0</v>
      </c>
      <c r="U49" s="24">
        <v>0</v>
      </c>
      <c r="V49" s="24">
        <v>0</v>
      </c>
      <c r="W49" s="24">
        <v>0</v>
      </c>
      <c r="X49" s="24">
        <v>0</v>
      </c>
      <c r="Y49" s="24">
        <v>0</v>
      </c>
      <c r="Z49" s="24">
        <v>0</v>
      </c>
      <c r="AA49" s="24">
        <v>0</v>
      </c>
      <c r="AB49" s="24">
        <v>0</v>
      </c>
      <c r="AC49" s="24">
        <v>0</v>
      </c>
      <c r="AD49" s="24">
        <v>0</v>
      </c>
      <c r="AE49" s="24">
        <v>0</v>
      </c>
      <c r="AF49" s="24">
        <v>0</v>
      </c>
      <c r="AG49" s="24">
        <v>0</v>
      </c>
      <c r="AH49" s="24">
        <v>0</v>
      </c>
      <c r="AI49" s="24">
        <v>0</v>
      </c>
      <c r="AJ49" s="24">
        <v>0</v>
      </c>
      <c r="AK49" s="24">
        <v>0</v>
      </c>
      <c r="AL49" s="24">
        <v>0</v>
      </c>
      <c r="AM49" s="24">
        <v>0</v>
      </c>
      <c r="AN49" s="24">
        <v>0</v>
      </c>
      <c r="AO49" s="24">
        <v>0</v>
      </c>
      <c r="AP49" s="24">
        <v>0</v>
      </c>
      <c r="AQ49" s="24">
        <v>0</v>
      </c>
      <c r="AR49" s="24">
        <v>0</v>
      </c>
      <c r="AS49" s="24">
        <v>0</v>
      </c>
      <c r="AT49" s="24">
        <v>0</v>
      </c>
      <c r="AU49" s="24">
        <v>0</v>
      </c>
      <c r="AV49" s="24">
        <v>0</v>
      </c>
      <c r="AW49" s="24">
        <v>0</v>
      </c>
      <c r="AX49" s="24">
        <v>0</v>
      </c>
      <c r="AY49" s="24">
        <v>0</v>
      </c>
      <c r="AZ49" s="24">
        <v>0</v>
      </c>
      <c r="BA49" s="24">
        <v>0</v>
      </c>
      <c r="BB49" s="24">
        <v>0</v>
      </c>
      <c r="BC49" s="24">
        <v>0</v>
      </c>
      <c r="BD49" s="24">
        <v>0</v>
      </c>
      <c r="BE49" s="24">
        <v>0</v>
      </c>
      <c r="BF49" s="24">
        <v>0</v>
      </c>
      <c r="BG49" s="24">
        <v>0</v>
      </c>
      <c r="BH49" s="24">
        <v>0</v>
      </c>
      <c r="BI49" s="24">
        <v>0</v>
      </c>
      <c r="BJ49" s="24">
        <v>0</v>
      </c>
      <c r="BK49" s="24">
        <v>0</v>
      </c>
      <c r="BL49" s="24">
        <v>0</v>
      </c>
      <c r="BM49" s="24">
        <v>0</v>
      </c>
      <c r="BN49" s="24">
        <v>0</v>
      </c>
      <c r="BO49" s="24">
        <v>0</v>
      </c>
      <c r="BP49" s="24">
        <v>0</v>
      </c>
      <c r="BQ49" s="24">
        <v>0</v>
      </c>
      <c r="BR49" s="24">
        <v>0</v>
      </c>
      <c r="BS49" s="24">
        <v>0</v>
      </c>
      <c r="BT49" s="24">
        <v>0</v>
      </c>
      <c r="BU49" s="24">
        <v>0</v>
      </c>
      <c r="BV49" s="24">
        <v>0</v>
      </c>
      <c r="BW49" s="24">
        <v>0</v>
      </c>
      <c r="BX49" s="24">
        <v>0</v>
      </c>
      <c r="BY49" s="24">
        <v>0</v>
      </c>
      <c r="BZ49" s="24">
        <v>0</v>
      </c>
      <c r="CA49" s="24">
        <v>0</v>
      </c>
      <c r="CB49" s="24">
        <v>0</v>
      </c>
      <c r="CC49" s="24">
        <v>0</v>
      </c>
      <c r="CD49" s="24">
        <v>0</v>
      </c>
      <c r="CE49" s="24">
        <v>0</v>
      </c>
      <c r="CF49" s="24">
        <v>0</v>
      </c>
      <c r="CG49" s="24">
        <v>0</v>
      </c>
      <c r="CH49" s="24">
        <v>0</v>
      </c>
      <c r="CI49" s="24">
        <v>0</v>
      </c>
      <c r="CJ49" s="24">
        <v>0</v>
      </c>
      <c r="CK49" s="24">
        <v>0</v>
      </c>
      <c r="CL49" s="24">
        <v>0</v>
      </c>
      <c r="CM49" s="24">
        <v>0</v>
      </c>
      <c r="CN49" s="24">
        <v>0</v>
      </c>
      <c r="CO49" s="24">
        <v>0</v>
      </c>
      <c r="CP49" s="24">
        <v>0</v>
      </c>
      <c r="CQ49" s="24">
        <v>0</v>
      </c>
      <c r="CR49" s="24">
        <v>0</v>
      </c>
      <c r="CS49" s="24">
        <v>0</v>
      </c>
      <c r="CT49" s="24">
        <v>0</v>
      </c>
      <c r="CU49" s="24">
        <v>0</v>
      </c>
      <c r="CV49" s="24">
        <v>0</v>
      </c>
      <c r="CW49" s="24">
        <v>0</v>
      </c>
      <c r="CX49" s="26">
        <v>0</v>
      </c>
      <c r="CY49" s="26">
        <v>0</v>
      </c>
      <c r="CZ49" s="26">
        <v>0</v>
      </c>
      <c r="DA49" s="26">
        <v>0</v>
      </c>
      <c r="DB49" s="26">
        <v>0</v>
      </c>
      <c r="DC49" s="26">
        <v>0</v>
      </c>
      <c r="DD49" s="26">
        <v>0</v>
      </c>
      <c r="DE49" s="26">
        <v>0</v>
      </c>
      <c r="DF49" s="26">
        <v>0</v>
      </c>
      <c r="DG49" s="26">
        <v>0</v>
      </c>
      <c r="DH49" s="26">
        <v>0</v>
      </c>
      <c r="DI49" s="26">
        <v>0</v>
      </c>
      <c r="DJ49" s="26">
        <v>0</v>
      </c>
      <c r="DK49" s="26">
        <v>0</v>
      </c>
      <c r="DL49" s="26">
        <v>0</v>
      </c>
      <c r="DM49" s="26">
        <v>0</v>
      </c>
      <c r="DN49" s="26">
        <v>0</v>
      </c>
      <c r="DO49" s="26">
        <v>0</v>
      </c>
      <c r="DP49" s="26">
        <v>0</v>
      </c>
      <c r="DQ49" s="26">
        <v>0</v>
      </c>
      <c r="DR49" s="26">
        <v>0</v>
      </c>
      <c r="DS49" s="26">
        <v>0</v>
      </c>
      <c r="DT49" s="26">
        <v>0</v>
      </c>
      <c r="DU49" s="26">
        <v>0</v>
      </c>
      <c r="DV49" s="26">
        <v>0</v>
      </c>
      <c r="DW49" s="26">
        <v>0</v>
      </c>
      <c r="DX49" s="26">
        <v>0</v>
      </c>
      <c r="DY49" s="144">
        <v>0</v>
      </c>
      <c r="DZ49" s="42"/>
      <c r="EA49" s="42"/>
      <c r="EB49" s="153"/>
      <c r="ED49" s="62"/>
    </row>
    <row r="50" spans="1:134" ht="15" customHeight="1">
      <c r="A50" s="17" t="s">
        <v>74</v>
      </c>
      <c r="B50" s="22">
        <v>0</v>
      </c>
      <c r="C50" s="23">
        <v>0</v>
      </c>
      <c r="D50" s="24">
        <v>0</v>
      </c>
      <c r="E50" s="24">
        <v>0</v>
      </c>
      <c r="F50" s="24">
        <v>0</v>
      </c>
      <c r="G50" s="24">
        <v>0</v>
      </c>
      <c r="H50" s="24">
        <v>0</v>
      </c>
      <c r="I50" s="24">
        <v>0</v>
      </c>
      <c r="J50" s="24">
        <v>0</v>
      </c>
      <c r="K50" s="24">
        <v>0</v>
      </c>
      <c r="L50" s="24">
        <v>0</v>
      </c>
      <c r="M50" s="24">
        <v>0</v>
      </c>
      <c r="N50" s="24">
        <v>0</v>
      </c>
      <c r="O50" s="24">
        <v>0</v>
      </c>
      <c r="P50" s="24">
        <v>0</v>
      </c>
      <c r="Q50" s="24">
        <v>0</v>
      </c>
      <c r="R50" s="24">
        <v>0</v>
      </c>
      <c r="S50" s="24">
        <v>0</v>
      </c>
      <c r="T50" s="24">
        <v>0</v>
      </c>
      <c r="U50" s="24">
        <v>0</v>
      </c>
      <c r="V50" s="24">
        <v>0</v>
      </c>
      <c r="W50" s="24">
        <v>0</v>
      </c>
      <c r="X50" s="24">
        <v>0</v>
      </c>
      <c r="Y50" s="24">
        <v>0</v>
      </c>
      <c r="Z50" s="24">
        <v>0</v>
      </c>
      <c r="AA50" s="24">
        <v>0</v>
      </c>
      <c r="AB50" s="24">
        <v>0</v>
      </c>
      <c r="AC50" s="24">
        <v>0</v>
      </c>
      <c r="AD50" s="24">
        <v>0</v>
      </c>
      <c r="AE50" s="24">
        <v>0</v>
      </c>
      <c r="AF50" s="24">
        <v>0</v>
      </c>
      <c r="AG50" s="24">
        <v>0</v>
      </c>
      <c r="AH50" s="24">
        <v>0</v>
      </c>
      <c r="AI50" s="24">
        <v>0</v>
      </c>
      <c r="AJ50" s="24">
        <v>0</v>
      </c>
      <c r="AK50" s="24">
        <v>0.03</v>
      </c>
      <c r="AL50" s="24">
        <v>0.03</v>
      </c>
      <c r="AM50" s="24">
        <v>0.04</v>
      </c>
      <c r="AN50" s="24">
        <v>0.04</v>
      </c>
      <c r="AO50" s="24">
        <v>0.04</v>
      </c>
      <c r="AP50" s="24">
        <v>0.04</v>
      </c>
      <c r="AQ50" s="24">
        <v>0.06</v>
      </c>
      <c r="AR50" s="24">
        <v>0.06</v>
      </c>
      <c r="AS50" s="24">
        <v>0.06</v>
      </c>
      <c r="AT50" s="24">
        <v>0</v>
      </c>
      <c r="AU50" s="24">
        <v>0</v>
      </c>
      <c r="AV50" s="24">
        <v>0</v>
      </c>
      <c r="AW50" s="24">
        <v>0</v>
      </c>
      <c r="AX50" s="24">
        <v>0</v>
      </c>
      <c r="AY50" s="24">
        <v>0</v>
      </c>
      <c r="AZ50" s="24">
        <v>0</v>
      </c>
      <c r="BA50" s="24">
        <v>0</v>
      </c>
      <c r="BB50" s="24">
        <v>0</v>
      </c>
      <c r="BC50" s="24">
        <v>0</v>
      </c>
      <c r="BD50" s="24">
        <v>0</v>
      </c>
      <c r="BE50" s="24">
        <v>0</v>
      </c>
      <c r="BF50" s="24">
        <v>0</v>
      </c>
      <c r="BG50" s="24">
        <v>0</v>
      </c>
      <c r="BH50" s="24">
        <v>0</v>
      </c>
      <c r="BI50" s="24">
        <v>0</v>
      </c>
      <c r="BJ50" s="24">
        <v>0</v>
      </c>
      <c r="BK50" s="27">
        <f xml:space="preserve"> 6% *BK54</f>
        <v>5.4600000000000003E-2</v>
      </c>
      <c r="BL50" s="27">
        <f xml:space="preserve"> 6% *BL54</f>
        <v>5.4600000000000003E-2</v>
      </c>
      <c r="BM50" s="27">
        <v>5.5E-2</v>
      </c>
      <c r="BN50" s="27">
        <v>5.5E-2</v>
      </c>
      <c r="BO50" s="27">
        <v>5.5E-2</v>
      </c>
      <c r="BP50" s="27">
        <v>5.5E-2</v>
      </c>
      <c r="BQ50" s="27">
        <v>5.5E-2</v>
      </c>
      <c r="BR50" s="24">
        <v>5.5E-2</v>
      </c>
      <c r="BS50" s="24">
        <v>5.5E-2</v>
      </c>
      <c r="BT50" s="24">
        <v>9.6000000000000002E-2</v>
      </c>
      <c r="BU50" s="24">
        <v>9.6000000000000002E-2</v>
      </c>
      <c r="BV50" s="24">
        <v>9.6000000000000002E-2</v>
      </c>
      <c r="BW50" s="24">
        <v>9.6000000000000002E-2</v>
      </c>
      <c r="BX50" s="24">
        <v>9.6000000000000002E-2</v>
      </c>
      <c r="BY50" s="24">
        <v>9.6000000000000002E-2</v>
      </c>
      <c r="BZ50" s="24">
        <v>9.6000000000000002E-2</v>
      </c>
      <c r="CA50" s="24">
        <v>9.6000000000000002E-2</v>
      </c>
      <c r="CB50" s="24">
        <v>9.6000000000000002E-2</v>
      </c>
      <c r="CC50" s="24">
        <v>9.6000000000000002E-2</v>
      </c>
      <c r="CD50" s="24">
        <v>9.6000000000000002E-2</v>
      </c>
      <c r="CE50" s="24">
        <v>9.6000000000000002E-2</v>
      </c>
      <c r="CF50" s="24">
        <v>9.6000000000000002E-2</v>
      </c>
      <c r="CG50" s="24">
        <v>0.14560000000000001</v>
      </c>
      <c r="CH50" s="24">
        <v>0.14560000000000001</v>
      </c>
      <c r="CI50" s="24">
        <v>0.14560000000000001</v>
      </c>
      <c r="CJ50" s="24">
        <v>0.14560000000000001</v>
      </c>
      <c r="CK50" s="24">
        <v>6.5000000000000002E-2</v>
      </c>
      <c r="CL50" s="24">
        <v>6.5000000000000002E-2</v>
      </c>
      <c r="CM50" s="24">
        <v>6.5000000000000002E-2</v>
      </c>
      <c r="CN50" s="24">
        <v>6.5000000000000002E-2</v>
      </c>
      <c r="CO50" s="24">
        <v>6.5000000000000002E-2</v>
      </c>
      <c r="CP50" s="24">
        <v>6.5000000000000002E-2</v>
      </c>
      <c r="CQ50" s="24">
        <v>6.5000000000000002E-2</v>
      </c>
      <c r="CR50" s="24">
        <v>6.5000000000000002E-2</v>
      </c>
      <c r="CS50" s="24">
        <v>6.5000000000000002E-2</v>
      </c>
      <c r="CT50" s="24">
        <v>6.5000000000000002E-2</v>
      </c>
      <c r="CU50" s="24">
        <v>6.5000000000000002E-2</v>
      </c>
      <c r="CV50" s="24">
        <v>6.5000000000000002E-2</v>
      </c>
      <c r="CW50" s="24">
        <v>6.5000000000000002E-2</v>
      </c>
      <c r="CX50" s="26">
        <v>6.5000000000000002E-2</v>
      </c>
      <c r="CY50" s="26">
        <v>6.5000000000000002E-2</v>
      </c>
      <c r="CZ50" s="26">
        <v>6.5000000000000002E-2</v>
      </c>
      <c r="DA50" s="26">
        <v>6.5000000000000002E-2</v>
      </c>
      <c r="DB50" s="26">
        <v>6.5000000000000002E-2</v>
      </c>
      <c r="DC50" s="26">
        <v>6.5000000000000002E-2</v>
      </c>
      <c r="DD50" s="26">
        <v>6.5000000000000002E-2</v>
      </c>
      <c r="DE50" s="26">
        <v>6.5000000000000002E-2</v>
      </c>
      <c r="DF50" s="26">
        <v>6.5000000000000002E-2</v>
      </c>
      <c r="DG50" s="26">
        <v>6.5000000000000002E-2</v>
      </c>
      <c r="DH50" s="26">
        <v>6.5000000000000002E-2</v>
      </c>
      <c r="DI50" s="26">
        <v>6.5000000000000002E-2</v>
      </c>
      <c r="DJ50" s="26">
        <v>6.5000000000000002E-2</v>
      </c>
      <c r="DK50" s="26">
        <v>6.5000000000000002E-2</v>
      </c>
      <c r="DL50" s="26">
        <v>6.5000000000000002E-2</v>
      </c>
      <c r="DM50" s="26">
        <v>6.5000000000000002E-2</v>
      </c>
      <c r="DN50" s="26">
        <v>6.5000000000000002E-2</v>
      </c>
      <c r="DO50" s="26">
        <v>6.5000000000000002E-2</v>
      </c>
      <c r="DP50" s="26">
        <v>6.5000000000000002E-2</v>
      </c>
      <c r="DQ50" s="26">
        <v>6.5000000000000002E-2</v>
      </c>
      <c r="DR50" s="26">
        <v>6.5000000000000002E-2</v>
      </c>
      <c r="DS50" s="26">
        <v>6.5000000000000002E-2</v>
      </c>
      <c r="DT50" s="26">
        <v>6.5000000000000002E-2</v>
      </c>
      <c r="DU50" s="26">
        <v>6.5000000000000002E-2</v>
      </c>
      <c r="DV50" s="26">
        <v>5.1200000000000002E-2</v>
      </c>
      <c r="DW50" s="26">
        <v>4.82E-2</v>
      </c>
      <c r="DX50" s="26">
        <v>4.58E-2</v>
      </c>
      <c r="DY50" s="144">
        <v>4.58E-2</v>
      </c>
      <c r="DZ50" s="42"/>
      <c r="EA50" s="42"/>
      <c r="EB50" s="153"/>
    </row>
    <row r="51" spans="1:134" ht="15" customHeight="1">
      <c r="A51" s="17" t="s">
        <v>75</v>
      </c>
      <c r="B51" s="22">
        <v>0</v>
      </c>
      <c r="C51" s="23">
        <v>0</v>
      </c>
      <c r="D51" s="24">
        <v>0</v>
      </c>
      <c r="E51" s="24">
        <v>0</v>
      </c>
      <c r="F51" s="24">
        <v>0</v>
      </c>
      <c r="G51" s="24">
        <v>0</v>
      </c>
      <c r="H51" s="24">
        <v>0</v>
      </c>
      <c r="I51" s="24">
        <v>0</v>
      </c>
      <c r="J51" s="24">
        <v>0</v>
      </c>
      <c r="K51" s="24">
        <v>0</v>
      </c>
      <c r="L51" s="24">
        <v>0</v>
      </c>
      <c r="M51" s="27">
        <v>0.06</v>
      </c>
      <c r="N51" s="27">
        <v>0.06</v>
      </c>
      <c r="O51" s="27">
        <v>0.06</v>
      </c>
      <c r="P51" s="27">
        <v>0.06</v>
      </c>
      <c r="Q51" s="27">
        <v>0.06</v>
      </c>
      <c r="R51" s="27">
        <v>0.06</v>
      </c>
      <c r="S51" s="27">
        <v>0.06</v>
      </c>
      <c r="T51" s="24">
        <f>6%+6%+1.2%</f>
        <v>0.13200000000000001</v>
      </c>
      <c r="U51" s="24">
        <f>6%+1.2%</f>
        <v>7.1999999999999995E-2</v>
      </c>
      <c r="V51" s="24">
        <f>6%+1.2%</f>
        <v>7.1999999999999995E-2</v>
      </c>
      <c r="W51" s="27">
        <f>6%+1%+1.2%</f>
        <v>8.199999999999999E-2</v>
      </c>
      <c r="X51" s="27">
        <f>6%+1%+1.2%</f>
        <v>8.199999999999999E-2</v>
      </c>
      <c r="Y51" s="27">
        <f>6%+1%</f>
        <v>6.9999999999999993E-2</v>
      </c>
      <c r="Z51" s="27">
        <f t="shared" ref="Z51:AF51" si="11">6%+1%</f>
        <v>6.9999999999999993E-2</v>
      </c>
      <c r="AA51" s="27">
        <f t="shared" si="11"/>
        <v>6.9999999999999993E-2</v>
      </c>
      <c r="AB51" s="27">
        <f t="shared" si="11"/>
        <v>6.9999999999999993E-2</v>
      </c>
      <c r="AC51" s="27">
        <f t="shared" si="11"/>
        <v>6.9999999999999993E-2</v>
      </c>
      <c r="AD51" s="27">
        <f t="shared" si="11"/>
        <v>6.9999999999999993E-2</v>
      </c>
      <c r="AE51" s="27">
        <f t="shared" si="11"/>
        <v>6.9999999999999993E-2</v>
      </c>
      <c r="AF51" s="27">
        <f t="shared" si="11"/>
        <v>6.9999999999999993E-2</v>
      </c>
      <c r="AG51" s="27">
        <f t="shared" ref="AG51:AR51" si="12">7%+1.2%+(0.6*7%)</f>
        <v>0.124</v>
      </c>
      <c r="AH51" s="27">
        <f t="shared" si="12"/>
        <v>0.124</v>
      </c>
      <c r="AI51" s="27">
        <f t="shared" si="12"/>
        <v>0.124</v>
      </c>
      <c r="AJ51" s="27">
        <f t="shared" si="12"/>
        <v>0.124</v>
      </c>
      <c r="AK51" s="27">
        <f t="shared" si="12"/>
        <v>0.124</v>
      </c>
      <c r="AL51" s="27">
        <f t="shared" si="12"/>
        <v>0.124</v>
      </c>
      <c r="AM51" s="27">
        <f t="shared" si="12"/>
        <v>0.124</v>
      </c>
      <c r="AN51" s="27">
        <f t="shared" si="12"/>
        <v>0.124</v>
      </c>
      <c r="AO51" s="27">
        <f t="shared" si="12"/>
        <v>0.124</v>
      </c>
      <c r="AP51" s="27">
        <f t="shared" si="12"/>
        <v>0.124</v>
      </c>
      <c r="AQ51" s="27">
        <f t="shared" si="12"/>
        <v>0.124</v>
      </c>
      <c r="AR51" s="27">
        <f t="shared" si="12"/>
        <v>0.124</v>
      </c>
      <c r="AS51" s="27">
        <f t="shared" ref="AS51:AX51" si="13">7%+1.2%</f>
        <v>8.2000000000000003E-2</v>
      </c>
      <c r="AT51" s="27">
        <f t="shared" si="13"/>
        <v>8.2000000000000003E-2</v>
      </c>
      <c r="AU51" s="27">
        <f t="shared" si="13"/>
        <v>8.2000000000000003E-2</v>
      </c>
      <c r="AV51" s="27">
        <f t="shared" si="13"/>
        <v>8.2000000000000003E-2</v>
      </c>
      <c r="AW51" s="27">
        <f t="shared" si="13"/>
        <v>8.2000000000000003E-2</v>
      </c>
      <c r="AX51" s="27">
        <f t="shared" si="13"/>
        <v>8.2000000000000003E-2</v>
      </c>
      <c r="AY51" s="27">
        <f>7%+1.2%+1.5%</f>
        <v>9.7000000000000003E-2</v>
      </c>
      <c r="AZ51" s="27">
        <f>7%+1.2%+1.5%</f>
        <v>9.7000000000000003E-2</v>
      </c>
      <c r="BA51" s="27">
        <f>7%+1.2%</f>
        <v>8.2000000000000003E-2</v>
      </c>
      <c r="BB51" s="27">
        <f>7%+1.2%</f>
        <v>8.2000000000000003E-2</v>
      </c>
      <c r="BC51" s="27">
        <v>8.5000000000000006E-2</v>
      </c>
      <c r="BD51" s="27">
        <v>8.5000000000000006E-2</v>
      </c>
      <c r="BE51" s="27">
        <f>8.5%+(8.5%*20%)</f>
        <v>0.10200000000000001</v>
      </c>
      <c r="BF51" s="27">
        <f>8.5%+(8.5%*20%)</f>
        <v>0.10200000000000001</v>
      </c>
      <c r="BG51" s="27">
        <f>8.5%+(8.5%*20%)</f>
        <v>0.10200000000000001</v>
      </c>
      <c r="BH51" s="27">
        <f>8.5%+(8.5%*20%)</f>
        <v>0.10200000000000001</v>
      </c>
      <c r="BI51" s="27">
        <f>8.5%+(8.5%*25%)</f>
        <v>0.10625000000000001</v>
      </c>
      <c r="BJ51" s="27">
        <f>8.5%+(8.5%*20%)</f>
        <v>0.10200000000000001</v>
      </c>
      <c r="BK51" s="27">
        <f>8.5%+(8.5%*20%)</f>
        <v>0.10200000000000001</v>
      </c>
      <c r="BL51" s="27">
        <v>0.1</v>
      </c>
      <c r="BM51" s="27">
        <v>0.1</v>
      </c>
      <c r="BN51" s="27">
        <v>0.1</v>
      </c>
      <c r="BO51" s="27">
        <v>0.1</v>
      </c>
      <c r="BP51" s="27">
        <v>0.1</v>
      </c>
      <c r="BQ51" s="27">
        <v>0.1</v>
      </c>
      <c r="BR51" s="24">
        <v>0.1</v>
      </c>
      <c r="BS51" s="24">
        <v>0.1</v>
      </c>
      <c r="BT51" s="24">
        <v>0.1</v>
      </c>
      <c r="BU51" s="24">
        <v>0.104</v>
      </c>
      <c r="BV51" s="24">
        <v>0.114</v>
      </c>
      <c r="BW51" s="24">
        <v>0.114</v>
      </c>
      <c r="BX51" s="24">
        <v>0.114</v>
      </c>
      <c r="BY51" s="24">
        <v>0.114</v>
      </c>
      <c r="BZ51" s="24">
        <v>0.114</v>
      </c>
      <c r="CA51" s="24">
        <v>0.114</v>
      </c>
      <c r="CB51" s="24">
        <v>0.114</v>
      </c>
      <c r="CC51" s="24">
        <v>0.1</v>
      </c>
      <c r="CD51" s="24">
        <v>0.1</v>
      </c>
      <c r="CE51" s="24">
        <v>0.1</v>
      </c>
      <c r="CF51" s="24">
        <v>0.1</v>
      </c>
      <c r="CG51" s="24">
        <v>0.1</v>
      </c>
      <c r="CH51" s="24">
        <v>0.1</v>
      </c>
      <c r="CI51" s="24">
        <v>0.1</v>
      </c>
      <c r="CJ51" s="24">
        <v>7.9000000000000001E-2</v>
      </c>
      <c r="CK51" s="24">
        <v>6.93E-2</v>
      </c>
      <c r="CL51" s="24">
        <v>6.93E-2</v>
      </c>
      <c r="CM51" s="24">
        <v>6.93E-2</v>
      </c>
      <c r="CN51" s="24">
        <v>6.93E-2</v>
      </c>
      <c r="CO51" s="24">
        <v>6.93E-2</v>
      </c>
      <c r="CP51" s="24">
        <v>6.93E-2</v>
      </c>
      <c r="CQ51" s="24">
        <v>6.93E-2</v>
      </c>
      <c r="CR51" s="24">
        <v>6.93E-2</v>
      </c>
      <c r="CS51" s="24">
        <v>6.93E-2</v>
      </c>
      <c r="CT51" s="24">
        <v>6.93E-2</v>
      </c>
      <c r="CU51" s="24">
        <v>6.93E-2</v>
      </c>
      <c r="CV51" s="24">
        <v>6.7699999999999996E-2</v>
      </c>
      <c r="CW51" s="24">
        <v>6.7699999999999996E-2</v>
      </c>
      <c r="CX51" s="26">
        <v>6.7500000000000004E-2</v>
      </c>
      <c r="CY51" s="26">
        <v>6.7500000000000004E-2</v>
      </c>
      <c r="CZ51" s="26">
        <v>6.7500000000000004E-2</v>
      </c>
      <c r="DA51" s="26">
        <v>6.7500000000000004E-2</v>
      </c>
      <c r="DB51" s="26">
        <v>6.7500000000000004E-2</v>
      </c>
      <c r="DC51" s="26">
        <v>6.7500000000000004E-2</v>
      </c>
      <c r="DD51" s="26">
        <v>6.7500000000000004E-2</v>
      </c>
      <c r="DE51" s="26">
        <v>6.7500000000000004E-2</v>
      </c>
      <c r="DF51" s="26">
        <v>6.7500000000000004E-2</v>
      </c>
      <c r="DG51" s="26">
        <v>7.7499999999999999E-2</v>
      </c>
      <c r="DH51" s="26">
        <v>7.7499999999999999E-2</v>
      </c>
      <c r="DI51" s="26">
        <v>7.7499999999999999E-2</v>
      </c>
      <c r="DJ51" s="26">
        <v>7.7499999999999999E-2</v>
      </c>
      <c r="DK51" s="26">
        <v>7.7499999999999999E-2</v>
      </c>
      <c r="DL51" s="26">
        <v>7.6499999999999999E-2</v>
      </c>
      <c r="DM51" s="26">
        <v>7.6499999999999999E-2</v>
      </c>
      <c r="DN51" s="26">
        <v>7.6499999999999999E-2</v>
      </c>
      <c r="DO51" s="26">
        <v>7.6499999999999999E-2</v>
      </c>
      <c r="DP51" s="26">
        <v>7.6499999999999999E-2</v>
      </c>
      <c r="DQ51" s="26">
        <v>7.6499999999999999E-2</v>
      </c>
      <c r="DR51" s="26">
        <v>7.6499999999999999E-2</v>
      </c>
      <c r="DS51" s="26">
        <v>7.6499999999999999E-2</v>
      </c>
      <c r="DT51" s="26">
        <v>7.6499999999999999E-2</v>
      </c>
      <c r="DU51" s="26">
        <v>7.6499999999999999E-2</v>
      </c>
      <c r="DV51" s="26">
        <v>7.6499999999999999E-2</v>
      </c>
      <c r="DW51" s="26">
        <v>7.6499999999999999E-2</v>
      </c>
      <c r="DX51" s="26">
        <v>7.6499999999999999E-2</v>
      </c>
      <c r="DY51" s="144">
        <v>7.6499999999999999E-2</v>
      </c>
      <c r="DZ51" s="42"/>
      <c r="EA51" s="42"/>
      <c r="EB51" s="153"/>
    </row>
    <row r="52" spans="1:134" ht="15" customHeight="1">
      <c r="A52" s="19" t="s">
        <v>76</v>
      </c>
      <c r="B52" s="22">
        <v>0</v>
      </c>
      <c r="C52" s="23">
        <v>0</v>
      </c>
      <c r="D52" s="24">
        <v>0</v>
      </c>
      <c r="E52" s="24">
        <v>0</v>
      </c>
      <c r="F52" s="24">
        <v>0</v>
      </c>
      <c r="G52" s="24">
        <v>0</v>
      </c>
      <c r="H52" s="24">
        <v>0</v>
      </c>
      <c r="I52" s="24">
        <v>0</v>
      </c>
      <c r="J52" s="24">
        <v>0</v>
      </c>
      <c r="K52" s="24">
        <v>0</v>
      </c>
      <c r="L52" s="24">
        <v>0</v>
      </c>
      <c r="M52" s="24">
        <v>0</v>
      </c>
      <c r="N52" s="24">
        <v>0</v>
      </c>
      <c r="O52" s="24">
        <v>0</v>
      </c>
      <c r="P52" s="24">
        <v>0</v>
      </c>
      <c r="Q52" s="24">
        <v>0</v>
      </c>
      <c r="R52" s="24">
        <v>0</v>
      </c>
      <c r="S52" s="24">
        <v>0</v>
      </c>
      <c r="T52" s="24">
        <v>0</v>
      </c>
      <c r="U52" s="24">
        <v>0</v>
      </c>
      <c r="V52" s="24">
        <v>0</v>
      </c>
      <c r="W52" s="24">
        <v>0</v>
      </c>
      <c r="X52" s="24">
        <v>0</v>
      </c>
      <c r="Y52" s="24">
        <v>0</v>
      </c>
      <c r="Z52" s="24">
        <v>0</v>
      </c>
      <c r="AA52" s="24">
        <v>0</v>
      </c>
      <c r="AB52" s="24">
        <v>0</v>
      </c>
      <c r="AC52" s="24">
        <v>0</v>
      </c>
      <c r="AD52" s="24">
        <v>0</v>
      </c>
      <c r="AE52" s="24">
        <v>0</v>
      </c>
      <c r="AF52" s="24">
        <v>0</v>
      </c>
      <c r="AG52" s="24">
        <v>0</v>
      </c>
      <c r="AH52" s="24">
        <v>0</v>
      </c>
      <c r="AI52" s="24">
        <v>0</v>
      </c>
      <c r="AJ52" s="24">
        <v>0</v>
      </c>
      <c r="AK52" s="24">
        <v>0</v>
      </c>
      <c r="AL52" s="24">
        <v>0</v>
      </c>
      <c r="AM52" s="24">
        <v>0</v>
      </c>
      <c r="AN52" s="24">
        <v>0</v>
      </c>
      <c r="AO52" s="24">
        <v>0</v>
      </c>
      <c r="AP52" s="24">
        <v>0</v>
      </c>
      <c r="AQ52" s="24">
        <v>0</v>
      </c>
      <c r="AR52" s="24">
        <v>0</v>
      </c>
      <c r="AS52" s="24">
        <v>0</v>
      </c>
      <c r="AT52" s="24">
        <v>0</v>
      </c>
      <c r="AU52" s="24">
        <v>0</v>
      </c>
      <c r="AV52" s="24">
        <v>0</v>
      </c>
      <c r="AW52" s="24">
        <v>0</v>
      </c>
      <c r="AX52" s="24">
        <v>0</v>
      </c>
      <c r="AY52" s="24">
        <v>0</v>
      </c>
      <c r="AZ52" s="24">
        <v>0</v>
      </c>
      <c r="BA52" s="24">
        <v>0</v>
      </c>
      <c r="BB52" s="24">
        <v>0</v>
      </c>
      <c r="BC52" s="24">
        <v>0</v>
      </c>
      <c r="BD52" s="24">
        <v>0</v>
      </c>
      <c r="BE52" s="24">
        <v>0</v>
      </c>
      <c r="BF52" s="24">
        <v>0</v>
      </c>
      <c r="BG52" s="24">
        <v>0</v>
      </c>
      <c r="BH52" s="24">
        <v>0</v>
      </c>
      <c r="BI52" s="24">
        <v>0</v>
      </c>
      <c r="BJ52" s="24">
        <v>0</v>
      </c>
      <c r="BK52" s="24">
        <v>0</v>
      </c>
      <c r="BL52" s="24">
        <v>0</v>
      </c>
      <c r="BM52" s="24">
        <v>0</v>
      </c>
      <c r="BN52" s="24">
        <v>0</v>
      </c>
      <c r="BO52" s="24">
        <v>0</v>
      </c>
      <c r="BP52" s="24">
        <v>0</v>
      </c>
      <c r="BQ52" s="24">
        <v>0</v>
      </c>
      <c r="BR52" s="24">
        <v>0</v>
      </c>
      <c r="BS52" s="24">
        <v>0</v>
      </c>
      <c r="BT52" s="24">
        <v>0</v>
      </c>
      <c r="BU52" s="24">
        <v>0</v>
      </c>
      <c r="BV52" s="24">
        <v>0</v>
      </c>
      <c r="BW52" s="24">
        <v>0</v>
      </c>
      <c r="BX52" s="24">
        <v>0</v>
      </c>
      <c r="BY52" s="24">
        <v>0</v>
      </c>
      <c r="BZ52" s="24">
        <v>0</v>
      </c>
      <c r="CA52" s="24">
        <v>0</v>
      </c>
      <c r="CB52" s="24">
        <v>0</v>
      </c>
      <c r="CC52" s="24">
        <v>0</v>
      </c>
      <c r="CD52" s="24">
        <v>0</v>
      </c>
      <c r="CE52" s="24">
        <v>0</v>
      </c>
      <c r="CF52" s="24">
        <v>0</v>
      </c>
      <c r="CG52" s="24">
        <v>0</v>
      </c>
      <c r="CH52" s="24">
        <v>0</v>
      </c>
      <c r="CI52" s="24">
        <v>0</v>
      </c>
      <c r="CJ52" s="24">
        <v>0</v>
      </c>
      <c r="CK52" s="24">
        <v>0</v>
      </c>
      <c r="CL52" s="24">
        <v>0</v>
      </c>
      <c r="CM52" s="24">
        <v>0</v>
      </c>
      <c r="CN52" s="24">
        <v>0</v>
      </c>
      <c r="CO52" s="24">
        <v>0</v>
      </c>
      <c r="CP52" s="24">
        <v>0</v>
      </c>
      <c r="CQ52" s="24">
        <v>0</v>
      </c>
      <c r="CR52" s="24">
        <v>0</v>
      </c>
      <c r="CS52" s="24">
        <v>0</v>
      </c>
      <c r="CT52" s="24">
        <v>0</v>
      </c>
      <c r="CU52" s="24">
        <v>0</v>
      </c>
      <c r="CV52" s="24">
        <v>0</v>
      </c>
      <c r="CW52" s="24">
        <v>0</v>
      </c>
      <c r="CX52" s="26">
        <v>0</v>
      </c>
      <c r="CY52" s="26">
        <v>0</v>
      </c>
      <c r="CZ52" s="26">
        <v>0</v>
      </c>
      <c r="DA52" s="26">
        <v>0</v>
      </c>
      <c r="DB52" s="26">
        <v>0</v>
      </c>
      <c r="DC52" s="26">
        <v>0</v>
      </c>
      <c r="DD52" s="26">
        <v>0</v>
      </c>
      <c r="DE52" s="26">
        <v>0</v>
      </c>
      <c r="DF52" s="26">
        <v>0</v>
      </c>
      <c r="DG52" s="26">
        <v>0</v>
      </c>
      <c r="DH52" s="26">
        <v>0</v>
      </c>
      <c r="DI52" s="26">
        <v>0</v>
      </c>
      <c r="DJ52" s="26">
        <v>0</v>
      </c>
      <c r="DK52" s="26">
        <v>0</v>
      </c>
      <c r="DL52" s="26">
        <v>0</v>
      </c>
      <c r="DM52" s="26">
        <v>0</v>
      </c>
      <c r="DN52" s="26">
        <v>0</v>
      </c>
      <c r="DO52" s="26">
        <v>0</v>
      </c>
      <c r="DP52" s="26">
        <v>0</v>
      </c>
      <c r="DQ52" s="26">
        <v>0</v>
      </c>
      <c r="DR52" s="26">
        <v>0</v>
      </c>
      <c r="DS52" s="26">
        <v>0</v>
      </c>
      <c r="DT52" s="26">
        <v>0</v>
      </c>
      <c r="DU52" s="26">
        <v>0</v>
      </c>
      <c r="DV52" s="26">
        <v>0</v>
      </c>
      <c r="DW52" s="26">
        <v>0</v>
      </c>
      <c r="DX52" s="26">
        <v>0</v>
      </c>
      <c r="DY52" s="145">
        <v>0</v>
      </c>
      <c r="DZ52" s="42"/>
      <c r="EA52" s="42"/>
      <c r="EB52" s="153"/>
      <c r="ED52" s="62"/>
    </row>
    <row r="53" spans="1:134" ht="15" customHeight="1">
      <c r="A53" s="44"/>
      <c r="B53" s="22"/>
      <c r="C53" s="28"/>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9"/>
      <c r="CY53" s="29"/>
      <c r="CZ53" s="29"/>
      <c r="DA53" s="29"/>
      <c r="DB53" s="29"/>
      <c r="DC53" s="29"/>
      <c r="DD53" s="29"/>
      <c r="DE53" s="29"/>
      <c r="DF53" s="29"/>
      <c r="DG53" s="29"/>
      <c r="DH53" s="29"/>
      <c r="DI53" s="29"/>
      <c r="DJ53" s="29"/>
      <c r="DK53" s="29"/>
      <c r="DL53" s="29"/>
      <c r="DM53" s="29"/>
      <c r="DN53" s="29"/>
      <c r="DO53" s="29"/>
      <c r="DP53" s="29"/>
      <c r="DQ53" s="29"/>
      <c r="DR53" s="29"/>
      <c r="DS53" s="29"/>
      <c r="DT53" s="29"/>
      <c r="DU53" s="29"/>
      <c r="DV53" s="29"/>
      <c r="DW53" s="29"/>
      <c r="DX53" s="29"/>
      <c r="DY53" s="143"/>
      <c r="DZ53" s="45"/>
      <c r="EA53" s="45"/>
    </row>
    <row r="54" spans="1:134" ht="15" customHeight="1">
      <c r="A54" s="35" t="s">
        <v>77</v>
      </c>
      <c r="B54" s="30">
        <v>0</v>
      </c>
      <c r="C54" s="30">
        <v>0</v>
      </c>
      <c r="D54" s="30">
        <v>0</v>
      </c>
      <c r="E54" s="30">
        <v>0</v>
      </c>
      <c r="F54" s="30">
        <v>0</v>
      </c>
      <c r="G54" s="30">
        <v>0</v>
      </c>
      <c r="H54" s="30">
        <v>0</v>
      </c>
      <c r="I54" s="30">
        <v>0</v>
      </c>
      <c r="J54" s="30">
        <v>0</v>
      </c>
      <c r="K54" s="30">
        <v>0</v>
      </c>
      <c r="L54" s="30">
        <v>0</v>
      </c>
      <c r="M54" s="30">
        <v>0</v>
      </c>
      <c r="N54" s="30">
        <v>0</v>
      </c>
      <c r="O54" s="31">
        <v>7.0000000000000007E-2</v>
      </c>
      <c r="P54" s="31">
        <v>7.0000000000000007E-2</v>
      </c>
      <c r="Q54" s="31">
        <v>7.0000000000000007E-2</v>
      </c>
      <c r="R54" s="31">
        <v>0.15</v>
      </c>
      <c r="S54" s="31">
        <v>0.67</v>
      </c>
      <c r="T54" s="31">
        <v>0.77</v>
      </c>
      <c r="U54" s="31">
        <v>0.73</v>
      </c>
      <c r="V54" s="31">
        <v>0.73</v>
      </c>
      <c r="W54" s="31">
        <v>0.73</v>
      </c>
      <c r="X54" s="31">
        <v>0.57999999999999996</v>
      </c>
      <c r="Y54" s="31">
        <v>0.57999999999999996</v>
      </c>
      <c r="Z54" s="31">
        <v>0.46</v>
      </c>
      <c r="AA54" s="31">
        <v>0.25</v>
      </c>
      <c r="AB54" s="31">
        <v>0.25</v>
      </c>
      <c r="AC54" s="31">
        <v>0.25</v>
      </c>
      <c r="AD54" s="31">
        <v>0.25</v>
      </c>
      <c r="AE54" s="31">
        <v>0.25</v>
      </c>
      <c r="AF54" s="31">
        <v>0.25</v>
      </c>
      <c r="AG54" s="31">
        <v>0.25</v>
      </c>
      <c r="AH54" s="30">
        <v>0.63</v>
      </c>
      <c r="AI54" s="30">
        <v>0.63</v>
      </c>
      <c r="AJ54" s="30">
        <v>0.63</v>
      </c>
      <c r="AK54" s="30">
        <v>0.63</v>
      </c>
      <c r="AL54" s="30">
        <v>0.79</v>
      </c>
      <c r="AM54" s="30">
        <v>0.79</v>
      </c>
      <c r="AN54" s="30">
        <v>0.79</v>
      </c>
      <c r="AO54" s="30">
        <v>0.79</v>
      </c>
      <c r="AP54" s="30">
        <v>0.79</v>
      </c>
      <c r="AQ54" s="30">
        <v>0.81</v>
      </c>
      <c r="AR54" s="30">
        <v>0.88</v>
      </c>
      <c r="AS54" s="30">
        <v>0.88</v>
      </c>
      <c r="AT54" s="30">
        <v>0.94</v>
      </c>
      <c r="AU54" s="30">
        <v>0.91</v>
      </c>
      <c r="AV54" s="30">
        <v>0.91</v>
      </c>
      <c r="AW54" s="30">
        <v>0.91</v>
      </c>
      <c r="AX54" s="30">
        <v>0.91</v>
      </c>
      <c r="AY54" s="30">
        <v>0.91</v>
      </c>
      <c r="AZ54" s="30">
        <v>0.91</v>
      </c>
      <c r="BA54" s="30">
        <v>0.91</v>
      </c>
      <c r="BB54" s="30">
        <v>0.91</v>
      </c>
      <c r="BC54" s="30">
        <v>0.91</v>
      </c>
      <c r="BD54" s="30">
        <v>0.91</v>
      </c>
      <c r="BE54" s="30">
        <v>0.91</v>
      </c>
      <c r="BF54" s="30">
        <v>0.91</v>
      </c>
      <c r="BG54" s="30">
        <v>0.91</v>
      </c>
      <c r="BH54" s="30">
        <v>0.91</v>
      </c>
      <c r="BI54" s="30">
        <v>0.91</v>
      </c>
      <c r="BJ54" s="30">
        <v>0.91</v>
      </c>
      <c r="BK54" s="30">
        <v>0.91</v>
      </c>
      <c r="BL54" s="30">
        <v>0.91</v>
      </c>
      <c r="BM54" s="30">
        <v>0.91</v>
      </c>
      <c r="BN54" s="30">
        <v>0.77</v>
      </c>
      <c r="BO54" s="30">
        <v>0.7</v>
      </c>
      <c r="BP54" s="30">
        <v>0.7</v>
      </c>
      <c r="BQ54" s="30">
        <v>0.7</v>
      </c>
      <c r="BR54" s="30">
        <v>0.7</v>
      </c>
      <c r="BS54" s="30">
        <v>0.7</v>
      </c>
      <c r="BT54" s="30">
        <v>0.7</v>
      </c>
      <c r="BU54" s="32">
        <v>0.7</v>
      </c>
      <c r="BV54" s="32">
        <v>0.7</v>
      </c>
      <c r="BW54" s="32">
        <v>0.7</v>
      </c>
      <c r="BX54" s="32">
        <v>0.7</v>
      </c>
      <c r="BY54" s="32">
        <v>0.7</v>
      </c>
      <c r="BZ54" s="32">
        <v>0.7</v>
      </c>
      <c r="CA54" s="32">
        <v>0.7</v>
      </c>
      <c r="CB54" s="32">
        <v>0.7</v>
      </c>
      <c r="CC54" s="32">
        <v>0.7</v>
      </c>
      <c r="CD54" s="32">
        <v>0.7</v>
      </c>
      <c r="CE54" s="32">
        <v>0.69130000000000003</v>
      </c>
      <c r="CF54" s="32">
        <v>0.5</v>
      </c>
      <c r="CG54" s="32">
        <v>0.5</v>
      </c>
      <c r="CH54" s="32">
        <v>0.5</v>
      </c>
      <c r="CI54" s="32">
        <v>0.5</v>
      </c>
      <c r="CJ54" s="33">
        <v>0.5</v>
      </c>
      <c r="CK54" s="32">
        <v>0.38500000000000001</v>
      </c>
      <c r="CL54" s="34">
        <v>0.28000000000000003</v>
      </c>
      <c r="CM54" s="34">
        <v>0.28000000000000003</v>
      </c>
      <c r="CN54" s="34">
        <v>0.28000000000000003</v>
      </c>
      <c r="CO54" s="34">
        <v>0.31</v>
      </c>
      <c r="CP54" s="34">
        <v>0.31</v>
      </c>
      <c r="CQ54" s="34">
        <v>0.39600000000000002</v>
      </c>
      <c r="CR54" s="34">
        <v>0.39600000000000002</v>
      </c>
      <c r="CS54" s="34">
        <v>0.39600000000000002</v>
      </c>
      <c r="CT54" s="34">
        <v>0.39600000000000002</v>
      </c>
      <c r="CU54" s="34">
        <v>0.39600000000000002</v>
      </c>
      <c r="CV54" s="34">
        <v>0.39600000000000002</v>
      </c>
      <c r="CW54" s="34">
        <v>0.39600000000000002</v>
      </c>
      <c r="CX54" s="34">
        <v>0.39600000000000002</v>
      </c>
      <c r="CY54" s="34">
        <v>0.39100000000000001</v>
      </c>
      <c r="CZ54" s="32">
        <v>0.38600000000000001</v>
      </c>
      <c r="DA54" s="32">
        <v>0.35</v>
      </c>
      <c r="DB54" s="32">
        <v>0.35</v>
      </c>
      <c r="DC54" s="32">
        <v>0.35</v>
      </c>
      <c r="DD54" s="32">
        <v>0.35</v>
      </c>
      <c r="DE54" s="32">
        <v>0.35</v>
      </c>
      <c r="DF54" s="32">
        <v>0.35</v>
      </c>
      <c r="DG54" s="32">
        <v>0.35</v>
      </c>
      <c r="DH54" s="32">
        <v>0.35</v>
      </c>
      <c r="DI54" s="32">
        <v>0.35</v>
      </c>
      <c r="DJ54" s="32">
        <v>0.35</v>
      </c>
      <c r="DK54" s="32">
        <v>0.39600000000000002</v>
      </c>
      <c r="DL54" s="32">
        <v>0.39600000000000002</v>
      </c>
      <c r="DM54" s="32">
        <v>0.39600000000000002</v>
      </c>
      <c r="DN54" s="32">
        <v>0.39600000000000002</v>
      </c>
      <c r="DO54" s="32">
        <v>0.39600000000000002</v>
      </c>
      <c r="DP54" s="32">
        <v>0.37</v>
      </c>
      <c r="DQ54" s="32">
        <v>0.37</v>
      </c>
      <c r="DR54" s="32">
        <v>0.37</v>
      </c>
      <c r="DS54" s="32">
        <v>0.37</v>
      </c>
      <c r="DT54" s="32">
        <v>0.37</v>
      </c>
      <c r="DU54" s="32">
        <v>0.37</v>
      </c>
      <c r="DV54" s="32">
        <v>0.37</v>
      </c>
      <c r="DW54" s="32">
        <v>0.37</v>
      </c>
      <c r="DX54" s="32">
        <v>0.37</v>
      </c>
      <c r="DY54" s="146">
        <v>0.37</v>
      </c>
      <c r="DZ54" s="42"/>
      <c r="EA54" s="42"/>
    </row>
    <row r="55" spans="1:134" ht="15" customHeight="1">
      <c r="A55" s="36"/>
      <c r="B55" s="46"/>
      <c r="C55" s="47"/>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50"/>
      <c r="DZ55" s="45"/>
      <c r="EA55" s="45"/>
    </row>
    <row r="56" spans="1:134" s="73" customFormat="1" ht="15" customHeight="1">
      <c r="A56" s="71" t="s">
        <v>78</v>
      </c>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72"/>
      <c r="AZ56" s="72"/>
      <c r="BA56" s="72"/>
      <c r="BB56" s="72"/>
      <c r="BC56" s="72"/>
      <c r="BD56" s="72"/>
      <c r="BE56" s="72"/>
      <c r="BF56" s="72"/>
      <c r="BG56" s="72"/>
      <c r="BH56" s="72"/>
      <c r="BI56" s="72"/>
      <c r="BJ56" s="72"/>
      <c r="BK56" s="72"/>
      <c r="BL56" s="72"/>
      <c r="BM56" s="72"/>
      <c r="BN56" s="72"/>
      <c r="BO56" s="72"/>
      <c r="BP56" s="72"/>
      <c r="BQ56" s="72"/>
      <c r="CX56" s="74"/>
      <c r="CY56" s="74"/>
      <c r="CZ56" s="74"/>
      <c r="DA56" s="74"/>
      <c r="DB56" s="74"/>
      <c r="DC56" s="74"/>
      <c r="DD56" s="74"/>
      <c r="DE56" s="74"/>
      <c r="DF56" s="74"/>
      <c r="DG56" s="74"/>
      <c r="DH56" s="74"/>
      <c r="DI56" s="74"/>
      <c r="DJ56" s="74"/>
      <c r="DK56" s="74"/>
      <c r="DL56" s="74"/>
      <c r="DM56" s="74"/>
      <c r="DN56" s="74"/>
      <c r="DO56" s="74"/>
      <c r="DP56" s="74"/>
      <c r="DQ56" s="74"/>
      <c r="DR56" s="74"/>
      <c r="DS56" s="74"/>
      <c r="DT56" s="74"/>
      <c r="DU56" s="74"/>
      <c r="DV56" s="74"/>
      <c r="DW56" s="74"/>
      <c r="DX56" s="74"/>
      <c r="DY56" s="75"/>
      <c r="DZ56" s="74"/>
      <c r="EA56" s="74"/>
    </row>
    <row r="57" spans="1:134" s="73" customFormat="1" ht="15" customHeight="1">
      <c r="A57" s="71" t="s">
        <v>79</v>
      </c>
      <c r="B57" s="72"/>
      <c r="C57" s="72"/>
      <c r="D57" s="72"/>
      <c r="E57" s="72"/>
      <c r="F57" s="72"/>
      <c r="G57" s="72"/>
      <c r="H57" s="72"/>
      <c r="I57" s="72"/>
      <c r="J57" s="72"/>
      <c r="K57" s="72"/>
      <c r="L57" s="72"/>
      <c r="M57" s="72"/>
      <c r="N57" s="72"/>
      <c r="O57" s="72"/>
      <c r="P57" s="72"/>
      <c r="Q57" s="72"/>
      <c r="R57" s="72"/>
      <c r="S57" s="72"/>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72"/>
      <c r="AW57" s="72"/>
      <c r="AX57" s="72"/>
      <c r="AY57" s="72"/>
      <c r="AZ57" s="72"/>
      <c r="BA57" s="72"/>
      <c r="BB57" s="72"/>
      <c r="BC57" s="72"/>
      <c r="BD57" s="72"/>
      <c r="BE57" s="72"/>
      <c r="BF57" s="72"/>
      <c r="BG57" s="72"/>
      <c r="BH57" s="72"/>
      <c r="BI57" s="72"/>
      <c r="BJ57" s="72"/>
      <c r="BK57" s="72"/>
      <c r="BL57" s="72"/>
      <c r="BM57" s="72"/>
      <c r="BN57" s="72"/>
      <c r="BO57" s="72"/>
      <c r="BP57" s="72"/>
      <c r="BQ57" s="72"/>
      <c r="CX57" s="76"/>
      <c r="CY57" s="76"/>
      <c r="CZ57" s="76"/>
      <c r="DA57" s="76"/>
      <c r="DB57" s="76"/>
      <c r="DC57" s="76"/>
      <c r="DD57" s="76"/>
      <c r="DE57" s="76"/>
      <c r="DF57" s="76"/>
      <c r="DG57" s="76"/>
      <c r="DH57" s="76"/>
      <c r="DI57" s="76"/>
      <c r="DJ57" s="76"/>
      <c r="DK57" s="76"/>
      <c r="DL57" s="76"/>
      <c r="DM57" s="76"/>
      <c r="DN57" s="76"/>
      <c r="DO57" s="76"/>
      <c r="DP57" s="76"/>
      <c r="DQ57" s="76"/>
      <c r="DR57" s="76"/>
      <c r="DS57" s="76"/>
      <c r="DT57" s="76"/>
      <c r="DU57" s="76"/>
      <c r="DV57" s="76"/>
      <c r="DW57" s="76"/>
      <c r="DX57" s="76"/>
      <c r="DY57" s="77"/>
      <c r="DZ57" s="76"/>
      <c r="EA57" s="76"/>
    </row>
    <row r="58" spans="1:134" ht="15" customHeight="1">
      <c r="A58" s="38"/>
      <c r="B58" s="51"/>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51"/>
      <c r="AS58" s="51"/>
      <c r="AT58" s="51"/>
      <c r="AU58" s="51"/>
      <c r="AV58" s="51"/>
      <c r="AW58" s="51"/>
      <c r="AX58" s="51"/>
      <c r="AY58" s="51"/>
      <c r="AZ58" s="51"/>
      <c r="BA58" s="51"/>
      <c r="BB58" s="51"/>
      <c r="BC58" s="51"/>
      <c r="BD58" s="51"/>
      <c r="BE58" s="51"/>
      <c r="BF58" s="51"/>
      <c r="BG58" s="51"/>
      <c r="BH58" s="51"/>
      <c r="BI58" s="51"/>
      <c r="BJ58" s="51"/>
      <c r="BK58" s="51"/>
      <c r="BL58" s="51"/>
      <c r="BM58" s="51"/>
      <c r="BN58" s="51"/>
      <c r="BO58" s="51"/>
      <c r="BP58" s="51"/>
      <c r="BQ58" s="51"/>
      <c r="CX58" s="42"/>
      <c r="CY58" s="42"/>
      <c r="CZ58" s="42"/>
      <c r="DA58" s="42"/>
      <c r="DB58" s="42"/>
      <c r="DC58" s="42"/>
      <c r="DD58" s="42"/>
      <c r="DE58" s="42"/>
      <c r="DF58" s="42"/>
      <c r="DG58" s="42"/>
      <c r="DH58" s="42"/>
      <c r="DI58" s="42"/>
      <c r="DJ58" s="42"/>
      <c r="DK58" s="42"/>
      <c r="DL58" s="42"/>
      <c r="DM58" s="42"/>
      <c r="DN58" s="42"/>
      <c r="DO58" s="42"/>
      <c r="DP58" s="42"/>
      <c r="DQ58" s="42"/>
      <c r="DR58" s="42"/>
      <c r="DS58" s="42"/>
      <c r="DT58" s="42"/>
      <c r="DU58" s="42"/>
      <c r="DV58" s="42"/>
      <c r="DW58" s="42"/>
      <c r="DX58" s="42"/>
      <c r="DY58" s="52"/>
      <c r="DZ58" s="42"/>
      <c r="EA58" s="42"/>
    </row>
    <row r="59" spans="1:134" ht="15" customHeight="1">
      <c r="A59" s="35" t="s">
        <v>80</v>
      </c>
      <c r="B59" s="53"/>
      <c r="C59" s="53"/>
      <c r="D59" s="53"/>
      <c r="E59" s="53"/>
      <c r="F59" s="53"/>
      <c r="G59" s="53"/>
      <c r="H59" s="53"/>
      <c r="I59" s="53"/>
      <c r="J59" s="53"/>
      <c r="K59" s="53"/>
      <c r="L59" s="53"/>
      <c r="M59" s="53"/>
      <c r="N59" s="53"/>
      <c r="O59" s="54"/>
      <c r="P59" s="54"/>
      <c r="Q59" s="54"/>
      <c r="R59" s="54"/>
      <c r="S59" s="54"/>
      <c r="T59" s="54"/>
      <c r="U59" s="54"/>
      <c r="V59" s="54"/>
      <c r="W59" s="54"/>
      <c r="X59" s="54"/>
      <c r="Y59" s="54"/>
      <c r="Z59" s="54"/>
      <c r="AA59" s="54"/>
      <c r="AB59" s="54"/>
      <c r="AC59" s="54"/>
      <c r="AD59" s="54"/>
      <c r="AE59" s="54"/>
      <c r="AF59" s="54"/>
      <c r="AG59" s="54"/>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6"/>
      <c r="BV59" s="56"/>
      <c r="BW59" s="56"/>
      <c r="BX59" s="56"/>
      <c r="BY59" s="56"/>
      <c r="BZ59" s="56"/>
      <c r="CA59" s="56"/>
      <c r="CB59" s="56"/>
      <c r="CC59" s="56"/>
      <c r="CD59" s="56"/>
      <c r="CE59" s="56"/>
      <c r="CF59" s="56"/>
      <c r="CG59" s="56"/>
      <c r="CH59" s="56"/>
      <c r="CI59" s="56"/>
      <c r="CJ59" s="57"/>
      <c r="CK59" s="56"/>
      <c r="CL59" s="58"/>
      <c r="CM59" s="58"/>
      <c r="CN59" s="58"/>
      <c r="CO59" s="58"/>
      <c r="CP59" s="58"/>
      <c r="CQ59" s="58"/>
      <c r="CR59" s="58"/>
      <c r="CS59" s="58"/>
      <c r="CT59" s="58"/>
      <c r="CU59" s="58"/>
      <c r="CV59" s="58"/>
      <c r="CW59" s="58"/>
      <c r="CX59" s="58"/>
      <c r="CY59" s="58"/>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9"/>
      <c r="DZ59" s="42"/>
      <c r="EA59" s="42"/>
    </row>
    <row r="60" spans="1:134" ht="15" customHeight="1">
      <c r="A60" s="39" t="s">
        <v>81</v>
      </c>
      <c r="B60" s="65">
        <f t="shared" ref="B60:K60" si="14">COUNTIF(B2:B52,"&lt;&gt;0")</f>
        <v>0</v>
      </c>
      <c r="C60" s="65">
        <f t="shared" si="14"/>
        <v>1</v>
      </c>
      <c r="D60" s="65">
        <f t="shared" si="14"/>
        <v>1</v>
      </c>
      <c r="E60" s="65">
        <f t="shared" si="14"/>
        <v>1</v>
      </c>
      <c r="F60" s="65">
        <f t="shared" si="14"/>
        <v>1</v>
      </c>
      <c r="G60" s="65">
        <f t="shared" si="14"/>
        <v>1</v>
      </c>
      <c r="H60" s="65">
        <f t="shared" si="14"/>
        <v>1</v>
      </c>
      <c r="I60" s="65">
        <f t="shared" si="14"/>
        <v>1</v>
      </c>
      <c r="J60" s="65">
        <f t="shared" si="14"/>
        <v>1</v>
      </c>
      <c r="K60" s="65">
        <f t="shared" si="14"/>
        <v>1</v>
      </c>
      <c r="L60" s="65">
        <f t="shared" ref="L60:AQ60" si="15">COUNTIF(L2:L52,"&lt;&gt;0")</f>
        <v>1</v>
      </c>
      <c r="M60" s="65">
        <f t="shared" si="15"/>
        <v>2</v>
      </c>
      <c r="N60" s="65">
        <f t="shared" si="15"/>
        <v>3</v>
      </c>
      <c r="O60" s="65">
        <f t="shared" si="15"/>
        <v>3</v>
      </c>
      <c r="P60" s="65">
        <f t="shared" si="15"/>
        <v>3</v>
      </c>
      <c r="Q60" s="65">
        <f t="shared" si="15"/>
        <v>4</v>
      </c>
      <c r="R60" s="65">
        <f t="shared" si="15"/>
        <v>5</v>
      </c>
      <c r="S60" s="65">
        <f t="shared" si="15"/>
        <v>8</v>
      </c>
      <c r="T60" s="65">
        <f t="shared" si="15"/>
        <v>8</v>
      </c>
      <c r="U60" s="65">
        <f t="shared" si="15"/>
        <v>11</v>
      </c>
      <c r="V60" s="65">
        <f t="shared" si="15"/>
        <v>10</v>
      </c>
      <c r="W60" s="65">
        <f t="shared" si="15"/>
        <v>11</v>
      </c>
      <c r="X60" s="65">
        <f t="shared" si="15"/>
        <v>12</v>
      </c>
      <c r="Y60" s="65">
        <f t="shared" si="15"/>
        <v>13</v>
      </c>
      <c r="Z60" s="65">
        <f t="shared" si="15"/>
        <v>12</v>
      </c>
      <c r="AA60" s="65">
        <f t="shared" si="15"/>
        <v>12</v>
      </c>
      <c r="AB60" s="65">
        <f t="shared" si="15"/>
        <v>12</v>
      </c>
      <c r="AC60" s="65">
        <f t="shared" si="15"/>
        <v>12</v>
      </c>
      <c r="AD60" s="65">
        <f t="shared" si="15"/>
        <v>12</v>
      </c>
      <c r="AE60" s="65">
        <f t="shared" si="15"/>
        <v>14</v>
      </c>
      <c r="AF60" s="65">
        <f t="shared" si="15"/>
        <v>15</v>
      </c>
      <c r="AG60" s="65">
        <f t="shared" si="15"/>
        <v>18</v>
      </c>
      <c r="AH60" s="65">
        <f t="shared" si="15"/>
        <v>18</v>
      </c>
      <c r="AI60" s="65">
        <f t="shared" si="15"/>
        <v>24</v>
      </c>
      <c r="AJ60" s="65">
        <f t="shared" si="15"/>
        <v>26</v>
      </c>
      <c r="AK60" s="65">
        <f t="shared" si="15"/>
        <v>29</v>
      </c>
      <c r="AL60" s="65">
        <f t="shared" si="15"/>
        <v>30</v>
      </c>
      <c r="AM60" s="65">
        <f t="shared" si="15"/>
        <v>32</v>
      </c>
      <c r="AN60" s="65">
        <f t="shared" si="15"/>
        <v>32</v>
      </c>
      <c r="AO60" s="65">
        <f t="shared" si="15"/>
        <v>33</v>
      </c>
      <c r="AP60" s="65">
        <f t="shared" si="15"/>
        <v>33</v>
      </c>
      <c r="AQ60" s="65">
        <f t="shared" si="15"/>
        <v>33</v>
      </c>
      <c r="AR60" s="65">
        <f t="shared" ref="AR60:BW60" si="16">COUNTIF(AR2:AR52,"&lt;&gt;0")</f>
        <v>33</v>
      </c>
      <c r="AS60" s="65">
        <f t="shared" si="16"/>
        <v>32</v>
      </c>
      <c r="AT60" s="65">
        <f t="shared" si="16"/>
        <v>31</v>
      </c>
      <c r="AU60" s="65">
        <f t="shared" si="16"/>
        <v>31</v>
      </c>
      <c r="AV60" s="65">
        <f t="shared" si="16"/>
        <v>31</v>
      </c>
      <c r="AW60" s="65">
        <f t="shared" si="16"/>
        <v>31</v>
      </c>
      <c r="AX60" s="65">
        <f t="shared" si="16"/>
        <v>31</v>
      </c>
      <c r="AY60" s="65">
        <f t="shared" si="16"/>
        <v>32</v>
      </c>
      <c r="AZ60" s="65">
        <f t="shared" si="16"/>
        <v>32</v>
      </c>
      <c r="BA60" s="65">
        <f t="shared" si="16"/>
        <v>32</v>
      </c>
      <c r="BB60" s="65">
        <f t="shared" si="16"/>
        <v>32</v>
      </c>
      <c r="BC60" s="65">
        <f t="shared" si="16"/>
        <v>32</v>
      </c>
      <c r="BD60" s="65">
        <f t="shared" si="16"/>
        <v>32</v>
      </c>
      <c r="BE60" s="65">
        <f t="shared" si="16"/>
        <v>32</v>
      </c>
      <c r="BF60" s="65">
        <f t="shared" si="16"/>
        <v>32</v>
      </c>
      <c r="BG60" s="65">
        <f t="shared" si="16"/>
        <v>32</v>
      </c>
      <c r="BH60" s="65">
        <f t="shared" si="16"/>
        <v>31</v>
      </c>
      <c r="BI60" s="65">
        <f t="shared" si="16"/>
        <v>32</v>
      </c>
      <c r="BJ60" s="65">
        <f t="shared" si="16"/>
        <v>32</v>
      </c>
      <c r="BK60" s="65">
        <f t="shared" si="16"/>
        <v>33</v>
      </c>
      <c r="BL60" s="65">
        <f t="shared" si="16"/>
        <v>33</v>
      </c>
      <c r="BM60" s="65">
        <f t="shared" si="16"/>
        <v>33</v>
      </c>
      <c r="BN60" s="65">
        <f t="shared" si="16"/>
        <v>34</v>
      </c>
      <c r="BO60" s="65">
        <f t="shared" si="16"/>
        <v>34</v>
      </c>
      <c r="BP60" s="65">
        <f t="shared" si="16"/>
        <v>34</v>
      </c>
      <c r="BQ60" s="65">
        <f t="shared" si="16"/>
        <v>35</v>
      </c>
      <c r="BR60" s="65">
        <f t="shared" si="16"/>
        <v>36</v>
      </c>
      <c r="BS60" s="65">
        <f t="shared" si="16"/>
        <v>38</v>
      </c>
      <c r="BT60" s="65">
        <f t="shared" si="16"/>
        <v>38</v>
      </c>
      <c r="BU60" s="65">
        <f t="shared" si="16"/>
        <v>41</v>
      </c>
      <c r="BV60" s="65">
        <f t="shared" si="16"/>
        <v>41</v>
      </c>
      <c r="BW60" s="65">
        <f t="shared" si="16"/>
        <v>41</v>
      </c>
      <c r="BX60" s="65">
        <f t="shared" ref="BX60:DC60" si="17">COUNTIF(BX2:BX52,"&lt;&gt;0")</f>
        <v>41</v>
      </c>
      <c r="BY60" s="65">
        <f t="shared" si="17"/>
        <v>41</v>
      </c>
      <c r="BZ60" s="65">
        <f t="shared" si="17"/>
        <v>42</v>
      </c>
      <c r="CA60" s="65">
        <f t="shared" si="17"/>
        <v>42</v>
      </c>
      <c r="CB60" s="65">
        <f t="shared" si="17"/>
        <v>42</v>
      </c>
      <c r="CC60" s="65">
        <f t="shared" si="17"/>
        <v>42</v>
      </c>
      <c r="CD60" s="65">
        <f t="shared" si="17"/>
        <v>41</v>
      </c>
      <c r="CE60" s="65">
        <f t="shared" si="17"/>
        <v>41</v>
      </c>
      <c r="CF60" s="65">
        <f t="shared" si="17"/>
        <v>41</v>
      </c>
      <c r="CG60" s="65">
        <f t="shared" si="17"/>
        <v>41</v>
      </c>
      <c r="CH60" s="65">
        <f t="shared" si="17"/>
        <v>41</v>
      </c>
      <c r="CI60" s="65">
        <f t="shared" si="17"/>
        <v>41</v>
      </c>
      <c r="CJ60" s="66">
        <f t="shared" si="17"/>
        <v>41</v>
      </c>
      <c r="CK60" s="65">
        <f t="shared" si="17"/>
        <v>41</v>
      </c>
      <c r="CL60" s="65">
        <f t="shared" si="17"/>
        <v>41</v>
      </c>
      <c r="CM60" s="65">
        <f t="shared" si="17"/>
        <v>41</v>
      </c>
      <c r="CN60" s="65">
        <f t="shared" si="17"/>
        <v>41</v>
      </c>
      <c r="CO60" s="65">
        <f t="shared" si="17"/>
        <v>42</v>
      </c>
      <c r="CP60" s="65">
        <f t="shared" si="17"/>
        <v>42</v>
      </c>
      <c r="CQ60" s="65">
        <f t="shared" si="17"/>
        <v>42</v>
      </c>
      <c r="CR60" s="65">
        <f t="shared" si="17"/>
        <v>42</v>
      </c>
      <c r="CS60" s="65">
        <f t="shared" si="17"/>
        <v>42</v>
      </c>
      <c r="CT60" s="65">
        <f t="shared" si="17"/>
        <v>42</v>
      </c>
      <c r="CU60" s="65">
        <f t="shared" si="17"/>
        <v>42</v>
      </c>
      <c r="CV60" s="65">
        <f t="shared" si="17"/>
        <v>42</v>
      </c>
      <c r="CW60" s="65">
        <f t="shared" si="17"/>
        <v>42</v>
      </c>
      <c r="CX60" s="65">
        <f t="shared" si="17"/>
        <v>42</v>
      </c>
      <c r="CY60" s="65">
        <f t="shared" si="17"/>
        <v>42</v>
      </c>
      <c r="CZ60" s="65">
        <f t="shared" si="17"/>
        <v>42</v>
      </c>
      <c r="DA60" s="65">
        <f t="shared" si="17"/>
        <v>42</v>
      </c>
      <c r="DB60" s="65">
        <f t="shared" si="17"/>
        <v>42</v>
      </c>
      <c r="DC60" s="65">
        <f t="shared" si="17"/>
        <v>42</v>
      </c>
      <c r="DD60" s="65">
        <f t="shared" ref="DD60:DX60" si="18">COUNTIF(DD2:DD52,"&lt;&gt;0")</f>
        <v>42</v>
      </c>
      <c r="DE60" s="65">
        <f t="shared" si="18"/>
        <v>42</v>
      </c>
      <c r="DF60" s="65">
        <f t="shared" si="18"/>
        <v>42</v>
      </c>
      <c r="DG60" s="65">
        <f t="shared" si="18"/>
        <v>42</v>
      </c>
      <c r="DH60" s="65">
        <f t="shared" si="18"/>
        <v>42</v>
      </c>
      <c r="DI60" s="65">
        <f t="shared" si="18"/>
        <v>42</v>
      </c>
      <c r="DJ60" s="65">
        <f t="shared" si="18"/>
        <v>42</v>
      </c>
      <c r="DK60" s="65">
        <f t="shared" si="18"/>
        <v>42</v>
      </c>
      <c r="DL60" s="65">
        <f t="shared" si="18"/>
        <v>42</v>
      </c>
      <c r="DM60" s="65">
        <f t="shared" si="18"/>
        <v>42</v>
      </c>
      <c r="DN60" s="65">
        <f t="shared" si="18"/>
        <v>42</v>
      </c>
      <c r="DO60" s="65">
        <f t="shared" si="18"/>
        <v>42</v>
      </c>
      <c r="DP60" s="65">
        <f t="shared" si="18"/>
        <v>42</v>
      </c>
      <c r="DQ60" s="65">
        <f t="shared" si="18"/>
        <v>42</v>
      </c>
      <c r="DR60" s="65">
        <f t="shared" si="18"/>
        <v>42</v>
      </c>
      <c r="DS60" s="65">
        <f t="shared" si="18"/>
        <v>42</v>
      </c>
      <c r="DT60" s="65">
        <f t="shared" si="18"/>
        <v>42</v>
      </c>
      <c r="DU60" s="65">
        <f t="shared" si="18"/>
        <v>42</v>
      </c>
      <c r="DV60" s="65">
        <f t="shared" si="18"/>
        <v>42</v>
      </c>
      <c r="DW60" s="65">
        <f t="shared" si="18"/>
        <v>42</v>
      </c>
      <c r="DX60" s="65">
        <f t="shared" si="18"/>
        <v>42</v>
      </c>
      <c r="DY60" s="67">
        <f>COUNTIF(DY2:DY52,"&lt;&gt;0")</f>
        <v>42</v>
      </c>
      <c r="DZ60" s="42"/>
      <c r="EA60" s="42"/>
    </row>
    <row r="61" spans="1:134" ht="15" customHeight="1">
      <c r="A61" s="40" t="s">
        <v>82</v>
      </c>
      <c r="B61" s="68"/>
      <c r="C61" s="68">
        <f t="shared" ref="C61:AH61" si="19">MEDIAN(C2:C52)</f>
        <v>0</v>
      </c>
      <c r="D61" s="68">
        <f t="shared" si="19"/>
        <v>0</v>
      </c>
      <c r="E61" s="68">
        <f t="shared" si="19"/>
        <v>0</v>
      </c>
      <c r="F61" s="68">
        <f t="shared" si="19"/>
        <v>0</v>
      </c>
      <c r="G61" s="68">
        <f t="shared" si="19"/>
        <v>0</v>
      </c>
      <c r="H61" s="68">
        <f t="shared" si="19"/>
        <v>0</v>
      </c>
      <c r="I61" s="68">
        <f t="shared" si="19"/>
        <v>0</v>
      </c>
      <c r="J61" s="68">
        <f t="shared" si="19"/>
        <v>0</v>
      </c>
      <c r="K61" s="68">
        <f t="shared" si="19"/>
        <v>0</v>
      </c>
      <c r="L61" s="68">
        <f t="shared" si="19"/>
        <v>0</v>
      </c>
      <c r="M61" s="68">
        <f t="shared" si="19"/>
        <v>0</v>
      </c>
      <c r="N61" s="68">
        <f t="shared" si="19"/>
        <v>0</v>
      </c>
      <c r="O61" s="68">
        <f t="shared" si="19"/>
        <v>0</v>
      </c>
      <c r="P61" s="68">
        <f t="shared" si="19"/>
        <v>0</v>
      </c>
      <c r="Q61" s="68">
        <f t="shared" si="19"/>
        <v>0</v>
      </c>
      <c r="R61" s="68">
        <f t="shared" si="19"/>
        <v>0</v>
      </c>
      <c r="S61" s="68">
        <f t="shared" si="19"/>
        <v>0</v>
      </c>
      <c r="T61" s="68">
        <f t="shared" si="19"/>
        <v>0</v>
      </c>
      <c r="U61" s="68">
        <f t="shared" si="19"/>
        <v>0</v>
      </c>
      <c r="V61" s="68">
        <f t="shared" si="19"/>
        <v>0</v>
      </c>
      <c r="W61" s="68">
        <f t="shared" si="19"/>
        <v>0</v>
      </c>
      <c r="X61" s="68">
        <f t="shared" si="19"/>
        <v>0</v>
      </c>
      <c r="Y61" s="68">
        <f t="shared" si="19"/>
        <v>0</v>
      </c>
      <c r="Z61" s="68">
        <f t="shared" si="19"/>
        <v>0</v>
      </c>
      <c r="AA61" s="68">
        <f t="shared" si="19"/>
        <v>0</v>
      </c>
      <c r="AB61" s="68">
        <f t="shared" si="19"/>
        <v>0</v>
      </c>
      <c r="AC61" s="68">
        <f t="shared" si="19"/>
        <v>0</v>
      </c>
      <c r="AD61" s="68">
        <f t="shared" si="19"/>
        <v>0</v>
      </c>
      <c r="AE61" s="68">
        <f t="shared" si="19"/>
        <v>0</v>
      </c>
      <c r="AF61" s="68">
        <f t="shared" si="19"/>
        <v>0</v>
      </c>
      <c r="AG61" s="68">
        <f t="shared" si="19"/>
        <v>0</v>
      </c>
      <c r="AH61" s="68">
        <f t="shared" si="19"/>
        <v>0</v>
      </c>
      <c r="AI61" s="68">
        <f t="shared" ref="AI61:BN61" si="20">MEDIAN(AI2:AI52)</f>
        <v>0</v>
      </c>
      <c r="AJ61" s="68">
        <f t="shared" si="20"/>
        <v>1.4999999999999999E-2</v>
      </c>
      <c r="AK61" s="68">
        <f t="shared" si="20"/>
        <v>0.03</v>
      </c>
      <c r="AL61" s="68">
        <f t="shared" si="20"/>
        <v>0.04</v>
      </c>
      <c r="AM61" s="68">
        <f t="shared" si="20"/>
        <v>0.04</v>
      </c>
      <c r="AN61" s="68">
        <f t="shared" si="20"/>
        <v>0.04</v>
      </c>
      <c r="AO61" s="68">
        <f t="shared" si="20"/>
        <v>0.04</v>
      </c>
      <c r="AP61" s="68">
        <f t="shared" si="20"/>
        <v>0.04</v>
      </c>
      <c r="AQ61" s="68">
        <f t="shared" si="20"/>
        <v>0.04</v>
      </c>
      <c r="AR61" s="68">
        <f t="shared" si="20"/>
        <v>0.04</v>
      </c>
      <c r="AS61" s="68">
        <f t="shared" si="20"/>
        <v>0.04</v>
      </c>
      <c r="AT61" s="68">
        <f t="shared" si="20"/>
        <v>0.03</v>
      </c>
      <c r="AU61" s="68">
        <f t="shared" si="20"/>
        <v>0.03</v>
      </c>
      <c r="AV61" s="68">
        <f t="shared" si="20"/>
        <v>3.5000000000000003E-2</v>
      </c>
      <c r="AW61" s="68">
        <f t="shared" si="20"/>
        <v>3.5000000000000003E-2</v>
      </c>
      <c r="AX61" s="68">
        <f t="shared" si="20"/>
        <v>0.04</v>
      </c>
      <c r="AY61" s="68">
        <f t="shared" si="20"/>
        <v>0.04</v>
      </c>
      <c r="AZ61" s="68">
        <f t="shared" si="20"/>
        <v>0.04</v>
      </c>
      <c r="BA61" s="68">
        <f t="shared" si="20"/>
        <v>0.04</v>
      </c>
      <c r="BB61" s="68">
        <f t="shared" si="20"/>
        <v>0.04</v>
      </c>
      <c r="BC61" s="68">
        <f t="shared" si="20"/>
        <v>0.04</v>
      </c>
      <c r="BD61" s="68">
        <f t="shared" si="20"/>
        <v>0.04</v>
      </c>
      <c r="BE61" s="68">
        <f t="shared" si="20"/>
        <v>0.04</v>
      </c>
      <c r="BF61" s="68">
        <f t="shared" si="20"/>
        <v>0.04</v>
      </c>
      <c r="BG61" s="68">
        <f t="shared" si="20"/>
        <v>4.4999999999999998E-2</v>
      </c>
      <c r="BH61" s="68">
        <f t="shared" si="20"/>
        <v>4.4999999999999998E-2</v>
      </c>
      <c r="BI61" s="68">
        <f t="shared" si="20"/>
        <v>0.05</v>
      </c>
      <c r="BJ61" s="68">
        <f t="shared" si="20"/>
        <v>0.05</v>
      </c>
      <c r="BK61" s="68">
        <f t="shared" si="20"/>
        <v>0.05</v>
      </c>
      <c r="BL61" s="68">
        <f t="shared" si="20"/>
        <v>0.05</v>
      </c>
      <c r="BM61" s="68">
        <f t="shared" si="20"/>
        <v>0.05</v>
      </c>
      <c r="BN61" s="68">
        <f t="shared" si="20"/>
        <v>0.05</v>
      </c>
      <c r="BO61" s="68">
        <f t="shared" ref="BO61:CT61" si="21">MEDIAN(BO2:BO52)</f>
        <v>0.05</v>
      </c>
      <c r="BP61" s="68">
        <f t="shared" si="21"/>
        <v>0.05</v>
      </c>
      <c r="BQ61" s="68">
        <f t="shared" si="21"/>
        <v>0.05</v>
      </c>
      <c r="BR61" s="68">
        <f t="shared" si="21"/>
        <v>5.5E-2</v>
      </c>
      <c r="BS61" s="68">
        <f t="shared" si="21"/>
        <v>0.06</v>
      </c>
      <c r="BT61" s="68">
        <f t="shared" si="21"/>
        <v>0.06</v>
      </c>
      <c r="BU61" s="68">
        <f t="shared" si="21"/>
        <v>0.06</v>
      </c>
      <c r="BV61" s="68">
        <f t="shared" si="21"/>
        <v>0.06</v>
      </c>
      <c r="BW61" s="68">
        <f t="shared" si="21"/>
        <v>0.06</v>
      </c>
      <c r="BX61" s="68">
        <f t="shared" si="21"/>
        <v>0.06</v>
      </c>
      <c r="BY61" s="68">
        <f t="shared" si="21"/>
        <v>0.06</v>
      </c>
      <c r="BZ61" s="68">
        <f t="shared" si="21"/>
        <v>6.5000000000000002E-2</v>
      </c>
      <c r="CA61" s="68">
        <f t="shared" si="21"/>
        <v>7.0000000000000007E-2</v>
      </c>
      <c r="CB61" s="68">
        <f t="shared" si="21"/>
        <v>7.0000000000000007E-2</v>
      </c>
      <c r="CC61" s="68">
        <f t="shared" si="21"/>
        <v>7.0000000000000007E-2</v>
      </c>
      <c r="CD61" s="68">
        <f t="shared" si="21"/>
        <v>0.06</v>
      </c>
      <c r="CE61" s="68">
        <f t="shared" si="21"/>
        <v>0.06</v>
      </c>
      <c r="CF61" s="68">
        <f t="shared" si="21"/>
        <v>0.06</v>
      </c>
      <c r="CG61" s="68">
        <f t="shared" si="21"/>
        <v>6.3500000000000001E-2</v>
      </c>
      <c r="CH61" s="68">
        <f t="shared" si="21"/>
        <v>0.06</v>
      </c>
      <c r="CI61" s="68">
        <f t="shared" si="21"/>
        <v>7.0000000000000007E-2</v>
      </c>
      <c r="CJ61" s="26">
        <f t="shared" si="21"/>
        <v>7.0000000000000007E-2</v>
      </c>
      <c r="CK61" s="68">
        <f t="shared" si="21"/>
        <v>0.06</v>
      </c>
      <c r="CL61" s="68">
        <f t="shared" si="21"/>
        <v>0.06</v>
      </c>
      <c r="CM61" s="68">
        <f>MEDIAN(CM2:CM52)</f>
        <v>0.06</v>
      </c>
      <c r="CN61" s="68">
        <f t="shared" si="21"/>
        <v>0.06</v>
      </c>
      <c r="CO61" s="68">
        <f t="shared" si="21"/>
        <v>6.25E-2</v>
      </c>
      <c r="CP61" s="68">
        <f t="shared" si="21"/>
        <v>6.5000000000000002E-2</v>
      </c>
      <c r="CQ61" s="68">
        <f t="shared" si="21"/>
        <v>6.5000000000000002E-2</v>
      </c>
      <c r="CR61" s="68">
        <f t="shared" si="21"/>
        <v>6.5000000000000002E-2</v>
      </c>
      <c r="CS61" s="68">
        <f t="shared" si="21"/>
        <v>0.06</v>
      </c>
      <c r="CT61" s="68">
        <f t="shared" si="21"/>
        <v>0.06</v>
      </c>
      <c r="CU61" s="68">
        <f t="shared" ref="CU61:DW61" si="22">MEDIAN(CU2:CU52)</f>
        <v>0.06</v>
      </c>
      <c r="CV61" s="68">
        <f t="shared" si="22"/>
        <v>0.06</v>
      </c>
      <c r="CW61" s="68">
        <f t="shared" si="22"/>
        <v>0.06</v>
      </c>
      <c r="CX61" s="68">
        <f t="shared" si="22"/>
        <v>0.06</v>
      </c>
      <c r="CY61" s="68">
        <f t="shared" si="22"/>
        <v>0.06</v>
      </c>
      <c r="CZ61" s="68">
        <f t="shared" si="22"/>
        <v>0.06</v>
      </c>
      <c r="DA61" s="68">
        <f t="shared" si="22"/>
        <v>0.06</v>
      </c>
      <c r="DB61" s="68">
        <f t="shared" si="22"/>
        <v>0.06</v>
      </c>
      <c r="DC61" s="68">
        <f t="shared" si="22"/>
        <v>0.06</v>
      </c>
      <c r="DD61" s="68">
        <f t="shared" si="22"/>
        <v>0.06</v>
      </c>
      <c r="DE61" s="68">
        <f t="shared" si="22"/>
        <v>0.06</v>
      </c>
      <c r="DF61" s="68">
        <f t="shared" si="22"/>
        <v>5.9500000000000004E-2</v>
      </c>
      <c r="DG61" s="68">
        <f t="shared" si="22"/>
        <v>0.06</v>
      </c>
      <c r="DH61" s="68">
        <f t="shared" si="22"/>
        <v>0.06</v>
      </c>
      <c r="DI61" s="68">
        <f t="shared" si="22"/>
        <v>5.9900000000000002E-2</v>
      </c>
      <c r="DJ61" s="68">
        <f t="shared" si="22"/>
        <v>5.9900000000000002E-2</v>
      </c>
      <c r="DK61" s="68">
        <f t="shared" si="22"/>
        <v>5.9249999999999997E-2</v>
      </c>
      <c r="DL61" s="68">
        <f t="shared" si="22"/>
        <v>5.7500000000000002E-2</v>
      </c>
      <c r="DM61" s="68">
        <f t="shared" si="22"/>
        <v>5.7500000000000002E-2</v>
      </c>
      <c r="DN61" s="68">
        <f t="shared" si="22"/>
        <v>5.7500000000000002E-2</v>
      </c>
      <c r="DO61" s="68">
        <f t="shared" si="22"/>
        <v>5.7500000000000002E-2</v>
      </c>
      <c r="DP61" s="68">
        <f t="shared" si="22"/>
        <v>5.7500000000000002E-2</v>
      </c>
      <c r="DQ61" s="68">
        <f t="shared" si="22"/>
        <v>5.4000000000000006E-2</v>
      </c>
      <c r="DR61" s="68">
        <f t="shared" si="22"/>
        <v>5.4000000000000006E-2</v>
      </c>
      <c r="DS61" s="68">
        <f t="shared" si="22"/>
        <v>5.7000000000000002E-2</v>
      </c>
      <c r="DT61" s="68">
        <f t="shared" si="22"/>
        <v>0.05</v>
      </c>
      <c r="DU61" s="68">
        <f t="shared" si="22"/>
        <v>0.05</v>
      </c>
      <c r="DV61" s="68">
        <f t="shared" si="22"/>
        <v>0.05</v>
      </c>
      <c r="DW61" s="68">
        <f t="shared" si="22"/>
        <v>4.82E-2</v>
      </c>
      <c r="DX61" s="68">
        <f t="shared" ref="DX61" si="23">MEDIAN(DX2:DX52)</f>
        <v>4.58E-2</v>
      </c>
      <c r="DY61" s="69">
        <f>MEDIAN(DY2:DY52)</f>
        <v>4.58E-2</v>
      </c>
      <c r="DZ61" s="42"/>
      <c r="EA61" s="42"/>
    </row>
    <row r="62" spans="1:134" ht="15" customHeight="1">
      <c r="A62" s="40" t="s">
        <v>83</v>
      </c>
      <c r="B62" s="68"/>
      <c r="C62" s="68" cm="1">
        <f t="array" ref="C62">MEDIAN(IF(C2:C52&gt;0,C2:C52))</f>
        <v>0.02</v>
      </c>
      <c r="D62" s="68" cm="1">
        <f t="array" ref="D62">MEDIAN(IF(D2:D52&gt;0,D2:D52))</f>
        <v>0.02</v>
      </c>
      <c r="E62" s="68" cm="1">
        <f t="array" ref="E62">MEDIAN(IF(E2:E52&gt;0,E2:E52))</f>
        <v>0.02</v>
      </c>
      <c r="F62" s="68" cm="1">
        <f t="array" ref="F62">MEDIAN(IF(F2:F52&gt;0,F2:F52))</f>
        <v>0.02</v>
      </c>
      <c r="G62" s="68" cm="1">
        <f t="array" ref="G62">MEDIAN(IF(G2:G52&gt;0,G2:G52))</f>
        <v>0.02</v>
      </c>
      <c r="H62" s="68" cm="1">
        <f t="array" ref="H62">MEDIAN(IF(H2:H52&gt;0,H2:H52))</f>
        <v>0.02</v>
      </c>
      <c r="I62" s="68" cm="1">
        <f t="array" ref="I62">MEDIAN(IF(I2:I52&gt;0,I2:I52))</f>
        <v>0.02</v>
      </c>
      <c r="J62" s="68" cm="1">
        <f t="array" ref="J62">MEDIAN(IF(J2:J52&gt;0,J2:J52))</f>
        <v>0.02</v>
      </c>
      <c r="K62" s="68" cm="1">
        <f t="array" ref="K62">MEDIAN(IF(K2:K52&gt;0,K2:K52))</f>
        <v>0.04</v>
      </c>
      <c r="L62" s="68" cm="1">
        <f t="array" ref="L62">MEDIAN(IF(L2:L52&gt;0,L2:L52))</f>
        <v>0.04</v>
      </c>
      <c r="M62" s="68" cm="1">
        <f t="array" ref="M62">MEDIAN(IF(M2:M52&gt;0,M2:M52))</f>
        <v>0.05</v>
      </c>
      <c r="N62" s="68" cm="1">
        <f t="array" ref="N62">MEDIAN(IF(N2:N52&gt;0,N2:N52))</f>
        <v>0.04</v>
      </c>
      <c r="O62" s="68" cm="1">
        <f t="array" ref="O62">MEDIAN(IF(O2:O52&gt;0,O2:O52))</f>
        <v>0.03</v>
      </c>
      <c r="P62" s="68" cm="1">
        <f t="array" ref="P62">MEDIAN(IF(P2:P52&gt;0,P2:P52))</f>
        <v>0.03</v>
      </c>
      <c r="Q62" s="68" cm="1">
        <f t="array" ref="Q62">MEDIAN(IF(Q2:Q52&gt;0,Q2:Q52))</f>
        <v>0.04</v>
      </c>
      <c r="R62" s="68" cm="1">
        <f t="array" ref="R62">MEDIAN(IF(R2:R52&gt;0,R2:R52))</f>
        <v>0.03</v>
      </c>
      <c r="S62" s="68" cm="1">
        <f t="array" ref="S62">MEDIAN(IF(S2:S52&gt;0,S2:S52))</f>
        <v>1.2500000000000001E-2</v>
      </c>
      <c r="T62" s="68" cm="1">
        <f t="array" ref="T62">MEDIAN(IF(T2:T52&gt;0,T2:T52))</f>
        <v>1.4999999999999999E-2</v>
      </c>
      <c r="U62" s="68" cm="1">
        <f t="array" ref="U62">MEDIAN(IF(U2:U52&gt;0,U2:U52))</f>
        <v>2.5000000000000001E-2</v>
      </c>
      <c r="V62" s="68" cm="1">
        <f t="array" ref="V62">MEDIAN(IF(V2:V52&gt;0,V2:V52))</f>
        <v>0.02</v>
      </c>
      <c r="W62" s="68" cm="1">
        <f t="array" ref="W62">MEDIAN(IF(W2:W52&gt;0,W2:W52))</f>
        <v>0.03</v>
      </c>
      <c r="X62" s="68" cm="1">
        <f t="array" ref="X62">MEDIAN(IF(X2:X52&gt;0,X2:X52))</f>
        <v>0.03</v>
      </c>
      <c r="Y62" s="68" cm="1">
        <f t="array" ref="Y62">MEDIAN(IF(Y2:Y52&gt;0,Y2:Y52))</f>
        <v>0.03</v>
      </c>
      <c r="Z62" s="68" cm="1">
        <f t="array" ref="Z62">MEDIAN(IF(Z2:Z52&gt;0,Z2:Z52))</f>
        <v>0.03</v>
      </c>
      <c r="AA62" s="68" cm="1">
        <f t="array" ref="AA62">MEDIAN(IF(AA2:AA52&gt;0,AA2:AA52))</f>
        <v>0.04</v>
      </c>
      <c r="AB62" s="68" cm="1">
        <f t="array" ref="AB62">MEDIAN(IF(AB2:AB52&gt;0,AB2:AB52))</f>
        <v>0.04</v>
      </c>
      <c r="AC62" s="68" cm="1">
        <f t="array" ref="AC62">MEDIAN(IF(AC2:AC52&gt;0,AC2:AC52))</f>
        <v>0.04</v>
      </c>
      <c r="AD62" s="68" cm="1">
        <f t="array" ref="AD62">MEDIAN(IF(AD2:AD52&gt;0,AD2:AD52))</f>
        <v>0.04</v>
      </c>
      <c r="AE62" s="68" cm="1">
        <f t="array" ref="AE62">MEDIAN(IF(AE2:AE52&gt;0,AE2:AE52))</f>
        <v>0.05</v>
      </c>
      <c r="AF62" s="68" cm="1">
        <f t="array" ref="AF62">MEDIAN(IF(AF2:AF52&gt;0,AF2:AF52))</f>
        <v>0.05</v>
      </c>
      <c r="AG62" s="68" cm="1">
        <f t="array" ref="AG62">MEDIAN(IF(AG2:AG52&gt;0,AG2:AG52))</f>
        <v>0.05</v>
      </c>
      <c r="AH62" s="68" cm="1">
        <f t="array" ref="AH62">MEDIAN(IF(AH2:AH52&gt;0,AH2:AH52))</f>
        <v>0.05</v>
      </c>
      <c r="AI62" s="68" cm="1">
        <f t="array" ref="AI62">MEDIAN(IF(AI2:AI52&gt;0,AI2:AI52))</f>
        <v>0.05</v>
      </c>
      <c r="AJ62" s="68" cm="1">
        <f t="array" ref="AJ62">MEDIAN(IF(AJ2:AJ52&gt;0,AJ2:AJ52))</f>
        <v>0.05</v>
      </c>
      <c r="AK62" s="68" cm="1">
        <f t="array" ref="AK62">MEDIAN(IF(AK2:AK52&gt;0,AK2:AK52))</f>
        <v>0.05</v>
      </c>
      <c r="AL62" s="68" cm="1">
        <f t="array" ref="AL62">MEDIAN(IF(AL2:AL52&gt;0,AL2:AL52))</f>
        <v>0.05</v>
      </c>
      <c r="AM62" s="68" cm="1">
        <f t="array" ref="AM62">MEDIAN(IF(AM2:AM52&gt;0,AM2:AM52))</f>
        <v>0.05</v>
      </c>
      <c r="AN62" s="68" cm="1">
        <f t="array" ref="AN62">MEDIAN(IF(AN2:AN52&gt;0,AN2:AN52))</f>
        <v>0.05</v>
      </c>
      <c r="AO62" s="68" cm="1">
        <f t="array" ref="AO62">MEDIAN(IF(AO2:AO52&gt;0,AO2:AO52))</f>
        <v>0.05</v>
      </c>
      <c r="AP62" s="68" cm="1">
        <f t="array" ref="AP62">MEDIAN(IF(AP2:AP52&gt;0,AP2:AP52))</f>
        <v>0.05</v>
      </c>
      <c r="AQ62" s="68" cm="1">
        <f t="array" ref="AQ62">MEDIAN(IF(AQ2:AQ52&gt;0,AQ2:AQ52))</f>
        <v>0.05</v>
      </c>
      <c r="AR62" s="68" cm="1">
        <f t="array" ref="AR62">MEDIAN(IF(AR2:AR52&gt;0,AR2:AR52))</f>
        <v>0.05</v>
      </c>
      <c r="AS62" s="68" cm="1">
        <f t="array" ref="AS62">MEDIAN(IF(AS2:AS52&gt;0,AS2:AS52))</f>
        <v>0.05</v>
      </c>
      <c r="AT62" s="68" cm="1">
        <f t="array" ref="AT62">MEDIAN(IF(AT2:AT52&gt;0,AT2:AT52))</f>
        <v>0.05</v>
      </c>
      <c r="AU62" s="68" cm="1">
        <f t="array" ref="AU62">MEDIAN(IF(AU2:AU52&gt;0,AU2:AU52))</f>
        <v>0.05</v>
      </c>
      <c r="AV62" s="68" cm="1">
        <f t="array" ref="AV62">MEDIAN(IF(AV2:AV52&gt;0,AV2:AV52))</f>
        <v>0.05</v>
      </c>
      <c r="AW62" s="68" cm="1">
        <f t="array" ref="AW62">MEDIAN(IF(AW2:AW52&gt;0,AW2:AW52))</f>
        <v>0.05</v>
      </c>
      <c r="AX62" s="68" cm="1">
        <f t="array" ref="AX62">MEDIAN(IF(AX2:AX52&gt;0,AX2:AX52))</f>
        <v>0.05</v>
      </c>
      <c r="AY62" s="68" cm="1">
        <f t="array" ref="AY62">MEDIAN(IF(AY2:AY52&gt;0,AY2:AY52))</f>
        <v>0.06</v>
      </c>
      <c r="AZ62" s="68" cm="1">
        <f t="array" ref="AZ62">MEDIAN(IF(AZ2:AZ52&gt;0,AZ2:AZ52))</f>
        <v>0.06</v>
      </c>
      <c r="BA62" s="68" cm="1">
        <f t="array" ref="BA62">MEDIAN(IF(BA2:BA52&gt;0,BA2:BA52))</f>
        <v>0.06</v>
      </c>
      <c r="BB62" s="68" cm="1">
        <f t="array" ref="BB62">MEDIAN(IF(BB2:BB52&gt;0,BB2:BB52))</f>
        <v>0.06</v>
      </c>
      <c r="BC62" s="68" cm="1">
        <f t="array" ref="BC62">MEDIAN(IF(BC2:BC52&gt;0,BC2:BC52))</f>
        <v>0.06</v>
      </c>
      <c r="BD62" s="68" cm="1">
        <f t="array" ref="BD62">MEDIAN(IF(BD2:BD52&gt;0,BD2:BD52))</f>
        <v>0.06</v>
      </c>
      <c r="BE62" s="68" cm="1">
        <f t="array" ref="BE62">MEDIAN(IF(BE2:BE52&gt;0,BE2:BE52))</f>
        <v>0.06</v>
      </c>
      <c r="BF62" s="68" cm="1">
        <f t="array" ref="BF62">MEDIAN(IF(BF2:BF52&gt;0,BF2:BF52))</f>
        <v>0.06</v>
      </c>
      <c r="BG62" s="68" cm="1">
        <f t="array" ref="BG62">MEDIAN(IF(BG2:BG52&gt;0,BG2:BG52))</f>
        <v>0.06</v>
      </c>
      <c r="BH62" s="68" cm="1">
        <f t="array" ref="BH62">MEDIAN(IF(BH2:BH52&gt;0,BH2:BH52))</f>
        <v>0.06</v>
      </c>
      <c r="BI62" s="68" cm="1">
        <f t="array" ref="BI62">MEDIAN(IF(BI2:BI52&gt;0,BI2:BI52))</f>
        <v>0.06</v>
      </c>
      <c r="BJ62" s="68" cm="1">
        <f t="array" ref="BJ62">MEDIAN(IF(BJ2:BJ52&gt;0,BJ2:BJ52))</f>
        <v>0.06</v>
      </c>
      <c r="BK62" s="68" cm="1">
        <f t="array" ref="BK62">MEDIAN(IF(BK2:BK52&gt;0,BK2:BK52))</f>
        <v>0.06</v>
      </c>
      <c r="BL62" s="68" cm="1">
        <f t="array" ref="BL62">MEDIAN(IF(BL2:BL52&gt;0,BL2:BL52))</f>
        <v>0.06</v>
      </c>
      <c r="BM62" s="68" cm="1">
        <f t="array" ref="BM62">MEDIAN(IF(BM2:BM52&gt;0,BM2:BM52))</f>
        <v>0.06</v>
      </c>
      <c r="BN62" s="68" cm="1">
        <f t="array" ref="BN62">MEDIAN(IF(BN2:BN52&gt;0,BN2:BN52))</f>
        <v>0.06</v>
      </c>
      <c r="BO62" s="68" cm="1">
        <f t="array" ref="BO62">MEDIAN(IF(BO2:BO52&gt;0,BO2:BO52))</f>
        <v>6.25E-2</v>
      </c>
      <c r="BP62" s="68" cm="1">
        <f t="array" ref="BP62">MEDIAN(IF(BP2:BP52&gt;0,BP2:BP52))</f>
        <v>6.25E-2</v>
      </c>
      <c r="BQ62" s="68" cm="1">
        <f t="array" ref="BQ62">MEDIAN(IF(BQ2:BQ52&gt;0,BQ2:BQ52))</f>
        <v>0.06</v>
      </c>
      <c r="BR62" s="68" cm="1">
        <f t="array" ref="BR62">MEDIAN(IF(BR2:BR52&gt;0,BR2:BR52))</f>
        <v>6.5000000000000002E-2</v>
      </c>
      <c r="BS62" s="68" cm="1">
        <f t="array" ref="BS62">MEDIAN(IF(BS2:BS52&gt;0,BS2:BS52))</f>
        <v>6.5000000000000002E-2</v>
      </c>
      <c r="BT62" s="68" cm="1">
        <f t="array" ref="BT62">MEDIAN(IF(BT2:BT52&gt;0,BT2:BT52))</f>
        <v>7.0000000000000007E-2</v>
      </c>
      <c r="BU62" s="68" cm="1">
        <f t="array" ref="BU62">MEDIAN(IF(BU2:BU52&gt;0,BU2:BU52))</f>
        <v>7.0000000000000007E-2</v>
      </c>
      <c r="BV62" s="68" cm="1">
        <f t="array" ref="BV62">MEDIAN(IF(BV2:BV52&gt;0,BV2:BV52))</f>
        <v>7.0000000000000007E-2</v>
      </c>
      <c r="BW62" s="68" cm="1">
        <f t="array" ref="BW62">MEDIAN(IF(BW2:BW52&gt;0,BW2:BW52))</f>
        <v>7.0000000000000007E-2</v>
      </c>
      <c r="BX62" s="68" cm="1">
        <f t="array" ref="BX62">MEDIAN(IF(BX2:BX52&gt;0,BX2:BX52))</f>
        <v>7.0000000000000007E-2</v>
      </c>
      <c r="BY62" s="68" cm="1">
        <f t="array" ref="BY62">MEDIAN(IF(BY2:BY52&gt;0,BY2:BY52))</f>
        <v>7.4999999999999997E-2</v>
      </c>
      <c r="BZ62" s="68" cm="1">
        <f t="array" ref="BZ62">MEDIAN(IF(BZ2:BZ52&gt;0,BZ2:BZ52))</f>
        <v>7.6249999999999998E-2</v>
      </c>
      <c r="CA62" s="68" cm="1">
        <f t="array" ref="CA62">MEDIAN(IF(CA2:CA52&gt;0,CA2:CA52))</f>
        <v>7.8750000000000001E-2</v>
      </c>
      <c r="CB62" s="68" cm="1">
        <f t="array" ref="CB62">MEDIAN(IF(CB2:CB52&gt;0,CB2:CB52))</f>
        <v>7.8750000000000001E-2</v>
      </c>
      <c r="CC62" s="68" cm="1">
        <f t="array" ref="CC62">MEDIAN(IF(CC2:CC52&gt;0,CC2:CC52))</f>
        <v>7.8750000000000001E-2</v>
      </c>
      <c r="CD62" s="68" cm="1">
        <f t="array" ref="CD62">MEDIAN(IF(CD2:CD52&gt;0,CD2:CD52))</f>
        <v>7.4999999999999997E-2</v>
      </c>
      <c r="CE62" s="68" cm="1">
        <f t="array" ref="CE62">MEDIAN(IF(CE2:CE52&gt;0,CE2:CE52))</f>
        <v>7.0000000000000007E-2</v>
      </c>
      <c r="CF62" s="68" cm="1">
        <f t="array" ref="CF62">MEDIAN(IF(CF2:CF52&gt;0,CF2:CF52))</f>
        <v>7.0000000000000007E-2</v>
      </c>
      <c r="CG62" s="68" cm="1">
        <f t="array" ref="CG62">MEDIAN(IF(CG2:CG52&gt;0,CG2:CG52))</f>
        <v>7.7499999999999999E-2</v>
      </c>
      <c r="CH62" s="68" cm="1">
        <f t="array" ref="CH62">MEDIAN(IF(CH2:CH52&gt;0,CH2:CH52))</f>
        <v>7.7499999999999999E-2</v>
      </c>
      <c r="CI62" s="68" cm="1">
        <f t="array" ref="CI62">MEDIAN(IF(CI2:CI52&gt;0,CI2:CI52))</f>
        <v>7.8E-2</v>
      </c>
      <c r="CJ62" s="26" cm="1">
        <f t="array" ref="CJ62">MEDIAN(IF(CJ2:CJ52&gt;0,CJ2:CJ52))</f>
        <v>7.9000000000000001E-2</v>
      </c>
      <c r="CK62" s="68" cm="1">
        <f t="array" ref="CK62">MEDIAN(IF(CK2:CK52&gt;0,CK2:CK52))</f>
        <v>7.0000000000000007E-2</v>
      </c>
      <c r="CL62" s="68" cm="1">
        <f t="array" ref="CL62">MEDIAN(IF(CL2:CL52&gt;0,CL2:CL52))</f>
        <v>6.5000000000000002E-2</v>
      </c>
      <c r="CM62" s="68" cm="1">
        <f t="array" ref="CM62">MEDIAN(IF(CM2:CM52&gt;0,CM2:CM52))</f>
        <v>6.9000000000000006E-2</v>
      </c>
      <c r="CN62" s="68" cm="1">
        <f t="array" ref="CN62">MEDIAN(IF(CN2:CN52&gt;0,CN2:CN52))</f>
        <v>6.9000000000000006E-2</v>
      </c>
      <c r="CO62" s="68" cm="1">
        <f t="array" ref="CO62">MEDIAN(IF(CO2:CO52&gt;0,CO2:CO52))</f>
        <v>6.9650000000000004E-2</v>
      </c>
      <c r="CP62" s="68" cm="1">
        <f t="array" ref="CP62">MEDIAN(IF(CP2:CP52&gt;0,CP2:CP52))</f>
        <v>7.0000000000000007E-2</v>
      </c>
      <c r="CQ62" s="68" cm="1">
        <f t="array" ref="CQ62">MEDIAN(IF(CQ2:CQ52&gt;0,CQ2:CQ52))</f>
        <v>7.0000000000000007E-2</v>
      </c>
      <c r="CR62" s="68" cm="1">
        <f t="array" ref="CR62">MEDIAN(IF(CR2:CR52&gt;0,CR2:CR52))</f>
        <v>6.9950000000000012E-2</v>
      </c>
      <c r="CS62" s="68" cm="1">
        <f t="array" ref="CS62">MEDIAN(IF(CS2:CS52&gt;0,CS2:CS52))</f>
        <v>6.9950000000000012E-2</v>
      </c>
      <c r="CT62" s="68" cm="1">
        <f t="array" ref="CT62">MEDIAN(IF(CT2:CT52&gt;0,CT2:CT52))</f>
        <v>6.9950000000000012E-2</v>
      </c>
      <c r="CU62" s="68" cm="1">
        <f t="array" ref="CU62">MEDIAN(IF(CU2:CU52&gt;0,CU2:CU52))</f>
        <v>6.8750000000000006E-2</v>
      </c>
      <c r="CV62" s="68" cm="1">
        <f t="array" ref="CV62">MEDIAN(IF(CV2:CV52&gt;0,CV2:CV52))</f>
        <v>6.8099999999999994E-2</v>
      </c>
      <c r="CW62" s="68" cm="1">
        <f t="array" ref="CW62">MEDIAN(IF(CW2:CW52&gt;0,CW2:CW52))</f>
        <v>6.59E-2</v>
      </c>
      <c r="CX62" s="68" cm="1">
        <f t="array" ref="CX62">MEDIAN(IF(CX2:CX52&gt;0,CX2:CX52))</f>
        <v>6.59E-2</v>
      </c>
      <c r="CY62" s="68" cm="1">
        <f t="array" ref="CY62">MEDIAN(IF(CY2:CY52&gt;0,CY2:CY52))</f>
        <v>6.59E-2</v>
      </c>
      <c r="CZ62" s="68" cm="1">
        <f t="array" ref="CZ62">MEDIAN(IF(CZ2:CZ52&gt;0,CZ2:CZ52))</f>
        <v>6.5750000000000003E-2</v>
      </c>
      <c r="DA62" s="68" cm="1">
        <f t="array" ref="DA62">MEDIAN(IF(DA2:DA52&gt;0,DA2:DA52))</f>
        <v>6.6250000000000003E-2</v>
      </c>
      <c r="DB62" s="68" cm="1">
        <f t="array" ref="DB62">MEDIAN(IF(DB2:DB52&gt;0,DB2:DB52))</f>
        <v>6.7000000000000004E-2</v>
      </c>
      <c r="DC62" s="68" cm="1">
        <f t="array" ref="DC62">MEDIAN(IF(DC2:DC52&gt;0,DC2:DC52))</f>
        <v>6.5750000000000003E-2</v>
      </c>
      <c r="DD62" s="68" cm="1">
        <f t="array" ref="DD62">MEDIAN(IF(DD2:DD52&gt;0,DD2:DD52))</f>
        <v>6.4750000000000002E-2</v>
      </c>
      <c r="DE62" s="68" cm="1">
        <f t="array" ref="DE62">MEDIAN(IF(DE2:DE52&gt;0,DE2:DE52))</f>
        <v>6.4750000000000002E-2</v>
      </c>
      <c r="DF62" s="68" cm="1">
        <f t="array" ref="DF62">MEDIAN(IF(DF2:DF52&gt;0,DF2:DF52))</f>
        <v>6.1200000000000004E-2</v>
      </c>
      <c r="DG62" s="68" cm="1">
        <f t="array" ref="DG62">MEDIAN(IF(DG2:DG52&gt;0,DG2:DG52))</f>
        <v>6.3500000000000001E-2</v>
      </c>
      <c r="DH62" s="68" cm="1">
        <f t="array" ref="DH62">MEDIAN(IF(DH2:DH52&gt;0,DH2:DH52))</f>
        <v>6.4750000000000002E-2</v>
      </c>
      <c r="DI62" s="68" cm="1">
        <f t="array" ref="DI62">MEDIAN(IF(DI2:DI52&gt;0,DI2:DI52))</f>
        <v>6.225E-2</v>
      </c>
      <c r="DJ62" s="68" cm="1">
        <f t="array" ref="DJ62">MEDIAN(IF(DJ2:DJ52&gt;0,DJ2:DJ52))</f>
        <v>6.225E-2</v>
      </c>
      <c r="DK62" s="68" cm="1">
        <f t="array" ref="DK62">MEDIAN(IF(DK2:DK52&gt;0,DK2:DK52))</f>
        <v>0.06</v>
      </c>
      <c r="DL62" s="68" cm="1">
        <f t="array" ref="DL62">MEDIAN(IF(DL2:DL52&gt;0,DL2:DL52))</f>
        <v>0.06</v>
      </c>
      <c r="DM62" s="68" cm="1">
        <f t="array" ref="DM62">MEDIAN(IF(DM2:DM52&gt;0,DM2:DM52))</f>
        <v>0.06</v>
      </c>
      <c r="DN62" s="68" cm="1">
        <f t="array" ref="DN62">MEDIAN(IF(DN2:DN52&gt;0,DN2:DN52))</f>
        <v>0.06</v>
      </c>
      <c r="DO62" s="68" cm="1">
        <f t="array" ref="DO62">MEDIAN(IF(DO2:DO52&gt;0,DO2:DO52))</f>
        <v>0.06</v>
      </c>
      <c r="DP62" s="68" cm="1">
        <f t="array" ref="DP62">MEDIAN(IF(DP2:DP52&gt;0,DP2:DP52))</f>
        <v>0.06</v>
      </c>
      <c r="DQ62" s="68" cm="1">
        <f t="array" ref="DQ62">MEDIAN(IF(DQ2:DQ52&gt;0,DQ2:DQ52))</f>
        <v>5.8700000000000002E-2</v>
      </c>
      <c r="DR62" s="68" cm="1">
        <f t="array" ref="DR62">MEDIAN(IF(DR2:DR52&gt;0,DR2:DR52))</f>
        <v>5.8700000000000002E-2</v>
      </c>
      <c r="DS62" s="68" cm="1">
        <f t="array" ref="DS62">MEDIAN(IF(DS2:DS52&gt;0,DS2:DS52))</f>
        <v>5.9000000000000004E-2</v>
      </c>
      <c r="DT62" s="68" cm="1">
        <f t="array" ref="DT62">MEDIAN(IF(DT2:DT52&gt;0,DT2:DT52))</f>
        <v>5.7500000000000002E-2</v>
      </c>
      <c r="DU62" s="68" cm="1">
        <f t="array" ref="DU62">MEDIAN(IF(DU2:DU52&gt;0,DU2:DU52))</f>
        <v>5.7749999999999996E-2</v>
      </c>
      <c r="DV62" s="68" cm="1">
        <f t="array" ref="DV62">MEDIAN(IF(DV2:DV52&gt;0,DV2:DV52))</f>
        <v>5.6974999999999998E-2</v>
      </c>
      <c r="DW62" s="68" cm="1">
        <f t="array" ref="DW62">MEDIAN(IF(DW2:DW52&gt;0,DW2:DW52))</f>
        <v>5.2499999999999998E-2</v>
      </c>
      <c r="DX62" s="68" cm="1">
        <f t="array" ref="DX62">MEDIAN(IF(DX2:DX52&gt;0,DX2:DX52))</f>
        <v>5.1500000000000004E-2</v>
      </c>
      <c r="DY62" s="69" cm="1">
        <f t="array" ref="DY62">MEDIAN(IF(DY2:DY52&gt;0,DY2:DY52))</f>
        <v>5.1500000000000004E-2</v>
      </c>
      <c r="DZ62" s="42"/>
      <c r="EA62" s="42"/>
    </row>
    <row r="63" spans="1:134" ht="15" customHeight="1">
      <c r="A63" s="41" t="s">
        <v>84</v>
      </c>
      <c r="B63" s="68"/>
      <c r="C63" s="68">
        <f t="shared" ref="C63:BM63" si="24">AVERAGE(C2:C52)</f>
        <v>3.9215686274509802E-4</v>
      </c>
      <c r="D63" s="68">
        <f t="shared" si="24"/>
        <v>3.9215686274509802E-4</v>
      </c>
      <c r="E63" s="68">
        <f t="shared" si="24"/>
        <v>3.9215686274509802E-4</v>
      </c>
      <c r="F63" s="68">
        <f t="shared" si="24"/>
        <v>3.9215686274509802E-4</v>
      </c>
      <c r="G63" s="68">
        <f t="shared" si="24"/>
        <v>3.9215686274509802E-4</v>
      </c>
      <c r="H63" s="68">
        <f t="shared" si="24"/>
        <v>3.9215686274509802E-4</v>
      </c>
      <c r="I63" s="68">
        <f t="shared" si="24"/>
        <v>3.9215686274509802E-4</v>
      </c>
      <c r="J63" s="68">
        <f t="shared" si="24"/>
        <v>3.9215686274509802E-4</v>
      </c>
      <c r="K63" s="68">
        <f t="shared" si="24"/>
        <v>7.8431372549019605E-4</v>
      </c>
      <c r="L63" s="68">
        <f t="shared" si="24"/>
        <v>7.8431372549019605E-4</v>
      </c>
      <c r="M63" s="68">
        <f t="shared" si="24"/>
        <v>1.9607843137254902E-3</v>
      </c>
      <c r="N63" s="68">
        <f t="shared" si="24"/>
        <v>2.0588235294117644E-3</v>
      </c>
      <c r="O63" s="68">
        <f t="shared" si="24"/>
        <v>1.8627450980392157E-3</v>
      </c>
      <c r="P63" s="68">
        <f t="shared" si="24"/>
        <v>1.8627450980392157E-3</v>
      </c>
      <c r="Q63" s="68">
        <f t="shared" si="24"/>
        <v>2.8431372549019606E-3</v>
      </c>
      <c r="R63" s="68">
        <f t="shared" si="24"/>
        <v>3.0392156862745091E-3</v>
      </c>
      <c r="S63" s="68">
        <f t="shared" si="24"/>
        <v>3.0392156862745099E-3</v>
      </c>
      <c r="T63" s="68">
        <f t="shared" si="24"/>
        <v>4.6470588235294121E-3</v>
      </c>
      <c r="U63" s="68">
        <f t="shared" si="24"/>
        <v>7.1960784313725504E-3</v>
      </c>
      <c r="V63" s="68">
        <f t="shared" si="24"/>
        <v>6.4117647058823529E-3</v>
      </c>
      <c r="W63" s="68">
        <f t="shared" si="24"/>
        <v>7.6862745098039221E-3</v>
      </c>
      <c r="X63" s="68">
        <f t="shared" si="24"/>
        <v>1.149607843137255E-2</v>
      </c>
      <c r="Y63" s="68">
        <f t="shared" si="24"/>
        <v>1.1535294117647057E-2</v>
      </c>
      <c r="Z63" s="68">
        <f t="shared" si="24"/>
        <v>1.0550980392156864E-2</v>
      </c>
      <c r="AA63" s="68">
        <f t="shared" si="24"/>
        <v>9.5637254901960785E-3</v>
      </c>
      <c r="AB63" s="68">
        <f t="shared" si="24"/>
        <v>9.2450980392156865E-3</v>
      </c>
      <c r="AC63" s="68">
        <f t="shared" si="24"/>
        <v>9.2450980392156865E-3</v>
      </c>
      <c r="AD63" s="68">
        <f t="shared" si="24"/>
        <v>9.2450980392156865E-3</v>
      </c>
      <c r="AE63" s="68">
        <f t="shared" si="24"/>
        <v>1.1859477124183006E-2</v>
      </c>
      <c r="AF63" s="68">
        <f t="shared" si="24"/>
        <v>1.2839869281045753E-2</v>
      </c>
      <c r="AG63" s="68">
        <f t="shared" si="24"/>
        <v>1.716666666666667E-2</v>
      </c>
      <c r="AH63" s="68">
        <f t="shared" si="24"/>
        <v>1.7137254901960788E-2</v>
      </c>
      <c r="AI63" s="68">
        <f t="shared" si="24"/>
        <v>2.4490196078431375E-2</v>
      </c>
      <c r="AJ63" s="68">
        <f t="shared" si="24"/>
        <v>2.6549019607843147E-2</v>
      </c>
      <c r="AK63" s="68">
        <f t="shared" si="24"/>
        <v>3.419607843137256E-2</v>
      </c>
      <c r="AL63" s="68">
        <f t="shared" si="24"/>
        <v>3.537254901960786E-2</v>
      </c>
      <c r="AM63" s="68">
        <f t="shared" si="24"/>
        <v>3.8411764705882361E-2</v>
      </c>
      <c r="AN63" s="68">
        <f t="shared" si="24"/>
        <v>3.8509803921568643E-2</v>
      </c>
      <c r="AO63" s="68">
        <f t="shared" si="24"/>
        <v>3.9686274509803943E-2</v>
      </c>
      <c r="AP63" s="68">
        <f t="shared" si="24"/>
        <v>3.9980392156862755E-2</v>
      </c>
      <c r="AQ63" s="68">
        <f t="shared" si="24"/>
        <v>3.9283333333333351E-2</v>
      </c>
      <c r="AR63" s="68">
        <f t="shared" si="24"/>
        <v>3.8172222222222232E-2</v>
      </c>
      <c r="AS63" s="68">
        <f t="shared" si="24"/>
        <v>3.4211437908496747E-2</v>
      </c>
      <c r="AT63" s="68">
        <f t="shared" si="24"/>
        <v>3.2838888888888904E-2</v>
      </c>
      <c r="AU63" s="68">
        <f t="shared" si="24"/>
        <v>3.2626470588235305E-2</v>
      </c>
      <c r="AV63" s="68">
        <f t="shared" si="24"/>
        <v>3.3116666666666676E-2</v>
      </c>
      <c r="AW63" s="68">
        <f t="shared" si="24"/>
        <v>3.4391176470588244E-2</v>
      </c>
      <c r="AX63" s="68">
        <f t="shared" si="24"/>
        <v>3.513627450980393E-2</v>
      </c>
      <c r="AY63" s="68">
        <f t="shared" si="24"/>
        <v>3.8342156862745107E-2</v>
      </c>
      <c r="AZ63" s="68">
        <f t="shared" si="24"/>
        <v>3.8371568627450989E-2</v>
      </c>
      <c r="BA63" s="68">
        <f t="shared" si="24"/>
        <v>3.8180392156862752E-2</v>
      </c>
      <c r="BB63" s="68">
        <f t="shared" si="24"/>
        <v>3.8180392156862752E-2</v>
      </c>
      <c r="BC63" s="68">
        <f t="shared" si="24"/>
        <v>3.6763725490196089E-2</v>
      </c>
      <c r="BD63" s="68">
        <f t="shared" si="24"/>
        <v>3.7097058823529427E-2</v>
      </c>
      <c r="BE63" s="68">
        <f t="shared" si="24"/>
        <v>3.9988235294117665E-2</v>
      </c>
      <c r="BF63" s="68">
        <f t="shared" si="24"/>
        <v>4.0243137254901973E-2</v>
      </c>
      <c r="BG63" s="68">
        <f t="shared" si="24"/>
        <v>4.0569607843137269E-2</v>
      </c>
      <c r="BH63" s="68">
        <f t="shared" si="24"/>
        <v>3.9914705882352956E-2</v>
      </c>
      <c r="BI63" s="68">
        <f t="shared" si="24"/>
        <v>4.2792156862745116E-2</v>
      </c>
      <c r="BJ63" s="68">
        <f t="shared" si="24"/>
        <v>4.2728431372549024E-2</v>
      </c>
      <c r="BK63" s="68">
        <f t="shared" si="24"/>
        <v>4.54107843137255E-2</v>
      </c>
      <c r="BL63" s="68">
        <f t="shared" si="24"/>
        <v>4.4163235294117663E-2</v>
      </c>
      <c r="BM63" s="68">
        <f t="shared" si="24"/>
        <v>4.5771568627450993E-2</v>
      </c>
      <c r="BN63" s="68">
        <f t="shared" ref="BN63:CL63" si="25">AVERAGE(BN2:BN52)</f>
        <v>4.6065686274509819E-2</v>
      </c>
      <c r="BO63" s="68">
        <f t="shared" si="25"/>
        <v>4.7242156862745112E-2</v>
      </c>
      <c r="BP63" s="68">
        <f t="shared" si="25"/>
        <v>4.7144117647058843E-2</v>
      </c>
      <c r="BQ63" s="68">
        <f t="shared" si="25"/>
        <v>4.8982352941176491E-2</v>
      </c>
      <c r="BR63" s="68">
        <f t="shared" si="25"/>
        <v>5.3315686274509812E-2</v>
      </c>
      <c r="BS63" s="68">
        <f t="shared" si="25"/>
        <v>5.6771568627450988E-2</v>
      </c>
      <c r="BT63" s="68">
        <f t="shared" si="25"/>
        <v>5.8256862745098038E-2</v>
      </c>
      <c r="BU63" s="68">
        <f t="shared" si="25"/>
        <v>6.4776470588235296E-2</v>
      </c>
      <c r="BV63" s="68">
        <f t="shared" si="25"/>
        <v>6.5805882352941172E-2</v>
      </c>
      <c r="BW63" s="68">
        <f t="shared" si="25"/>
        <v>6.5874509803921566E-2</v>
      </c>
      <c r="BX63" s="68">
        <f t="shared" si="25"/>
        <v>6.5595098039215677E-2</v>
      </c>
      <c r="BY63" s="68">
        <f t="shared" si="25"/>
        <v>6.7480392156862745E-2</v>
      </c>
      <c r="BZ63" s="68">
        <f t="shared" si="25"/>
        <v>6.9245098039215677E-2</v>
      </c>
      <c r="CA63" s="68">
        <f t="shared" si="25"/>
        <v>7.0264705882352951E-2</v>
      </c>
      <c r="CB63" s="68">
        <f t="shared" si="25"/>
        <v>7.0519607843137266E-2</v>
      </c>
      <c r="CC63" s="68">
        <f t="shared" si="25"/>
        <v>6.9132156862745098E-2</v>
      </c>
      <c r="CD63" s="68">
        <f t="shared" si="25"/>
        <v>6.4132352941176474E-2</v>
      </c>
      <c r="CE63" s="68">
        <f t="shared" si="25"/>
        <v>6.2966620000000029E-2</v>
      </c>
      <c r="CF63" s="68">
        <f t="shared" si="25"/>
        <v>6.1969607843137278E-2</v>
      </c>
      <c r="CG63" s="68">
        <f t="shared" si="25"/>
        <v>6.6220588235294142E-2</v>
      </c>
      <c r="CH63" s="68">
        <f t="shared" si="25"/>
        <v>6.5443137254901987E-2</v>
      </c>
      <c r="CI63" s="68">
        <f t="shared" si="25"/>
        <v>6.6185784313725501E-2</v>
      </c>
      <c r="CJ63" s="68">
        <f t="shared" si="25"/>
        <v>6.5406862745098049E-2</v>
      </c>
      <c r="CK63" s="68">
        <f t="shared" si="25"/>
        <v>5.8245901960784309E-2</v>
      </c>
      <c r="CL63" s="68">
        <f t="shared" si="25"/>
        <v>5.3700745098039217E-2</v>
      </c>
      <c r="CM63" s="68">
        <f>AVERAGE(CM2:CM52)</f>
        <v>5.3923294117647055E-2</v>
      </c>
      <c r="CN63" s="68">
        <f t="shared" ref="CN63:DX63" si="26">AVERAGE(CN2:CN52)</f>
        <v>5.4104666666666669E-2</v>
      </c>
      <c r="CO63" s="68">
        <f t="shared" si="26"/>
        <v>5.7001960784313729E-2</v>
      </c>
      <c r="CP63" s="68">
        <f t="shared" si="26"/>
        <v>5.8285784313725497E-2</v>
      </c>
      <c r="CQ63" s="68">
        <f t="shared" si="26"/>
        <v>5.9275058823529424E-2</v>
      </c>
      <c r="CR63" s="68">
        <f t="shared" si="26"/>
        <v>5.8050784313725505E-2</v>
      </c>
      <c r="CS63" s="68">
        <f t="shared" si="26"/>
        <v>5.7727009803921592E-2</v>
      </c>
      <c r="CT63" s="68">
        <f t="shared" si="26"/>
        <v>5.6907647058823542E-2</v>
      </c>
      <c r="CU63" s="68">
        <f t="shared" si="26"/>
        <v>5.6390196078431383E-2</v>
      </c>
      <c r="CV63" s="68">
        <f t="shared" si="26"/>
        <v>5.6320980392156862E-2</v>
      </c>
      <c r="CW63" s="68">
        <f t="shared" si="26"/>
        <v>5.5325490196078436E-2</v>
      </c>
      <c r="CX63" s="68">
        <f t="shared" si="26"/>
        <v>5.5102352941176463E-2</v>
      </c>
      <c r="CY63" s="68">
        <f t="shared" si="26"/>
        <v>5.4750686274509797E-2</v>
      </c>
      <c r="CZ63" s="68">
        <f t="shared" si="26"/>
        <v>5.4733333333333328E-2</v>
      </c>
      <c r="DA63" s="68">
        <f t="shared" si="26"/>
        <v>5.4835294117647072E-2</v>
      </c>
      <c r="DB63" s="68">
        <f t="shared" si="26"/>
        <v>5.5300000000000009E-2</v>
      </c>
      <c r="DC63" s="68">
        <f t="shared" si="26"/>
        <v>5.4099019607843135E-2</v>
      </c>
      <c r="DD63" s="68">
        <f t="shared" si="26"/>
        <v>5.3788235294117644E-2</v>
      </c>
      <c r="DE63" s="68">
        <f t="shared" si="26"/>
        <v>5.3648039215686276E-2</v>
      </c>
      <c r="DF63" s="68">
        <f t="shared" si="26"/>
        <v>5.3011764705882342E-2</v>
      </c>
      <c r="DG63" s="68">
        <f t="shared" si="26"/>
        <v>5.4750980392156853E-2</v>
      </c>
      <c r="DH63" s="68">
        <f t="shared" si="26"/>
        <v>5.4509803921568629E-2</v>
      </c>
      <c r="DI63" s="68">
        <f t="shared" si="26"/>
        <v>5.4544117647058826E-2</v>
      </c>
      <c r="DJ63" s="68">
        <f t="shared" si="26"/>
        <v>5.473627450980393E-2</v>
      </c>
      <c r="DK63" s="68">
        <f t="shared" si="26"/>
        <v>5.4687254901960795E-2</v>
      </c>
      <c r="DL63" s="68">
        <f t="shared" si="26"/>
        <v>5.3961176470588235E-2</v>
      </c>
      <c r="DM63" s="68">
        <f t="shared" si="26"/>
        <v>5.3626078431372549E-2</v>
      </c>
      <c r="DN63" s="68">
        <f t="shared" si="26"/>
        <v>5.2779803921568627E-2</v>
      </c>
      <c r="DO63" s="68">
        <f t="shared" si="26"/>
        <v>5.2716862745098035E-2</v>
      </c>
      <c r="DP63" s="68">
        <f t="shared" si="26"/>
        <v>5.3638431372549013E-2</v>
      </c>
      <c r="DQ63" s="68">
        <f t="shared" si="26"/>
        <v>5.3404313725490198E-2</v>
      </c>
      <c r="DR63" s="68">
        <f t="shared" si="26"/>
        <v>5.3282745098039208E-2</v>
      </c>
      <c r="DS63" s="68">
        <f t="shared" si="26"/>
        <v>5.3331764705882349E-2</v>
      </c>
      <c r="DT63" s="68">
        <f t="shared" si="26"/>
        <v>5.3015686274509796E-2</v>
      </c>
      <c r="DU63" s="68">
        <f t="shared" si="26"/>
        <v>5.23686274509804E-2</v>
      </c>
      <c r="DV63" s="68">
        <f t="shared" si="26"/>
        <v>5.1044117647058816E-2</v>
      </c>
      <c r="DW63" s="68">
        <f t="shared" si="26"/>
        <v>5.0037254901960773E-2</v>
      </c>
      <c r="DX63" s="68">
        <f t="shared" si="26"/>
        <v>4.9588235294117634E-2</v>
      </c>
      <c r="DY63" s="69">
        <f>AVERAGE(DY2:DY52)</f>
        <v>4.9919607843137245E-2</v>
      </c>
      <c r="DZ63" s="42"/>
    </row>
    <row r="64" spans="1:134" ht="15" customHeight="1">
      <c r="A64" s="41" t="s">
        <v>85</v>
      </c>
      <c r="B64" s="68"/>
      <c r="C64" s="68" cm="1">
        <f t="array" ref="C64">AVERAGE(IF(C2:C52&gt;0,C2:C52))</f>
        <v>0.02</v>
      </c>
      <c r="D64" s="68" cm="1">
        <f t="array" ref="D64">AVERAGE(IF(D2:D52&gt;0,D2:D52))</f>
        <v>0.02</v>
      </c>
      <c r="E64" s="68" cm="1">
        <f t="array" ref="E64">AVERAGE(IF(E2:E52&gt;0,E2:E52))</f>
        <v>0.02</v>
      </c>
      <c r="F64" s="68" cm="1">
        <f t="array" ref="F64">AVERAGE(IF(F2:F52&gt;0,F2:F52))</f>
        <v>0.02</v>
      </c>
      <c r="G64" s="68" cm="1">
        <f t="array" ref="G64">AVERAGE(IF(G2:G52&gt;0,G2:G52))</f>
        <v>0.02</v>
      </c>
      <c r="H64" s="68" cm="1">
        <f t="array" ref="H64">AVERAGE(IF(H2:H52&gt;0,H2:H52))</f>
        <v>0.02</v>
      </c>
      <c r="I64" s="68" cm="1">
        <f t="array" ref="I64">AVERAGE(IF(I2:I52&gt;0,I2:I52))</f>
        <v>0.02</v>
      </c>
      <c r="J64" s="68" cm="1">
        <f t="array" ref="J64">AVERAGE(IF(J2:J52&gt;0,J2:J52))</f>
        <v>0.02</v>
      </c>
      <c r="K64" s="68" cm="1">
        <f t="array" ref="K64">AVERAGE(IF(K2:K52&gt;0,K2:K52))</f>
        <v>0.04</v>
      </c>
      <c r="L64" s="68" cm="1">
        <f t="array" ref="L64">AVERAGE(IF(L2:L52&gt;0,L2:L52))</f>
        <v>0.04</v>
      </c>
      <c r="M64" s="68" cm="1">
        <f t="array" ref="M64">AVERAGE(IF(M2:M52&gt;0,M2:M52))</f>
        <v>0.05</v>
      </c>
      <c r="N64" s="68" cm="1">
        <f t="array" ref="N64">AVERAGE(IF(N2:N52&gt;0,N2:N52))</f>
        <v>3.4999999999999996E-2</v>
      </c>
      <c r="O64" s="68" cm="1">
        <f t="array" ref="O64">AVERAGE(IF(O2:O52&gt;0,O2:O52))</f>
        <v>3.1666666666666669E-2</v>
      </c>
      <c r="P64" s="68" cm="1">
        <f t="array" ref="P64">AVERAGE(IF(P2:P52&gt;0,P2:P52))</f>
        <v>3.1666666666666669E-2</v>
      </c>
      <c r="Q64" s="68" cm="1">
        <f t="array" ref="Q64">AVERAGE(IF(Q2:Q52&gt;0,Q2:Q52))</f>
        <v>3.6249999999999998E-2</v>
      </c>
      <c r="R64" s="68" cm="1">
        <f t="array" ref="R64">AVERAGE(IF(R2:R52&gt;0,R2:R52))</f>
        <v>3.0999999999999993E-2</v>
      </c>
      <c r="S64" s="68" cm="1">
        <f t="array" ref="S64">AVERAGE(IF(S2:S52&gt;0,S2:S52))</f>
        <v>1.9375E-2</v>
      </c>
      <c r="T64" s="68" cm="1">
        <f t="array" ref="T64">AVERAGE(IF(T2:T52&gt;0,T2:T52))</f>
        <v>2.9625000000000002E-2</v>
      </c>
      <c r="U64" s="68" cm="1">
        <f t="array" ref="U64">AVERAGE(IF(U2:U52&gt;0,U2:U52))</f>
        <v>3.3363636363636366E-2</v>
      </c>
      <c r="V64" s="68" cm="1">
        <f t="array" ref="V64">AVERAGE(IF(V2:V52&gt;0,V2:V52))</f>
        <v>3.27E-2</v>
      </c>
      <c r="W64" s="68" cm="1">
        <f t="array" ref="W64">AVERAGE(IF(W2:W52&gt;0,W2:W52))</f>
        <v>3.563636363636364E-2</v>
      </c>
      <c r="X64" s="68" cm="1">
        <f t="array" ref="X64">AVERAGE(IF(X2:X52&gt;0,X2:X52))</f>
        <v>4.8858333333333337E-2</v>
      </c>
      <c r="Y64" s="68" cm="1">
        <f t="array" ref="Y64">AVERAGE(IF(Y2:Y52&gt;0,Y2:Y52))</f>
        <v>4.5253846153846151E-2</v>
      </c>
      <c r="Z64" s="68" cm="1">
        <f t="array" ref="Z64">AVERAGE(IF(Z2:Z52&gt;0,Z2:Z52))</f>
        <v>4.4841666666666669E-2</v>
      </c>
      <c r="AA64" s="68" cm="1">
        <f t="array" ref="AA64">AVERAGE(IF(AA2:AA52&gt;0,AA2:AA52))</f>
        <v>4.0645833333333332E-2</v>
      </c>
      <c r="AB64" s="68" cm="1">
        <f t="array" ref="AB64">AVERAGE(IF(AB2:AB52&gt;0,AB2:AB52))</f>
        <v>3.9291666666666662E-2</v>
      </c>
      <c r="AC64" s="68" cm="1">
        <f t="array" ref="AC64">AVERAGE(IF(AC2:AC52&gt;0,AC2:AC52))</f>
        <v>3.9291666666666662E-2</v>
      </c>
      <c r="AD64" s="68" cm="1">
        <f t="array" ref="AD64">AVERAGE(IF(AD2:AD52&gt;0,AD2:AD52))</f>
        <v>3.9291666666666662E-2</v>
      </c>
      <c r="AE64" s="68" cm="1">
        <f t="array" ref="AE64">AVERAGE(IF(AE2:AE52&gt;0,AE2:AE52))</f>
        <v>4.320238095238095E-2</v>
      </c>
      <c r="AF64" s="68" cm="1">
        <f t="array" ref="AF64">AVERAGE(IF(AF2:AF52&gt;0,AF2:AF52))</f>
        <v>4.3655555555555559E-2</v>
      </c>
      <c r="AG64" s="68" cm="1">
        <f t="array" ref="AG64">AVERAGE(IF(AG2:AG52&gt;0,AG2:AG52))</f>
        <v>4.8638888888888898E-2</v>
      </c>
      <c r="AH64" s="68" cm="1">
        <f t="array" ref="AH64">AVERAGE(IF(AH2:AH52&gt;0,AH2:AH52))</f>
        <v>4.8555555555555567E-2</v>
      </c>
      <c r="AI64" s="68" cm="1">
        <f t="array" ref="AI64">AVERAGE(IF(AI2:AI52&gt;0,AI2:AI52))</f>
        <v>5.2041666666666674E-2</v>
      </c>
      <c r="AJ64" s="68" cm="1">
        <f t="array" ref="AJ64">AVERAGE(IF(AJ2:AJ52&gt;0,AJ2:AJ52))</f>
        <v>5.2076923076923097E-2</v>
      </c>
      <c r="AK64" s="68" cm="1">
        <f t="array" ref="AK64">AVERAGE(IF(AK2:AK52&gt;0,AK2:AK52))</f>
        <v>6.0137931034482783E-2</v>
      </c>
      <c r="AL64" s="68" cm="1">
        <f t="array" ref="AL64">AVERAGE(IF(AL2:AL52&gt;0,AL2:AL52))</f>
        <v>6.0133333333333358E-2</v>
      </c>
      <c r="AM64" s="68" cm="1">
        <f t="array" ref="AM64">AVERAGE(IF(AM2:AM52&gt;0,AM2:AM52))</f>
        <v>6.1218750000000016E-2</v>
      </c>
      <c r="AN64" s="68" cm="1">
        <f t="array" ref="AN64">AVERAGE(IF(AN2:AN52&gt;0,AN2:AN52))</f>
        <v>6.1375000000000027E-2</v>
      </c>
      <c r="AO64" s="68" cm="1">
        <f t="array" ref="AO64">AVERAGE(IF(AO2:AO52&gt;0,AO2:AO52))</f>
        <v>6.1333333333333358E-2</v>
      </c>
      <c r="AP64" s="68" cm="1">
        <f t="array" ref="AP64">AVERAGE(IF(AP2:AP52&gt;0,AP2:AP52))</f>
        <v>6.1787878787878808E-2</v>
      </c>
      <c r="AQ64" s="68" cm="1">
        <f t="array" ref="AQ64">AVERAGE(IF(AQ2:AQ52&gt;0,AQ2:AQ52))</f>
        <v>6.0710606060606083E-2</v>
      </c>
      <c r="AR64" s="68" cm="1">
        <f t="array" ref="AR64">AVERAGE(IF(AR2:AR52&gt;0,AR2:AR52))</f>
        <v>5.8993434343434355E-2</v>
      </c>
      <c r="AS64" s="68" cm="1">
        <f t="array" ref="AS64">AVERAGE(IF(AS2:AS52&gt;0,AS2:AS52))</f>
        <v>5.4524479166666688E-2</v>
      </c>
      <c r="AT64" s="68" cm="1">
        <f t="array" ref="AT64">AVERAGE(IF(AT2:AT52&gt;0,AT2:AT52))</f>
        <v>5.4025268817204319E-2</v>
      </c>
      <c r="AU64" s="68" cm="1">
        <f t="array" ref="AU64">AVERAGE(IF(AU2:AU52&gt;0,AU2:AU52))</f>
        <v>5.367580645161292E-2</v>
      </c>
      <c r="AV64" s="68" cm="1">
        <f t="array" ref="AV64">AVERAGE(IF(AV2:AV52&gt;0,AV2:AV52))</f>
        <v>5.4482258064516141E-2</v>
      </c>
      <c r="AW64" s="68" cm="1">
        <f t="array" ref="AW64">AVERAGE(IF(AW2:AW52&gt;0,AW2:AW52))</f>
        <v>5.6579032258064536E-2</v>
      </c>
      <c r="AX64" s="68" cm="1">
        <f t="array" ref="AX64">AVERAGE(IF(AX2:AX52&gt;0,AX2:AX52))</f>
        <v>5.7804838709677439E-2</v>
      </c>
      <c r="AY64" s="68" cm="1">
        <f t="array" ref="AY64">AVERAGE(IF(AY2:AY52&gt;0,AY2:AY52))</f>
        <v>6.1107812500000011E-2</v>
      </c>
      <c r="AZ64" s="68" cm="1">
        <f t="array" ref="AZ64">AVERAGE(IF(AZ2:AZ52&gt;0,AZ2:AZ52))</f>
        <v>6.1154687500000013E-2</v>
      </c>
      <c r="BA64" s="68" cm="1">
        <f t="array" ref="BA64">AVERAGE(IF(BA2:BA52&gt;0,BA2:BA52))</f>
        <v>6.0850000000000015E-2</v>
      </c>
      <c r="BB64" s="68" cm="1">
        <f t="array" ref="BB64">AVERAGE(IF(BB2:BB52&gt;0,BB2:BB52))</f>
        <v>6.0850000000000015E-2</v>
      </c>
      <c r="BC64" s="68" cm="1">
        <f t="array" ref="BC64">AVERAGE(IF(BC2:BC52&gt;0,BC2:BC52))</f>
        <v>5.8592187500000018E-2</v>
      </c>
      <c r="BD64" s="68" cm="1">
        <f t="array" ref="BD64">AVERAGE(IF(BD2:BD52&gt;0,BD2:BD52))</f>
        <v>5.9123437500000021E-2</v>
      </c>
      <c r="BE64" s="68" cm="1">
        <f t="array" ref="BE64">AVERAGE(IF(BE2:BE52&gt;0,BE2:BE52))</f>
        <v>6.3731250000000031E-2</v>
      </c>
      <c r="BF64" s="68" cm="1">
        <f t="array" ref="BF64">AVERAGE(IF(BF2:BF52&gt;0,BF2:BF52))</f>
        <v>6.4137500000000014E-2</v>
      </c>
      <c r="BG64" s="68" cm="1">
        <f t="array" ref="BG64">AVERAGE(IF(BG2:BG52&gt;0,BG2:BG52))</f>
        <v>6.4657812500000023E-2</v>
      </c>
      <c r="BH64" s="68" cm="1">
        <f t="array" ref="BH64">AVERAGE(IF(BH2:BH52&gt;0,BH2:BH52))</f>
        <v>6.5666129032258089E-2</v>
      </c>
      <c r="BI64" s="68" cm="1">
        <f t="array" ref="BI64">AVERAGE(IF(BI2:BI52&gt;0,BI2:BI52))</f>
        <v>6.8200000000000024E-2</v>
      </c>
      <c r="BJ64" s="68" cm="1">
        <f t="array" ref="BJ64">AVERAGE(IF(BJ2:BJ52&gt;0,BJ2:BJ52))</f>
        <v>6.8098437500000011E-2</v>
      </c>
      <c r="BK64" s="68" cm="1">
        <f t="array" ref="BK64">AVERAGE(IF(BK2:BK52&gt;0,BK2:BK52))</f>
        <v>7.0180303030303037E-2</v>
      </c>
      <c r="BL64" s="68" cm="1">
        <f t="array" ref="BL64">AVERAGE(IF(BL2:BL52&gt;0,BL2:BL52))</f>
        <v>6.8252272727272745E-2</v>
      </c>
      <c r="BM64" s="68" cm="1">
        <f t="array" ref="BM64">AVERAGE(IF(BM2:BM52&gt;0,BM2:BM52))</f>
        <v>7.0737878787878808E-2</v>
      </c>
      <c r="BN64" s="68" cm="1">
        <f t="array" ref="BN64">AVERAGE(IF(BN2:BN52&gt;0,BN2:BN52))</f>
        <v>6.9098529411764725E-2</v>
      </c>
      <c r="BO64" s="68" cm="1">
        <f t="array" ref="BO64">AVERAGE(IF(BO2:BO52&gt;0,BO2:BO52))</f>
        <v>7.0863235294117671E-2</v>
      </c>
      <c r="BP64" s="68" cm="1">
        <f t="array" ref="BP64">AVERAGE(IF(BP2:BP52&gt;0,BP2:BP52))</f>
        <v>7.0716176470588255E-2</v>
      </c>
      <c r="BQ64" s="68" cm="1">
        <f t="array" ref="BQ64">AVERAGE(IF(BQ2:BQ52&gt;0,BQ2:BQ52))</f>
        <v>7.1374285714285737E-2</v>
      </c>
      <c r="BR64" s="68" cm="1">
        <f t="array" ref="BR64">AVERAGE(IF(BR2:BR52&gt;0,BR2:BR52))</f>
        <v>7.5530555555555573E-2</v>
      </c>
      <c r="BS64" s="68" cm="1">
        <f t="array" ref="BS64">AVERAGE(IF(BS2:BS52&gt;0,BS2:BS52))</f>
        <v>7.6193421052631591E-2</v>
      </c>
      <c r="BT64" s="68" cm="1">
        <f t="array" ref="BT64">AVERAGE(IF(BT2:BT52&gt;0,BT2:BT52))</f>
        <v>7.8186842105263152E-2</v>
      </c>
      <c r="BU64" s="68" cm="1">
        <f t="array" ref="BU64">AVERAGE(IF(BU2:BU52&gt;0,BU2:BU52))</f>
        <v>8.0575609756097552E-2</v>
      </c>
      <c r="BV64" s="68" cm="1">
        <f t="array" ref="BV64">AVERAGE(IF(BV2:BV52&gt;0,BV2:BV52))</f>
        <v>8.1856097560975616E-2</v>
      </c>
      <c r="BW64" s="68" cm="1">
        <f t="array" ref="BW64">AVERAGE(IF(BW2:BW52&gt;0,BW2:BW52))</f>
        <v>8.1941463414634139E-2</v>
      </c>
      <c r="BX64" s="68" cm="1">
        <f t="array" ref="BX64">AVERAGE(IF(BX2:BX52&gt;0,BX2:BX52))</f>
        <v>8.1593902439024382E-2</v>
      </c>
      <c r="BY64" s="68" cm="1">
        <f t="array" ref="BY64">AVERAGE(IF(BY2:BY52&gt;0,BY2:BY52))</f>
        <v>8.3939024390243908E-2</v>
      </c>
      <c r="BZ64" s="68" cm="1">
        <f t="array" ref="BZ64">AVERAGE(IF(BZ2:BZ52&gt;0,BZ2:BZ52))</f>
        <v>8.4083333333333329E-2</v>
      </c>
      <c r="CA64" s="68" cm="1">
        <f t="array" ref="CA64">AVERAGE(IF(CA2:CA52&gt;0,CA2:CA52))</f>
        <v>8.5321428571428576E-2</v>
      </c>
      <c r="CB64" s="68" cm="1">
        <f t="array" ref="CB64">AVERAGE(IF(CB2:CB52&gt;0,CB2:CB52))</f>
        <v>8.5630952380952391E-2</v>
      </c>
      <c r="CC64" s="68" cm="1">
        <f t="array" ref="CC64">AVERAGE(IF(CC2:CC52&gt;0,CC2:CC52))</f>
        <v>8.394619047619048E-2</v>
      </c>
      <c r="CD64" s="68" cm="1">
        <f t="array" ref="CD64">AVERAGE(IF(CD2:CD52&gt;0,CD2:CD52))</f>
        <v>7.9774390243902454E-2</v>
      </c>
      <c r="CE64" s="68" cm="1">
        <f t="array" ref="CE64">AVERAGE(IF(CE2:CE52&gt;0,CE2:CE52))</f>
        <v>7.8324332195121985E-2</v>
      </c>
      <c r="CF64" s="68" cm="1">
        <f t="array" ref="CF64">AVERAGE(IF(CF2:CF52&gt;0,CF2:CF52))</f>
        <v>7.7084146341463447E-2</v>
      </c>
      <c r="CG64" s="68" cm="1">
        <f t="array" ref="CG64">AVERAGE(IF(CG2:CG52&gt;0,CG2:CG52))</f>
        <v>8.2371951219512213E-2</v>
      </c>
      <c r="CH64" s="68" cm="1">
        <f t="array" ref="CH64">AVERAGE(IF(CH2:CH52&gt;0,CH2:CH52))</f>
        <v>8.1404878048780507E-2</v>
      </c>
      <c r="CI64" s="68" cm="1">
        <f t="array" ref="CI64">AVERAGE(IF(CI2:CI52&gt;0,CI2:CI52))</f>
        <v>8.2328658536585386E-2</v>
      </c>
      <c r="CJ64" s="68" cm="1">
        <f t="array" ref="CJ64">AVERAGE(IF(CJ2:CJ52&gt;0,CJ2:CJ52))</f>
        <v>8.1359756097560992E-2</v>
      </c>
      <c r="CK64" s="68" cm="1">
        <f t="array" ref="CK64">AVERAGE(IF(CK2:CK52&gt;0,CK2:CK52))</f>
        <v>7.2452219512195118E-2</v>
      </c>
      <c r="CL64" s="68" cm="1">
        <f t="array" ref="CL64">AVERAGE(IF(CL2:CL52&gt;0,CL2:CL52))</f>
        <v>6.6798487804878057E-2</v>
      </c>
      <c r="CM64" s="68" cm="1">
        <f t="array" ref="CM64">AVERAGE(IF(CM2:CM52&gt;0,CM2:CM52))</f>
        <v>6.7075317073170729E-2</v>
      </c>
      <c r="CN64" s="68" cm="1">
        <f t="array" ref="CN64">AVERAGE(IF(CN2:CN52&gt;0,CN2:CN52))</f>
        <v>6.730092682926829E-2</v>
      </c>
      <c r="CO64" s="68" cm="1">
        <f t="array" ref="CO64">AVERAGE(IF(CO2:CO52&gt;0,CO2:CO52))</f>
        <v>6.9216666666666676E-2</v>
      </c>
      <c r="CP64" s="68" cm="1">
        <f t="array" ref="CP64">AVERAGE(IF(CP2:CP52&gt;0,CP2:CP52))</f>
        <v>7.0775595238095249E-2</v>
      </c>
      <c r="CQ64" s="68" cm="1">
        <f t="array" ref="CQ64">AVERAGE(IF(CQ2:CQ52&gt;0,CQ2:CQ52))</f>
        <v>7.1976857142857148E-2</v>
      </c>
      <c r="CR64" s="68" cm="1">
        <f t="array" ref="CR64">AVERAGE(IF(CR2:CR52&gt;0,CR2:CR52))</f>
        <v>7.0490238095238106E-2</v>
      </c>
      <c r="CS64" s="68" cm="1">
        <f t="array" ref="CS64">AVERAGE(IF(CS2:CS52&gt;0,CS2:CS52))</f>
        <v>7.0097083333333352E-2</v>
      </c>
      <c r="CT64" s="68" cm="1">
        <f t="array" ref="CT64">AVERAGE(IF(CT2:CT52&gt;0,CT2:CT52))</f>
        <v>6.9102142857142876E-2</v>
      </c>
      <c r="CU64" s="68" cm="1">
        <f t="array" ref="CU64">AVERAGE(IF(CU2:CU52&gt;0,CU2:CU52))</f>
        <v>6.8473809523809534E-2</v>
      </c>
      <c r="CV64" s="68" cm="1">
        <f t="array" ref="CV64">AVERAGE(IF(CV2:CV52&gt;0,CV2:CV52))</f>
        <v>6.8389761904761912E-2</v>
      </c>
      <c r="CW64" s="68" cm="1">
        <f t="array" ref="CW64">AVERAGE(IF(CW2:CW52&gt;0,CW2:CW52))</f>
        <v>6.7180952380952383E-2</v>
      </c>
      <c r="CX64" s="68" cm="1">
        <f t="array" ref="CX64">AVERAGE(IF(CX2:CX52&gt;0,CX2:CX52))</f>
        <v>6.6909999999999997E-2</v>
      </c>
      <c r="CY64" s="68" cm="1">
        <f t="array" ref="CY64">AVERAGE(IF(CY2:CY52&gt;0,CY2:CY52))</f>
        <v>6.648297619047619E-2</v>
      </c>
      <c r="CZ64" s="68" cm="1">
        <f t="array" ref="CZ64">AVERAGE(IF(CZ2:CZ52&gt;0,CZ2:CZ52))</f>
        <v>6.6461904761904764E-2</v>
      </c>
      <c r="DA64" s="68" cm="1">
        <f t="array" ref="DA64">AVERAGE(IF(DA2:DA52&gt;0,DA2:DA52))</f>
        <v>6.6585714285714304E-2</v>
      </c>
      <c r="DB64" s="68" cm="1">
        <f t="array" ref="DB64">AVERAGE(IF(DB2:DB52&gt;0,DB2:DB52))</f>
        <v>6.7150000000000015E-2</v>
      </c>
      <c r="DC64" s="68" cm="1">
        <f t="array" ref="DC64">AVERAGE(IF(DC2:DC52&gt;0,DC2:DC52))</f>
        <v>6.5691666666666662E-2</v>
      </c>
      <c r="DD64" s="68" cm="1">
        <f t="array" ref="DD64">AVERAGE(IF(DD2:DD52&gt;0,DD2:DD52))</f>
        <v>6.5314285714285714E-2</v>
      </c>
      <c r="DE64" s="68" cm="1">
        <f t="array" ref="DE64">AVERAGE(IF(DE2:DE52&gt;0,DE2:DE52))</f>
        <v>6.5144047619047615E-2</v>
      </c>
      <c r="DF64" s="68" cm="1">
        <f t="array" ref="DF64">AVERAGE(IF(DF2:DF52&gt;0,DF2:DF52))</f>
        <v>6.4371428571428552E-2</v>
      </c>
      <c r="DG64" s="68" cm="1">
        <f t="array" ref="DG64">AVERAGE(IF(DG2:DG52&gt;0,DG2:DG52))</f>
        <v>6.6483333333333325E-2</v>
      </c>
      <c r="DH64" s="68" cm="1">
        <f t="array" ref="DH64">AVERAGE(IF(DH2:DH52&gt;0,DH2:DH52))</f>
        <v>6.6190476190476202E-2</v>
      </c>
      <c r="DI64" s="68" cm="1">
        <f t="array" ref="DI64">AVERAGE(IF(DI2:DI52&gt;0,DI2:DI52))</f>
        <v>6.6232142857142864E-2</v>
      </c>
      <c r="DJ64" s="68" cm="1">
        <f t="array" ref="DJ64">AVERAGE(IF(DJ2:DJ52&gt;0,DJ2:DJ52))</f>
        <v>6.64654761904762E-2</v>
      </c>
      <c r="DK64" s="68" cm="1">
        <f t="array" ref="DK64">AVERAGE(IF(DK2:DK52&gt;0,DK2:DK52))</f>
        <v>6.6405952380952399E-2</v>
      </c>
      <c r="DL64" s="68" cm="1">
        <f t="array" ref="DL64">AVERAGE(IF(DL2:DL52&gt;0,DL2:DL52))</f>
        <v>6.5524285714285715E-2</v>
      </c>
      <c r="DM64" s="68" cm="1">
        <f t="array" ref="DM64">AVERAGE(IF(DM2:DM52&gt;0,DM2:DM52))</f>
        <v>6.5117380952380954E-2</v>
      </c>
      <c r="DN64" s="68" cm="1">
        <f t="array" ref="DN64">AVERAGE(IF(DN2:DN52&gt;0,DN2:DN52))</f>
        <v>6.4089761904761899E-2</v>
      </c>
      <c r="DO64" s="68" cm="1">
        <f t="array" ref="DO64">AVERAGE(IF(DO2:DO52&gt;0,DO2:DO52))</f>
        <v>6.4013333333333325E-2</v>
      </c>
      <c r="DP64" s="68" cm="1">
        <f t="array" ref="DP64">AVERAGE(IF(DP2:DP52&gt;0,DP2:DP52))</f>
        <v>6.5132380952380942E-2</v>
      </c>
      <c r="DQ64" s="68" cm="1">
        <f t="array" ref="DQ64">AVERAGE(IF(DQ2:DQ52&gt;0,DQ2:DQ52))</f>
        <v>6.4848095238095232E-2</v>
      </c>
      <c r="DR64" s="68" cm="1">
        <f t="array" ref="DR64">AVERAGE(IF(DR2:DR52&gt;0,DR2:DR52))</f>
        <v>6.4700476190476183E-2</v>
      </c>
      <c r="DS64" s="68" cm="1">
        <f t="array" ref="DS64">AVERAGE(IF(DS2:DS52&gt;0,DS2:DS52))</f>
        <v>6.4759999999999998E-2</v>
      </c>
      <c r="DT64" s="68" cm="1">
        <f t="array" ref="DT64">AVERAGE(IF(DT2:DT52&gt;0,DT2:DT52))</f>
        <v>6.4376190476190476E-2</v>
      </c>
      <c r="DU64" s="68" cm="1">
        <f t="array" ref="DU64">AVERAGE(IF(DU2:DU52&gt;0,DU2:DU52))</f>
        <v>6.3590476190476197E-2</v>
      </c>
      <c r="DV64" s="68" cm="1">
        <f t="array" ref="DV64">AVERAGE(IF(DV2:DV52&gt;0,DV2:DV52))</f>
        <v>6.1982142857142847E-2</v>
      </c>
      <c r="DW64" s="68" cm="1">
        <f t="array" ref="DW64">AVERAGE(IF(DW2:DW52&gt;0,DW2:DW52))</f>
        <v>6.0759523809523798E-2</v>
      </c>
      <c r="DX64" s="68" cm="1">
        <f t="array" ref="DX64">AVERAGE(IF(DX2:DX52&gt;0,DX2:DX52))</f>
        <v>6.0214285714285699E-2</v>
      </c>
      <c r="DY64" s="69" cm="1">
        <f t="array" ref="DY64">AVERAGE(IF(DY2:DY52&gt;0,DY2:DY52))</f>
        <v>6.0616666666666659E-2</v>
      </c>
      <c r="DZ64" s="42"/>
    </row>
    <row r="65" spans="102:129" ht="15" customHeight="1">
      <c r="CX65" s="56"/>
      <c r="CY65" s="56"/>
      <c r="DX65" s="62"/>
      <c r="DY65" s="63"/>
    </row>
    <row r="66" spans="102:129" ht="15" customHeight="1">
      <c r="CX66" s="56"/>
      <c r="CY66" s="56"/>
    </row>
    <row r="67" spans="102:129" ht="15" customHeight="1">
      <c r="CX67" s="56"/>
      <c r="CY67" s="56"/>
    </row>
  </sheetData>
  <conditionalFormatting sqref="B2:DX52">
    <cfRule type="cellIs" dxfId="33" priority="17" stopIfTrue="1" operator="equal">
      <formula>0</formula>
    </cfRule>
    <cfRule type="expression" dxfId="32" priority="18" stopIfTrue="1">
      <formula>_xlfn.ISFORMULA(B2)</formula>
    </cfRule>
  </conditionalFormatting>
  <conditionalFormatting sqref="B54:DX54">
    <cfRule type="expression" dxfId="31" priority="15">
      <formula>_xlfn.ISFORMULA(B54)</formula>
    </cfRule>
    <cfRule type="cellIs" dxfId="30" priority="16" operator="equal">
      <formula>0</formula>
    </cfRule>
  </conditionalFormatting>
  <conditionalFormatting sqref="DY2:DY52">
    <cfRule type="cellIs" dxfId="29" priority="2" operator="equal">
      <formula>0</formula>
    </cfRule>
  </conditionalFormatting>
  <pageMargins left="0.7" right="0.7" top="0.75" bottom="0.75" header="0.3" footer="0.3"/>
  <ignoredErrors>
    <ignoredError sqref="B60:DX60 C61:W61 C62:W62 DY60 DC61:DX62 BD63:DY64 BD61:DB62 DY61:DY62" formulaRange="1"/>
    <ignoredError sqref="BI51 BS47 CB29 CH29:CI29 CK36" formula="1"/>
  </ignoredErrors>
  <drawing r:id="rId1"/>
  <legacyDrawing r:id="rId2"/>
  <extLst>
    <ext xmlns:x14="http://schemas.microsoft.com/office/spreadsheetml/2009/9/main" uri="{05C60535-1F16-4fd2-B633-F4F36F0B64E0}">
      <x14:sparklineGroups xmlns:xm="http://schemas.microsoft.com/office/excel/2006/main">
        <x14:sparklineGroup type="column" displayEmptyCellsAs="gap" xr2:uid="{45059D72-DB1E-4AC1-990C-4A97AB1440A2}">
          <x14:colorSeries rgb="FF376092"/>
          <x14:colorNegative rgb="FFD00000"/>
          <x14:colorAxis rgb="FF000000"/>
          <x14:colorMarkers rgb="FFD00000"/>
          <x14:colorFirst rgb="FFD00000"/>
          <x14:colorLast rgb="FFD00000"/>
          <x14:colorHigh rgb="FFD00000"/>
          <x14:colorLow rgb="FFD00000"/>
          <x14:sparklines>
            <x14:sparkline>
              <xm:f>PIT_history!C2:DY2</xm:f>
              <xm:sqref>DZ2</xm:sqref>
            </x14:sparkline>
            <x14:sparkline>
              <xm:f>PIT_history!C3:DY3</xm:f>
              <xm:sqref>DZ3</xm:sqref>
            </x14:sparkline>
            <x14:sparkline>
              <xm:f>PIT_history!C4:DY4</xm:f>
              <xm:sqref>DZ4</xm:sqref>
            </x14:sparkline>
            <x14:sparkline>
              <xm:f>PIT_history!C5:DY5</xm:f>
              <xm:sqref>DZ5</xm:sqref>
            </x14:sparkline>
            <x14:sparkline>
              <xm:f>PIT_history!C6:DY6</xm:f>
              <xm:sqref>DZ6</xm:sqref>
            </x14:sparkline>
            <x14:sparkline>
              <xm:f>PIT_history!C7:DY7</xm:f>
              <xm:sqref>DZ7</xm:sqref>
            </x14:sparkline>
            <x14:sparkline>
              <xm:f>PIT_history!C8:DY8</xm:f>
              <xm:sqref>DZ8</xm:sqref>
            </x14:sparkline>
            <x14:sparkline>
              <xm:f>PIT_history!C9:DY9</xm:f>
              <xm:sqref>DZ9</xm:sqref>
            </x14:sparkline>
            <x14:sparkline>
              <xm:f>PIT_history!C10:DY10</xm:f>
              <xm:sqref>DZ10</xm:sqref>
            </x14:sparkline>
            <x14:sparkline>
              <xm:f>PIT_history!C11:DY11</xm:f>
              <xm:sqref>DZ11</xm:sqref>
            </x14:sparkline>
            <x14:sparkline>
              <xm:f>PIT_history!C12:DY12</xm:f>
              <xm:sqref>DZ12</xm:sqref>
            </x14:sparkline>
            <x14:sparkline>
              <xm:f>PIT_history!C13:DY13</xm:f>
              <xm:sqref>DZ13</xm:sqref>
            </x14:sparkline>
            <x14:sparkline>
              <xm:f>PIT_history!C14:DY14</xm:f>
              <xm:sqref>DZ14</xm:sqref>
            </x14:sparkline>
            <x14:sparkline>
              <xm:f>PIT_history!C15:DY15</xm:f>
              <xm:sqref>DZ15</xm:sqref>
            </x14:sparkline>
            <x14:sparkline>
              <xm:f>PIT_history!C16:DY16</xm:f>
              <xm:sqref>DZ16</xm:sqref>
            </x14:sparkline>
            <x14:sparkline>
              <xm:f>PIT_history!C17:DY17</xm:f>
              <xm:sqref>DZ17</xm:sqref>
            </x14:sparkline>
            <x14:sparkline>
              <xm:f>PIT_history!C18:DY18</xm:f>
              <xm:sqref>DZ18</xm:sqref>
            </x14:sparkline>
            <x14:sparkline>
              <xm:f>PIT_history!C19:DY19</xm:f>
              <xm:sqref>DZ19</xm:sqref>
            </x14:sparkline>
            <x14:sparkline>
              <xm:f>PIT_history!C20:DY20</xm:f>
              <xm:sqref>DZ20</xm:sqref>
            </x14:sparkline>
            <x14:sparkline>
              <xm:f>PIT_history!C21:DY21</xm:f>
              <xm:sqref>DZ21</xm:sqref>
            </x14:sparkline>
            <x14:sparkline>
              <xm:f>PIT_history!C22:DY22</xm:f>
              <xm:sqref>DZ22</xm:sqref>
            </x14:sparkline>
            <x14:sparkline>
              <xm:f>PIT_history!C23:DY23</xm:f>
              <xm:sqref>DZ23</xm:sqref>
            </x14:sparkline>
            <x14:sparkline>
              <xm:f>PIT_history!C24:DY24</xm:f>
              <xm:sqref>DZ24</xm:sqref>
            </x14:sparkline>
            <x14:sparkline>
              <xm:f>PIT_history!C25:DY25</xm:f>
              <xm:sqref>DZ25</xm:sqref>
            </x14:sparkline>
            <x14:sparkline>
              <xm:f>PIT_history!C26:DY26</xm:f>
              <xm:sqref>DZ26</xm:sqref>
            </x14:sparkline>
            <x14:sparkline>
              <xm:f>PIT_history!C27:DY27</xm:f>
              <xm:sqref>DZ27</xm:sqref>
            </x14:sparkline>
            <x14:sparkline>
              <xm:f>PIT_history!C28:DY28</xm:f>
              <xm:sqref>DZ28</xm:sqref>
            </x14:sparkline>
            <x14:sparkline>
              <xm:f>PIT_history!C29:DY29</xm:f>
              <xm:sqref>DZ29</xm:sqref>
            </x14:sparkline>
            <x14:sparkline>
              <xm:f>PIT_history!C30:DY30</xm:f>
              <xm:sqref>DZ30</xm:sqref>
            </x14:sparkline>
            <x14:sparkline>
              <xm:f>PIT_history!C31:DY31</xm:f>
              <xm:sqref>DZ31</xm:sqref>
            </x14:sparkline>
            <x14:sparkline>
              <xm:f>PIT_history!C32:DY32</xm:f>
              <xm:sqref>DZ32</xm:sqref>
            </x14:sparkline>
            <x14:sparkline>
              <xm:f>PIT_history!C33:DY33</xm:f>
              <xm:sqref>DZ33</xm:sqref>
            </x14:sparkline>
            <x14:sparkline>
              <xm:f>PIT_history!C34:DY34</xm:f>
              <xm:sqref>DZ34</xm:sqref>
            </x14:sparkline>
            <x14:sparkline>
              <xm:f>PIT_history!C35:DY35</xm:f>
              <xm:sqref>DZ35</xm:sqref>
            </x14:sparkline>
            <x14:sparkline>
              <xm:f>PIT_history!C36:DY36</xm:f>
              <xm:sqref>DZ36</xm:sqref>
            </x14:sparkline>
            <x14:sparkline>
              <xm:f>PIT_history!C37:DY37</xm:f>
              <xm:sqref>DZ37</xm:sqref>
            </x14:sparkline>
            <x14:sparkline>
              <xm:f>PIT_history!C38:DY38</xm:f>
              <xm:sqref>DZ38</xm:sqref>
            </x14:sparkline>
            <x14:sparkline>
              <xm:f>PIT_history!C39:DY39</xm:f>
              <xm:sqref>DZ39</xm:sqref>
            </x14:sparkline>
            <x14:sparkline>
              <xm:f>PIT_history!C40:DY40</xm:f>
              <xm:sqref>DZ40</xm:sqref>
            </x14:sparkline>
            <x14:sparkline>
              <xm:f>PIT_history!C41:DY41</xm:f>
              <xm:sqref>DZ41</xm:sqref>
            </x14:sparkline>
            <x14:sparkline>
              <xm:f>PIT_history!C42:DY42</xm:f>
              <xm:sqref>DZ42</xm:sqref>
            </x14:sparkline>
            <x14:sparkline>
              <xm:f>PIT_history!C43:DY43</xm:f>
              <xm:sqref>DZ43</xm:sqref>
            </x14:sparkline>
            <x14:sparkline>
              <xm:f>PIT_history!C44:DY44</xm:f>
              <xm:sqref>DZ44</xm:sqref>
            </x14:sparkline>
            <x14:sparkline>
              <xm:f>PIT_history!C45:DY45</xm:f>
              <xm:sqref>DZ45</xm:sqref>
            </x14:sparkline>
            <x14:sparkline>
              <xm:f>PIT_history!C46:DY46</xm:f>
              <xm:sqref>DZ46</xm:sqref>
            </x14:sparkline>
            <x14:sparkline>
              <xm:f>PIT_history!C47:DY47</xm:f>
              <xm:sqref>DZ47</xm:sqref>
            </x14:sparkline>
            <x14:sparkline>
              <xm:f>PIT_history!C48:DY48</xm:f>
              <xm:sqref>DZ48</xm:sqref>
            </x14:sparkline>
            <x14:sparkline>
              <xm:f>PIT_history!C49:DY49</xm:f>
              <xm:sqref>DZ49</xm:sqref>
            </x14:sparkline>
            <x14:sparkline>
              <xm:f>PIT_history!C50:DY50</xm:f>
              <xm:sqref>DZ50</xm:sqref>
            </x14:sparkline>
            <x14:sparkline>
              <xm:f>PIT_history!C51:DY51</xm:f>
              <xm:sqref>DZ51</xm:sqref>
            </x14:sparkline>
            <x14:sparkline>
              <xm:f>PIT_history!C52:DY52</xm:f>
              <xm:sqref>DZ52</xm:sqref>
            </x14:sparkline>
            <x14:sparkline>
              <xm:f>PIT_history!C53:DY53</xm:f>
              <xm:sqref>DZ53</xm:sqref>
            </x14:sparkline>
            <x14:sparkline>
              <xm:f>PIT_history!C54:DY54</xm:f>
              <xm:sqref>DZ54</xm:sqref>
            </x14:sparkline>
            <x14:sparkline>
              <xm:f>PIT_history!C55:DY55</xm:f>
              <xm:sqref>DZ55</xm:sqref>
            </x14:sparkline>
            <x14:sparkline>
              <xm:f>PIT_history!C56:DY56</xm:f>
              <xm:sqref>DZ56</xm:sqref>
            </x14:sparkline>
            <x14:sparkline>
              <xm:f>PIT_history!C57:DY57</xm:f>
              <xm:sqref>DZ57</xm:sqref>
            </x14:sparkline>
            <x14:sparkline>
              <xm:f>PIT_history!C58:DY58</xm:f>
              <xm:sqref>DZ58</xm:sqref>
            </x14:sparkline>
            <x14:sparkline>
              <xm:f>PIT_history!C59:DY59</xm:f>
              <xm:sqref>DZ59</xm:sqref>
            </x14:sparkline>
            <x14:sparkline>
              <xm:f>PIT_history!C60:DY60</xm:f>
              <xm:sqref>DZ60</xm:sqref>
            </x14:sparkline>
            <x14:sparkline>
              <xm:f>PIT_history!C61:DY61</xm:f>
              <xm:sqref>DZ61</xm:sqref>
            </x14:sparkline>
            <x14:sparkline>
              <xm:f>PIT_history!C62:DY62</xm:f>
              <xm:sqref>DZ62</xm:sqref>
            </x14:sparkline>
            <x14:sparkline>
              <xm:f>PIT_history!C63:DY63</xm:f>
              <xm:sqref>DZ63</xm:sqref>
            </x14:sparkline>
            <x14:sparkline>
              <xm:f>PIT_history!C64:DY64</xm:f>
              <xm:sqref>DZ64</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3B6E8-4A2A-4546-88FD-9F3A47D8DA33}">
  <sheetPr>
    <tabColor rgb="FF44888B"/>
  </sheetPr>
  <dimension ref="A1:FN98"/>
  <sheetViews>
    <sheetView zoomScaleNormal="120" workbookViewId="0">
      <pane xSplit="1" ySplit="1" topLeftCell="B2" activePane="bottomRight" state="frozen"/>
      <selection pane="topRight" activeCell="AD17" sqref="AD17"/>
      <selection pane="bottomLeft" activeCell="AD17" sqref="AD17"/>
      <selection pane="bottomRight"/>
    </sheetView>
  </sheetViews>
  <sheetFormatPr defaultColWidth="8.6640625" defaultRowHeight="14.4"/>
  <cols>
    <col min="1" max="1" width="23.6640625" style="5" customWidth="1"/>
    <col min="2" max="2" width="10.6640625" style="10" customWidth="1"/>
    <col min="3" max="130" width="10.6640625" style="4" customWidth="1"/>
    <col min="131" max="16384" width="8.6640625" style="4"/>
  </cols>
  <sheetData>
    <row r="1" spans="1:151" s="6" customFormat="1" ht="39" customHeight="1">
      <c r="A1" s="139" t="s">
        <v>86</v>
      </c>
      <c r="B1" s="140">
        <v>1900</v>
      </c>
      <c r="C1" s="140">
        <v>1901</v>
      </c>
      <c r="D1" s="140">
        <v>1902</v>
      </c>
      <c r="E1" s="140">
        <v>1903</v>
      </c>
      <c r="F1" s="140">
        <v>1904</v>
      </c>
      <c r="G1" s="140">
        <v>1905</v>
      </c>
      <c r="H1" s="140">
        <v>1906</v>
      </c>
      <c r="I1" s="140">
        <v>1907</v>
      </c>
      <c r="J1" s="140">
        <v>1908</v>
      </c>
      <c r="K1" s="140">
        <v>1909</v>
      </c>
      <c r="L1" s="140">
        <v>1910</v>
      </c>
      <c r="M1" s="140">
        <v>1911</v>
      </c>
      <c r="N1" s="140">
        <v>1912</v>
      </c>
      <c r="O1" s="140">
        <v>1913</v>
      </c>
      <c r="P1" s="140">
        <v>1914</v>
      </c>
      <c r="Q1" s="140">
        <v>1915</v>
      </c>
      <c r="R1" s="140">
        <v>1916</v>
      </c>
      <c r="S1" s="140">
        <v>1917</v>
      </c>
      <c r="T1" s="140">
        <v>1918</v>
      </c>
      <c r="U1" s="140">
        <v>1919</v>
      </c>
      <c r="V1" s="140">
        <v>1920</v>
      </c>
      <c r="W1" s="140">
        <v>1921</v>
      </c>
      <c r="X1" s="140">
        <v>1922</v>
      </c>
      <c r="Y1" s="140">
        <v>1923</v>
      </c>
      <c r="Z1" s="140">
        <v>1924</v>
      </c>
      <c r="AA1" s="140">
        <v>1925</v>
      </c>
      <c r="AB1" s="140">
        <v>1926</v>
      </c>
      <c r="AC1" s="140">
        <v>1927</v>
      </c>
      <c r="AD1" s="140">
        <v>1928</v>
      </c>
      <c r="AE1" s="140">
        <v>1929</v>
      </c>
      <c r="AF1" s="140">
        <v>1930</v>
      </c>
      <c r="AG1" s="140">
        <v>1931</v>
      </c>
      <c r="AH1" s="140">
        <v>1932</v>
      </c>
      <c r="AI1" s="140">
        <v>1933</v>
      </c>
      <c r="AJ1" s="140">
        <v>1934</v>
      </c>
      <c r="AK1" s="140">
        <v>1935</v>
      </c>
      <c r="AL1" s="140">
        <v>1936</v>
      </c>
      <c r="AM1" s="140">
        <v>1937</v>
      </c>
      <c r="AN1" s="140">
        <v>1938</v>
      </c>
      <c r="AO1" s="140">
        <v>1939</v>
      </c>
      <c r="AP1" s="140">
        <v>1940</v>
      </c>
      <c r="AQ1" s="140">
        <v>1941</v>
      </c>
      <c r="AR1" s="140">
        <v>1942</v>
      </c>
      <c r="AS1" s="140">
        <v>1943</v>
      </c>
      <c r="AT1" s="140">
        <v>1944</v>
      </c>
      <c r="AU1" s="140">
        <v>1945</v>
      </c>
      <c r="AV1" s="140">
        <v>1946</v>
      </c>
      <c r="AW1" s="140">
        <v>1947</v>
      </c>
      <c r="AX1" s="140">
        <v>1948</v>
      </c>
      <c r="AY1" s="140">
        <v>1949</v>
      </c>
      <c r="AZ1" s="140">
        <v>1950</v>
      </c>
      <c r="BA1" s="140">
        <v>1951</v>
      </c>
      <c r="BB1" s="140">
        <v>1952</v>
      </c>
      <c r="BC1" s="140">
        <v>1953</v>
      </c>
      <c r="BD1" s="140">
        <v>1954</v>
      </c>
      <c r="BE1" s="140">
        <v>1955</v>
      </c>
      <c r="BF1" s="140">
        <v>1956</v>
      </c>
      <c r="BG1" s="140">
        <v>1957</v>
      </c>
      <c r="BH1" s="140">
        <v>1958</v>
      </c>
      <c r="BI1" s="140">
        <v>1959</v>
      </c>
      <c r="BJ1" s="140">
        <v>1960</v>
      </c>
      <c r="BK1" s="140">
        <v>1961</v>
      </c>
      <c r="BL1" s="140">
        <v>1962</v>
      </c>
      <c r="BM1" s="140">
        <v>1963</v>
      </c>
      <c r="BN1" s="140">
        <v>1964</v>
      </c>
      <c r="BO1" s="140">
        <v>1965</v>
      </c>
      <c r="BP1" s="140">
        <v>1966</v>
      </c>
      <c r="BQ1" s="140">
        <v>1967</v>
      </c>
      <c r="BR1" s="140">
        <v>1968</v>
      </c>
      <c r="BS1" s="140">
        <v>1969</v>
      </c>
      <c r="BT1" s="140">
        <v>1970</v>
      </c>
      <c r="BU1" s="140">
        <v>1971</v>
      </c>
      <c r="BV1" s="140">
        <v>1972</v>
      </c>
      <c r="BW1" s="140">
        <v>1973</v>
      </c>
      <c r="BX1" s="140">
        <v>1974</v>
      </c>
      <c r="BY1" s="140">
        <v>1975</v>
      </c>
      <c r="BZ1" s="140">
        <v>1976</v>
      </c>
      <c r="CA1" s="140">
        <v>1977</v>
      </c>
      <c r="CB1" s="140">
        <v>1978</v>
      </c>
      <c r="CC1" s="140">
        <v>1979</v>
      </c>
      <c r="CD1" s="140">
        <v>1980</v>
      </c>
      <c r="CE1" s="140">
        <v>1981</v>
      </c>
      <c r="CF1" s="140">
        <v>1982</v>
      </c>
      <c r="CG1" s="140">
        <v>1983</v>
      </c>
      <c r="CH1" s="140">
        <v>1984</v>
      </c>
      <c r="CI1" s="140">
        <v>1985</v>
      </c>
      <c r="CJ1" s="140">
        <v>1986</v>
      </c>
      <c r="CK1" s="140">
        <v>1987</v>
      </c>
      <c r="CL1" s="140">
        <v>1988</v>
      </c>
      <c r="CM1" s="140">
        <v>1989</v>
      </c>
      <c r="CN1" s="140">
        <v>1990</v>
      </c>
      <c r="CO1" s="140">
        <v>1991</v>
      </c>
      <c r="CP1" s="140">
        <v>1992</v>
      </c>
      <c r="CQ1" s="140">
        <v>1993</v>
      </c>
      <c r="CR1" s="140">
        <v>1994</v>
      </c>
      <c r="CS1" s="140">
        <v>1995</v>
      </c>
      <c r="CT1" s="140">
        <v>1996</v>
      </c>
      <c r="CU1" s="140">
        <v>1997</v>
      </c>
      <c r="CV1" s="140">
        <v>1998</v>
      </c>
      <c r="CW1" s="140">
        <v>1999</v>
      </c>
      <c r="CX1" s="140">
        <v>2000</v>
      </c>
      <c r="CY1" s="140">
        <v>2001</v>
      </c>
      <c r="CZ1" s="140">
        <v>2002</v>
      </c>
      <c r="DA1" s="140">
        <v>2003</v>
      </c>
      <c r="DB1" s="140">
        <v>2004</v>
      </c>
      <c r="DC1" s="140">
        <v>2005</v>
      </c>
      <c r="DD1" s="140">
        <v>2006</v>
      </c>
      <c r="DE1" s="140">
        <v>2007</v>
      </c>
      <c r="DF1" s="140">
        <v>2008</v>
      </c>
      <c r="DG1" s="140">
        <v>2009</v>
      </c>
      <c r="DH1" s="140">
        <v>2010</v>
      </c>
      <c r="DI1" s="140">
        <v>2011</v>
      </c>
      <c r="DJ1" s="140">
        <v>2012</v>
      </c>
      <c r="DK1" s="140">
        <v>2013</v>
      </c>
      <c r="DL1" s="140">
        <v>2014</v>
      </c>
      <c r="DM1" s="140">
        <v>2015</v>
      </c>
      <c r="DN1" s="140">
        <v>2016</v>
      </c>
      <c r="DO1" s="140">
        <v>2017</v>
      </c>
      <c r="DP1" s="140">
        <v>2018</v>
      </c>
      <c r="DQ1" s="140">
        <v>2019</v>
      </c>
      <c r="DR1" s="140">
        <v>2020</v>
      </c>
      <c r="DS1" s="140">
        <v>2021</v>
      </c>
      <c r="DT1" s="140">
        <v>2022</v>
      </c>
      <c r="DU1" s="140">
        <v>2023</v>
      </c>
      <c r="DV1" s="140">
        <v>2024</v>
      </c>
      <c r="DW1" s="140">
        <v>2025</v>
      </c>
      <c r="DX1" s="140">
        <v>2026</v>
      </c>
      <c r="DY1" s="70">
        <v>2027</v>
      </c>
    </row>
    <row r="2" spans="1:151" ht="15" customHeight="1">
      <c r="A2" s="16" t="s">
        <v>26</v>
      </c>
      <c r="B2" s="148">
        <f>IF(PIT_fed_deduction!B2="",0,(PIT_history!B2*(1-PIT_fed_deduction!B2*PIT_history!B$54))/(1-PIT_history!B2*PIT_fed_deduction!B2*PIT_history!B$54))</f>
        <v>0</v>
      </c>
      <c r="C2" s="148">
        <f>IF(PIT_fed_deduction!C2="",0,(PIT_history!C2*(1-PIT_fed_deduction!C2*PIT_history!C$54))/(1-PIT_history!C2*PIT_fed_deduction!C2*PIT_history!C$54))</f>
        <v>0</v>
      </c>
      <c r="D2" s="148">
        <f>IF(PIT_fed_deduction!D2="",0,(PIT_history!D2*(1-PIT_fed_deduction!D2*PIT_history!D$54))/(1-PIT_history!D2*PIT_fed_deduction!D2*PIT_history!D$54))</f>
        <v>0</v>
      </c>
      <c r="E2" s="148">
        <f>IF(PIT_fed_deduction!E2="",0,(PIT_history!E2*(1-PIT_fed_deduction!E2*PIT_history!E$54))/(1-PIT_history!E2*PIT_fed_deduction!E2*PIT_history!E$54))</f>
        <v>0</v>
      </c>
      <c r="F2" s="148">
        <f>IF(PIT_fed_deduction!F2="",0,(PIT_history!F2*(1-PIT_fed_deduction!F2*PIT_history!F$54))/(1-PIT_history!F2*PIT_fed_deduction!F2*PIT_history!F$54))</f>
        <v>0</v>
      </c>
      <c r="G2" s="148">
        <f>IF(PIT_fed_deduction!G2="",0,(PIT_history!G2*(1-PIT_fed_deduction!G2*PIT_history!G$54))/(1-PIT_history!G2*PIT_fed_deduction!G2*PIT_history!G$54))</f>
        <v>0</v>
      </c>
      <c r="H2" s="148">
        <f>IF(PIT_fed_deduction!H2="",0,(PIT_history!H2*(1-PIT_fed_deduction!H2*PIT_history!H$54))/(1-PIT_history!H2*PIT_fed_deduction!H2*PIT_history!H$54))</f>
        <v>0</v>
      </c>
      <c r="I2" s="148">
        <f>IF(PIT_fed_deduction!I2="",0,(PIT_history!I2*(1-PIT_fed_deduction!I2*PIT_history!I$54))/(1-PIT_history!I2*PIT_fed_deduction!I2*PIT_history!I$54))</f>
        <v>0</v>
      </c>
      <c r="J2" s="148">
        <f>IF(PIT_fed_deduction!J2="",0,(PIT_history!J2*(1-PIT_fed_deduction!J2*PIT_history!J$54))/(1-PIT_history!J2*PIT_fed_deduction!J2*PIT_history!J$54))</f>
        <v>0</v>
      </c>
      <c r="K2" s="148">
        <f>IF(PIT_fed_deduction!K2="",0,(PIT_history!K2*(1-PIT_fed_deduction!K2*PIT_history!K$54))/(1-PIT_history!K2*PIT_fed_deduction!K2*PIT_history!K$54))</f>
        <v>0</v>
      </c>
      <c r="L2" s="148">
        <f>IF(PIT_fed_deduction!L2="",0,(PIT_history!L2*(1-PIT_fed_deduction!L2*PIT_history!L$54))/(1-PIT_history!L2*PIT_fed_deduction!L2*PIT_history!L$54))</f>
        <v>0</v>
      </c>
      <c r="M2" s="148">
        <f>IF(PIT_fed_deduction!M2="",0,(PIT_history!M2*(1-PIT_fed_deduction!M2*PIT_history!M$54))/(1-PIT_history!M2*PIT_fed_deduction!M2*PIT_history!M$54))</f>
        <v>0</v>
      </c>
      <c r="N2" s="148">
        <f>IF(PIT_fed_deduction!N2="",0,(PIT_history!N2*(1-PIT_fed_deduction!N2*PIT_history!N$54))/(1-PIT_history!N2*PIT_fed_deduction!N2*PIT_history!N$54))</f>
        <v>0</v>
      </c>
      <c r="O2" s="148">
        <f>IF(PIT_fed_deduction!O2="",0,(PIT_history!O2*(1-PIT_fed_deduction!O2*PIT_history!O$54))/(1-PIT_history!O2*PIT_fed_deduction!O2*PIT_history!O$54))</f>
        <v>0</v>
      </c>
      <c r="P2" s="148">
        <f>IF(PIT_fed_deduction!P2="",0,(PIT_history!P2*(1-PIT_fed_deduction!P2*PIT_history!P$54))/(1-PIT_history!P2*PIT_fed_deduction!P2*PIT_history!P$54))</f>
        <v>0</v>
      </c>
      <c r="Q2" s="148">
        <f>IF(PIT_fed_deduction!Q2="",0,(PIT_history!Q2*(1-PIT_fed_deduction!Q2*PIT_history!Q$54))/(1-PIT_history!Q2*PIT_fed_deduction!Q2*PIT_history!Q$54))</f>
        <v>0</v>
      </c>
      <c r="R2" s="148">
        <f>IF(PIT_fed_deduction!R2="",0,(PIT_history!R2*(1-PIT_fed_deduction!R2*PIT_history!R$54))/(1-PIT_history!R2*PIT_fed_deduction!R2*PIT_history!R$54))</f>
        <v>0</v>
      </c>
      <c r="S2" s="148">
        <f>IF(PIT_fed_deduction!S2="",0,(PIT_history!S2*(1-PIT_fed_deduction!S2*PIT_history!S$54))/(1-PIT_history!S2*PIT_fed_deduction!S2*PIT_history!S$54))</f>
        <v>0</v>
      </c>
      <c r="T2" s="148">
        <f>IF(PIT_fed_deduction!T2="",0,(PIT_history!T2*(1-PIT_fed_deduction!T2*PIT_history!T$54))/(1-PIT_history!T2*PIT_fed_deduction!T2*PIT_history!T$54))</f>
        <v>0</v>
      </c>
      <c r="U2" s="148">
        <f>IF(PIT_fed_deduction!U2="",0,(PIT_history!U2*(1-PIT_fed_deduction!U2*PIT_history!U$54))/(1-PIT_history!U2*PIT_fed_deduction!U2*PIT_history!U$54))</f>
        <v>0</v>
      </c>
      <c r="V2" s="148">
        <f>IF(PIT_fed_deduction!V2="",0,(PIT_history!V2*(1-PIT_fed_deduction!V2*PIT_history!V$54))/(1-PIT_history!V2*PIT_fed_deduction!V2*PIT_history!V$54))</f>
        <v>0</v>
      </c>
      <c r="W2" s="148">
        <f>IF(PIT_fed_deduction!W2="",0,(PIT_history!W2*(1-PIT_fed_deduction!W2*PIT_history!W$54))/(1-PIT_history!W2*PIT_fed_deduction!W2*PIT_history!W$54))</f>
        <v>0</v>
      </c>
      <c r="X2" s="148">
        <f>IF(PIT_fed_deduction!X2="",0,(PIT_history!X2*(1-PIT_fed_deduction!X2*PIT_history!X$54))/(1-PIT_history!X2*PIT_fed_deduction!X2*PIT_history!X$54))</f>
        <v>0</v>
      </c>
      <c r="Y2" s="148">
        <f>IF(PIT_fed_deduction!Y2="",0,(PIT_history!Y2*(1-PIT_fed_deduction!Y2*PIT_history!Y$54))/(1-PIT_history!Y2*PIT_fed_deduction!Y2*PIT_history!Y$54))</f>
        <v>0</v>
      </c>
      <c r="Z2" s="148">
        <f>IF(PIT_fed_deduction!Z2="",0,(PIT_history!Z2*(1-PIT_fed_deduction!Z2*PIT_history!Z$54))/(1-PIT_history!Z2*PIT_fed_deduction!Z2*PIT_history!Z$54))</f>
        <v>0</v>
      </c>
      <c r="AA2" s="148">
        <f>IF(PIT_fed_deduction!AA2="",0,(PIT_history!AA2*(1-PIT_fed_deduction!AA2*PIT_history!AA$54))/(1-PIT_history!AA2*PIT_fed_deduction!AA2*PIT_history!AA$54))</f>
        <v>0</v>
      </c>
      <c r="AB2" s="148">
        <f>IF(PIT_fed_deduction!AB2="",0,(PIT_history!AB2*(1-PIT_fed_deduction!AB2*PIT_history!AB$54))/(1-PIT_history!AB2*PIT_fed_deduction!AB2*PIT_history!AB$54))</f>
        <v>0</v>
      </c>
      <c r="AC2" s="148">
        <f>IF(PIT_fed_deduction!AC2="",0,(PIT_history!AC2*(1-PIT_fed_deduction!AC2*PIT_history!AC$54))/(1-PIT_history!AC2*PIT_fed_deduction!AC2*PIT_history!AC$54))</f>
        <v>0</v>
      </c>
      <c r="AD2" s="148">
        <f>IF(PIT_fed_deduction!AD2="",0,(PIT_history!AD2*(1-PIT_fed_deduction!AD2*PIT_history!AD$54))/(1-PIT_history!AD2*PIT_fed_deduction!AD2*PIT_history!AD$54))</f>
        <v>0</v>
      </c>
      <c r="AE2" s="148">
        <f>IF(PIT_fed_deduction!AE2="",0,(PIT_history!AE2*(1-PIT_fed_deduction!AE2*PIT_history!AE$54))/(1-PIT_history!AE2*PIT_fed_deduction!AE2*PIT_history!AE$54))</f>
        <v>0</v>
      </c>
      <c r="AF2" s="148">
        <f>IF(PIT_fed_deduction!AF2="",0,(PIT_history!AF2*(1-PIT_fed_deduction!AF2*PIT_history!AF$54))/(1-PIT_history!AF2*PIT_fed_deduction!AF2*PIT_history!AF$54))</f>
        <v>0</v>
      </c>
      <c r="AG2" s="148">
        <f>IF(PIT_fed_deduction!AG2="",0,(PIT_history!AG2*(1-PIT_fed_deduction!AG2*PIT_history!AG$54))/(1-PIT_history!AG2*PIT_fed_deduction!AG2*PIT_history!AG$54))</f>
        <v>0</v>
      </c>
      <c r="AH2" s="148">
        <f>IF(PIT_fed_deduction!AH2="",0,(PIT_history!AH2*(1-PIT_fed_deduction!AH2*PIT_history!AH$54))/(1-PIT_history!AH2*PIT_fed_deduction!AH2*PIT_history!AH$54))</f>
        <v>0</v>
      </c>
      <c r="AI2" s="148">
        <f>IF(PIT_fed_deduction!AI2="",0,(PIT_history!AI2*(1-PIT_fed_deduction!AI2*PIT_history!AI$54))/(1-PIT_history!AI2*PIT_fed_deduction!AI2*PIT_history!AI$54))</f>
        <v>1.1313831413719293E-2</v>
      </c>
      <c r="AJ2" s="148">
        <f>IF(PIT_fed_deduction!AJ2="",0,(PIT_history!AJ2*(1-PIT_fed_deduction!AJ2*PIT_history!AJ$54))/(1-PIT_history!AJ2*PIT_fed_deduction!AJ2*PIT_history!AJ$54))</f>
        <v>1.1313831413719293E-2</v>
      </c>
      <c r="AK2" s="148">
        <f>IF(PIT_fed_deduction!AK2="",0,(PIT_history!AK2*(1-PIT_fed_deduction!AK2*PIT_history!AK$54))/(1-PIT_history!AK2*PIT_fed_deduction!AK2*PIT_history!AK$54))</f>
        <v>1.9101703665462055E-2</v>
      </c>
      <c r="AL2" s="148">
        <f>IF(PIT_fed_deduction!AL2="",0,(PIT_history!AL2*(1-PIT_fed_deduction!AL2*PIT_history!AL$54))/(1-PIT_history!AL2*PIT_fed_deduction!AL2*PIT_history!AL$54))</f>
        <v>1.0931806350858926E-2</v>
      </c>
      <c r="AM2" s="148">
        <f>IF(PIT_fed_deduction!AM2="",0,(PIT_history!AM2*(1-PIT_fed_deduction!AM2*PIT_history!AM$54))/(1-PIT_history!AM2*PIT_fed_deduction!AM2*PIT_history!AM$54))</f>
        <v>1.0931806350858926E-2</v>
      </c>
      <c r="AN2" s="148">
        <f>IF(PIT_fed_deduction!AN2="",0,(PIT_history!AN2*(1-PIT_fed_deduction!AN2*PIT_history!AN$54))/(1-PIT_history!AN2*PIT_fed_deduction!AN2*PIT_history!AN$54))</f>
        <v>1.0931806350858926E-2</v>
      </c>
      <c r="AO2" s="148">
        <f>IF(PIT_fed_deduction!AO2="",0,(PIT_history!AO2*(1-PIT_fed_deduction!AO2*PIT_history!AO$54))/(1-PIT_history!AO2*PIT_fed_deduction!AO2*PIT_history!AO$54))</f>
        <v>1.0931806350858926E-2</v>
      </c>
      <c r="AP2" s="148">
        <f>IF(PIT_fed_deduction!AP2="",0,(PIT_history!AP2*(1-PIT_fed_deduction!AP2*PIT_history!AP$54))/(1-PIT_history!AP2*PIT_fed_deduction!AP2*PIT_history!AP$54))</f>
        <v>1.0931806350858926E-2</v>
      </c>
      <c r="AQ2" s="148">
        <f>IF(PIT_fed_deduction!AQ2="",0,(PIT_history!AQ2*(1-PIT_fed_deduction!AQ2*PIT_history!AQ$54))/(1-PIT_history!AQ2*PIT_fed_deduction!AQ2*PIT_history!AQ$54))</f>
        <v>9.9009900990098994E-3</v>
      </c>
      <c r="AR2" s="148">
        <f>IF(PIT_fed_deduction!AR2="",0,(PIT_history!AR2*(1-PIT_fed_deduction!AR2*PIT_history!AR$54))/(1-PIT_history!AR2*PIT_fed_deduction!AR2*PIT_history!AR$54))</f>
        <v>6.2761506276150635E-3</v>
      </c>
      <c r="AS2" s="148">
        <f>IF(PIT_fed_deduction!AS2="",0,(PIT_history!AS2*(1-PIT_fed_deduction!AS2*PIT_history!AS$54))/(1-PIT_history!AS2*PIT_fed_deduction!AS2*PIT_history!AS$54))</f>
        <v>6.2761506276150635E-3</v>
      </c>
      <c r="AT2" s="148">
        <f>IF(PIT_fed_deduction!AT2="",0,(PIT_history!AT2*(1-PIT_fed_deduction!AT2*PIT_history!AT$54))/(1-PIT_history!AT2*PIT_fed_deduction!AT2*PIT_history!AT$54))</f>
        <v>3.1479538300104963E-3</v>
      </c>
      <c r="AU2" s="148">
        <f>IF(PIT_fed_deduction!AU2="",0,(PIT_history!AU2*(1-PIT_fed_deduction!AU2*PIT_history!AU$54))/(1-PIT_history!AU2*PIT_fed_deduction!AU2*PIT_history!AU$54))</f>
        <v>4.7145102147721305E-3</v>
      </c>
      <c r="AV2" s="148">
        <f>IF(PIT_fed_deduction!AV2="",0,(PIT_history!AV2*(1-PIT_fed_deduction!AV2*PIT_history!AV$54))/(1-PIT_history!AV2*PIT_fed_deduction!AV2*PIT_history!AV$54))</f>
        <v>4.7145102147721305E-3</v>
      </c>
      <c r="AW2" s="148">
        <f>IF(PIT_fed_deduction!AW2="",0,(PIT_history!AW2*(1-PIT_fed_deduction!AW2*PIT_history!AW$54))/(1-PIT_history!AW2*PIT_fed_deduction!AW2*PIT_history!AW$54))</f>
        <v>4.7145102147721305E-3</v>
      </c>
      <c r="AX2" s="148">
        <f>IF(PIT_fed_deduction!AX2="",0,(PIT_history!AX2*(1-PIT_fed_deduction!AX2*PIT_history!AX$54))/(1-PIT_history!AX2*PIT_fed_deduction!AX2*PIT_history!AX$54))</f>
        <v>4.7145102147721305E-3</v>
      </c>
      <c r="AY2" s="148">
        <f>IF(PIT_fed_deduction!AY2="",0,(PIT_history!AY2*(1-PIT_fed_deduction!AY2*PIT_history!AY$54))/(1-PIT_history!AY2*PIT_fed_deduction!AY2*PIT_history!AY$54))</f>
        <v>4.7145102147721305E-3</v>
      </c>
      <c r="AZ2" s="148">
        <f>IF(PIT_fed_deduction!AZ2="",0,(PIT_history!AZ2*(1-PIT_fed_deduction!AZ2*PIT_history!AZ$54))/(1-PIT_history!AZ2*PIT_fed_deduction!AZ2*PIT_history!AZ$54))</f>
        <v>4.7145102147721305E-3</v>
      </c>
      <c r="BA2" s="148">
        <f>IF(PIT_fed_deduction!BA2="",0,(PIT_history!BA2*(1-PIT_fed_deduction!BA2*PIT_history!BA$54))/(1-PIT_history!BA2*PIT_fed_deduction!BA2*PIT_history!BA$54))</f>
        <v>4.7145102147721305E-3</v>
      </c>
      <c r="BB2" s="148">
        <f>IF(PIT_fed_deduction!BB2="",0,(PIT_history!BB2*(1-PIT_fed_deduction!BB2*PIT_history!BB$54))/(1-PIT_history!BB2*PIT_fed_deduction!BB2*PIT_history!BB$54))</f>
        <v>4.7145102147721305E-3</v>
      </c>
      <c r="BC2" s="148">
        <f>IF(PIT_fed_deduction!BC2="",0,(PIT_history!BC2*(1-PIT_fed_deduction!BC2*PIT_history!BC$54))/(1-PIT_history!BC2*PIT_fed_deduction!BC2*PIT_history!BC$54))</f>
        <v>4.7145102147721305E-3</v>
      </c>
      <c r="BD2" s="148">
        <f>IF(PIT_fed_deduction!BD2="",0,(PIT_history!BD2*(1-PIT_fed_deduction!BD2*PIT_history!BD$54))/(1-PIT_history!BD2*PIT_fed_deduction!BD2*PIT_history!BD$54))</f>
        <v>4.7145102147721305E-3</v>
      </c>
      <c r="BE2" s="148">
        <f>IF(PIT_fed_deduction!BE2="",0,(PIT_history!BE2*(1-PIT_fed_deduction!BE2*PIT_history!BE$54))/(1-PIT_history!BE2*PIT_fed_deduction!BE2*PIT_history!BE$54))</f>
        <v>6.2177817930594657E-3</v>
      </c>
      <c r="BF2" s="148">
        <f>IF(PIT_fed_deduction!BF2="",0,(PIT_history!BF2*(1-PIT_fed_deduction!BF2*PIT_history!BF$54))/(1-PIT_history!BF2*PIT_fed_deduction!BF2*PIT_history!BF$54))</f>
        <v>4.7145102147721305E-3</v>
      </c>
      <c r="BG2" s="148">
        <f>IF(PIT_fed_deduction!BG2="",0,(PIT_history!BG2*(1-PIT_fed_deduction!BG2*PIT_history!BG$54))/(1-PIT_history!BG2*PIT_fed_deduction!BG2*PIT_history!BG$54))</f>
        <v>4.7145102147721305E-3</v>
      </c>
      <c r="BH2" s="148">
        <f>IF(PIT_fed_deduction!BH2="",0,(PIT_history!BH2*(1-PIT_fed_deduction!BH2*PIT_history!BH$54))/(1-PIT_history!BH2*PIT_fed_deduction!BH2*PIT_history!BH$54))</f>
        <v>4.7145102147721305E-3</v>
      </c>
      <c r="BI2" s="148">
        <f>IF(PIT_fed_deduction!BI2="",0,(PIT_history!BI2*(1-PIT_fed_deduction!BI2*PIT_history!BI$54))/(1-PIT_history!BI2*PIT_fed_deduction!BI2*PIT_history!BI$54))</f>
        <v>4.7145102147721305E-3</v>
      </c>
      <c r="BJ2" s="148">
        <f>IF(PIT_fed_deduction!BJ2="",0,(PIT_history!BJ2*(1-PIT_fed_deduction!BJ2*PIT_history!BJ$54))/(1-PIT_history!BJ2*PIT_fed_deduction!BJ2*PIT_history!BJ$54))</f>
        <v>4.7145102147721305E-3</v>
      </c>
      <c r="BK2" s="148">
        <f>IF(PIT_fed_deduction!BK2="",0,(PIT_history!BK2*(1-PIT_fed_deduction!BK2*PIT_history!BK$54))/(1-PIT_history!BK2*PIT_fed_deduction!BK2*PIT_history!BK$54))</f>
        <v>4.7145102147721305E-3</v>
      </c>
      <c r="BL2" s="148">
        <f>IF(PIT_fed_deduction!BL2="",0,(PIT_history!BL2*(1-PIT_fed_deduction!BL2*PIT_history!BL$54))/(1-PIT_history!BL2*PIT_fed_deduction!BL2*PIT_history!BL$54))</f>
        <v>4.7145102147721305E-3</v>
      </c>
      <c r="BM2" s="148">
        <f>IF(PIT_fed_deduction!BM2="",0,(PIT_history!BM2*(1-PIT_fed_deduction!BM2*PIT_history!BM$54))/(1-PIT_history!BM2*PIT_fed_deduction!BM2*PIT_history!BM$54))</f>
        <v>4.7145102147721305E-3</v>
      </c>
      <c r="BN2" s="148">
        <f>IF(PIT_fed_deduction!BN2="",0,(PIT_history!BN2*(1-PIT_fed_deduction!BN2*PIT_history!BN$54))/(1-PIT_history!BN2*PIT_fed_deduction!BN2*PIT_history!BN$54))</f>
        <v>1.1960478419136765E-2</v>
      </c>
      <c r="BO2" s="148">
        <f>IF(PIT_fed_deduction!BO2="",0,(PIT_history!BO2*(1-PIT_fed_deduction!BO2*PIT_history!BO$54))/(1-PIT_history!BO2*PIT_fed_deduction!BO2*PIT_history!BO$54))</f>
        <v>1.5544041450777205E-2</v>
      </c>
      <c r="BP2" s="148">
        <f>IF(PIT_fed_deduction!BP2="",0,(PIT_history!BP2*(1-PIT_fed_deduction!BP2*PIT_history!BP$54))/(1-PIT_history!BP2*PIT_fed_deduction!BP2*PIT_history!BP$54))</f>
        <v>1.5544041450777205E-2</v>
      </c>
      <c r="BQ2" s="148">
        <f>IF(PIT_fed_deduction!BQ2="",0,(PIT_history!BQ2*(1-PIT_fed_deduction!BQ2*PIT_history!BQ$54))/(1-PIT_history!BQ2*PIT_fed_deduction!BQ2*PIT_history!BQ$54))</f>
        <v>1.5544041450777205E-2</v>
      </c>
      <c r="BR2" s="148">
        <f>IF(PIT_fed_deduction!BR2="",0,(PIT_history!BR2*(1-PIT_fed_deduction!BR2*PIT_history!BR$54))/(1-PIT_history!BR2*PIT_fed_deduction!BR2*PIT_history!BR$54))</f>
        <v>1.5544041450777205E-2</v>
      </c>
      <c r="BS2" s="148">
        <f>IF(PIT_fed_deduction!BS2="",0,(PIT_history!BS2*(1-PIT_fed_deduction!BS2*PIT_history!BS$54))/(1-PIT_history!BS2*PIT_fed_deduction!BS2*PIT_history!BS$54))</f>
        <v>1.5544041450777205E-2</v>
      </c>
      <c r="BT2" s="148">
        <f>IF(PIT_fed_deduction!BT2="",0,(PIT_history!BT2*(1-PIT_fed_deduction!BT2*PIT_history!BT$54))/(1-PIT_history!BT2*PIT_fed_deduction!BT2*PIT_history!BT$54))</f>
        <v>1.5544041450777205E-2</v>
      </c>
      <c r="BU2" s="148">
        <f>IF(PIT_fed_deduction!BU2="",0,(PIT_history!BU2*(1-PIT_fed_deduction!BU2*PIT_history!BU$54))/(1-PIT_history!BU2*PIT_fed_deduction!BU2*PIT_history!BU$54))</f>
        <v>1.5544041450777205E-2</v>
      </c>
      <c r="BV2" s="148">
        <f>IF(PIT_fed_deduction!BV2="",0,(PIT_history!BV2*(1-PIT_fed_deduction!BV2*PIT_history!BV$54))/(1-PIT_history!BV2*PIT_fed_deduction!BV2*PIT_history!BV$54))</f>
        <v>1.5544041450777205E-2</v>
      </c>
      <c r="BW2" s="148">
        <f>IF(PIT_fed_deduction!BW2="",0,(PIT_history!BW2*(1-PIT_fed_deduction!BW2*PIT_history!BW$54))/(1-PIT_history!BW2*PIT_fed_deduction!BW2*PIT_history!BW$54))</f>
        <v>1.5544041450777205E-2</v>
      </c>
      <c r="BX2" s="148">
        <f>IF(PIT_fed_deduction!BX2="",0,(PIT_history!BX2*(1-PIT_fed_deduction!BX2*PIT_history!BX$54))/(1-PIT_history!BX2*PIT_fed_deduction!BX2*PIT_history!BX$54))</f>
        <v>1.5544041450777205E-2</v>
      </c>
      <c r="BY2" s="148">
        <f>IF(PIT_fed_deduction!BY2="",0,(PIT_history!BY2*(1-PIT_fed_deduction!BY2*PIT_history!BY$54))/(1-PIT_history!BY2*PIT_fed_deduction!BY2*PIT_history!BY$54))</f>
        <v>1.5544041450777205E-2</v>
      </c>
      <c r="BZ2" s="148">
        <f>IF(PIT_fed_deduction!BZ2="",0,(PIT_history!BZ2*(1-PIT_fed_deduction!BZ2*PIT_history!BZ$54))/(1-PIT_history!BZ2*PIT_fed_deduction!BZ2*PIT_history!BZ$54))</f>
        <v>1.5544041450777205E-2</v>
      </c>
      <c r="CA2" s="148">
        <f>IF(PIT_fed_deduction!CA2="",0,(PIT_history!CA2*(1-PIT_fed_deduction!CA2*PIT_history!CA$54))/(1-PIT_history!CA2*PIT_fed_deduction!CA2*PIT_history!CA$54))</f>
        <v>1.5544041450777205E-2</v>
      </c>
      <c r="CB2" s="148">
        <f>IF(PIT_fed_deduction!CB2="",0,(PIT_history!CB2*(1-PIT_fed_deduction!CB2*PIT_history!CB$54))/(1-PIT_history!CB2*PIT_fed_deduction!CB2*PIT_history!CB$54))</f>
        <v>1.5544041450777205E-2</v>
      </c>
      <c r="CC2" s="148">
        <f>IF(PIT_fed_deduction!CC2="",0,(PIT_history!CC2*(1-PIT_fed_deduction!CC2*PIT_history!CC$54))/(1-PIT_history!CC2*PIT_fed_deduction!CC2*PIT_history!CC$54))</f>
        <v>1.5544041450777205E-2</v>
      </c>
      <c r="CD2" s="148">
        <f>IF(PIT_fed_deduction!CD2="",0,(PIT_history!CD2*(1-PIT_fed_deduction!CD2*PIT_history!CD$54))/(1-PIT_history!CD2*PIT_fed_deduction!CD2*PIT_history!CD$54))</f>
        <v>1.5544041450777205E-2</v>
      </c>
      <c r="CE2" s="148">
        <f>IF(PIT_fed_deduction!CE2="",0,(PIT_history!CE2*(1-PIT_fed_deduction!CE2*PIT_history!CE$54))/(1-PIT_history!CE2*PIT_fed_deduction!CE2*PIT_history!CE$54))</f>
        <v>1.5987611801933841E-2</v>
      </c>
      <c r="CF2" s="148">
        <f>IF(PIT_fed_deduction!CF2="",0,(PIT_history!CF2*(1-PIT_fed_deduction!CF2*PIT_history!CF$54))/(1-PIT_history!CF2*PIT_fed_deduction!CF2*PIT_history!CF$54))</f>
        <v>2.5641025641025644E-2</v>
      </c>
      <c r="CG2" s="148">
        <f>IF(PIT_fed_deduction!CG2="",0,(PIT_history!CG2*(1-PIT_fed_deduction!CG2*PIT_history!CG$54))/(1-PIT_history!CG2*PIT_fed_deduction!CG2*PIT_history!CG$54))</f>
        <v>2.5641025641025644E-2</v>
      </c>
      <c r="CH2" s="148">
        <f>IF(PIT_fed_deduction!CH2="",0,(PIT_history!CH2*(1-PIT_fed_deduction!CH2*PIT_history!CH$54))/(1-PIT_history!CH2*PIT_fed_deduction!CH2*PIT_history!CH$54))</f>
        <v>2.5641025641025644E-2</v>
      </c>
      <c r="CI2" s="148">
        <f>IF(PIT_fed_deduction!CI2="",0,(PIT_history!CI2*(1-PIT_fed_deduction!CI2*PIT_history!CI$54))/(1-PIT_history!CI2*PIT_fed_deduction!CI2*PIT_history!CI$54))</f>
        <v>2.5641025641025644E-2</v>
      </c>
      <c r="CJ2" s="148">
        <f>IF(PIT_fed_deduction!CJ2="",0,(PIT_history!CJ2*(1-PIT_fed_deduction!CJ2*PIT_history!CJ$54))/(1-PIT_history!CJ2*PIT_fed_deduction!CJ2*PIT_history!CJ$54))</f>
        <v>2.5641025641025644E-2</v>
      </c>
      <c r="CK2" s="148">
        <f>IF(PIT_fed_deduction!CK2="",0,(PIT_history!CK2*(1-PIT_fed_deduction!CK2*PIT_history!CK$54))/(1-PIT_history!CK2*PIT_fed_deduction!CK2*PIT_history!CK$54))</f>
        <v>3.1353555952077491E-2</v>
      </c>
      <c r="CL2" s="148">
        <f>IF(PIT_fed_deduction!CL2="",0,(PIT_history!CL2*(1-PIT_fed_deduction!CL2*PIT_history!CL$54))/(1-PIT_history!CL2*PIT_fed_deduction!CL2*PIT_history!CL$54))</f>
        <v>3.6511156186612576E-2</v>
      </c>
      <c r="CM2" s="148">
        <f>IF(PIT_fed_deduction!CM2="",0,(PIT_history!CM2*(1-PIT_fed_deduction!CM2*PIT_history!CM$54))/(1-PIT_history!CM2*PIT_fed_deduction!CM2*PIT_history!CM$54))</f>
        <v>3.6511156186612576E-2</v>
      </c>
      <c r="CN2" s="148">
        <f>IF(PIT_fed_deduction!CN2="",0,(PIT_history!CN2*(1-PIT_fed_deduction!CN2*PIT_history!CN$54))/(1-PIT_history!CN2*PIT_fed_deduction!CN2*PIT_history!CN$54))</f>
        <v>3.6511156186612576E-2</v>
      </c>
      <c r="CO2" s="148">
        <f>IF(PIT_fed_deduction!CO2="",0,(PIT_history!CO2*(1-PIT_fed_deduction!CO2*PIT_history!CO$54))/(1-PIT_history!CO2*PIT_fed_deduction!CO2*PIT_history!CO$54))</f>
        <v>3.5043169121381404E-2</v>
      </c>
      <c r="CP2" s="148">
        <f>IF(PIT_fed_deduction!CP2="",0,(PIT_history!CP2*(1-PIT_fed_deduction!CP2*PIT_history!CP$54))/(1-PIT_history!CP2*PIT_fed_deduction!CP2*PIT_history!CP$54))</f>
        <v>3.5043169121381404E-2</v>
      </c>
      <c r="CQ2" s="148">
        <f>IF(PIT_fed_deduction!CQ2="",0,(PIT_history!CQ2*(1-PIT_fed_deduction!CQ2*PIT_history!CQ$54))/(1-PIT_history!CQ2*PIT_fed_deduction!CQ2*PIT_history!CQ$54))</f>
        <v>3.0810038767598451E-2</v>
      </c>
      <c r="CR2" s="148">
        <f>IF(PIT_fed_deduction!CR2="",0,(PIT_history!CR2*(1-PIT_fed_deduction!CR2*PIT_history!CR$54))/(1-PIT_history!CR2*PIT_fed_deduction!CR2*PIT_history!CR$54))</f>
        <v>3.0810038767598451E-2</v>
      </c>
      <c r="CS2" s="148">
        <f>IF(PIT_fed_deduction!CS2="",0,(PIT_history!CS2*(1-PIT_fed_deduction!CS2*PIT_history!CS$54))/(1-PIT_history!CS2*PIT_fed_deduction!CS2*PIT_history!CS$54))</f>
        <v>3.0810038767598451E-2</v>
      </c>
      <c r="CT2" s="148">
        <f>IF(PIT_fed_deduction!CT2="",0,(PIT_history!CT2*(1-PIT_fed_deduction!CT2*PIT_history!CT$54))/(1-PIT_history!CT2*PIT_fed_deduction!CT2*PIT_history!CT$54))</f>
        <v>3.0810038767598451E-2</v>
      </c>
      <c r="CU2" s="148">
        <f>IF(PIT_fed_deduction!CU2="",0,(PIT_history!CU2*(1-PIT_fed_deduction!CU2*PIT_history!CU$54))/(1-PIT_history!CU2*PIT_fed_deduction!CU2*PIT_history!CU$54))</f>
        <v>3.0810038767598451E-2</v>
      </c>
      <c r="CV2" s="148">
        <f>IF(PIT_fed_deduction!CV2="",0,(PIT_history!CV2*(1-PIT_fed_deduction!CV2*PIT_history!CV$54))/(1-PIT_history!CV2*PIT_fed_deduction!CV2*PIT_history!CV$54))</f>
        <v>3.0810038767598451E-2</v>
      </c>
      <c r="CW2" s="148">
        <f>IF(PIT_fed_deduction!CW2="",0,(PIT_history!CW2*(1-PIT_fed_deduction!CW2*PIT_history!CW$54))/(1-PIT_history!CW2*PIT_fed_deduction!CW2*PIT_history!CW$54))</f>
        <v>3.0810038767598451E-2</v>
      </c>
      <c r="CX2" s="148">
        <f>IF(PIT_fed_deduction!CX2="",0,(PIT_history!CX2*(1-PIT_fed_deduction!CX2*PIT_history!CX$54))/(1-PIT_history!CX2*PIT_fed_deduction!CX2*PIT_history!CX$54))</f>
        <v>3.0810038767598451E-2</v>
      </c>
      <c r="CY2" s="148">
        <f>IF(PIT_fed_deduction!CY2="",0,(PIT_history!CY2*(1-PIT_fed_deduction!CY2*PIT_history!CY$54))/(1-PIT_history!CY2*PIT_fed_deduction!CY2*PIT_history!CY$54))</f>
        <v>3.1057167627109999E-2</v>
      </c>
      <c r="CZ2" s="148">
        <f>IF(PIT_fed_deduction!CZ2="",0,(PIT_history!CZ2*(1-PIT_fed_deduction!CZ2*PIT_history!CZ$54))/(1-PIT_history!CZ2*PIT_fed_deduction!CZ2*PIT_history!CZ$54))</f>
        <v>3.1304170490465993E-2</v>
      </c>
      <c r="DA2" s="148">
        <f>IF(PIT_fed_deduction!DA2="",0,(PIT_history!DA2*(1-PIT_fed_deduction!DA2*PIT_history!DA$54))/(1-PIT_history!DA2*PIT_fed_deduction!DA2*PIT_history!DA$54))</f>
        <v>3.3078880407124679E-2</v>
      </c>
      <c r="DB2" s="148">
        <f>IF(PIT_fed_deduction!DB2="",0,(PIT_history!DB2*(1-PIT_fed_deduction!DB2*PIT_history!DB$54))/(1-PIT_history!DB2*PIT_fed_deduction!DB2*PIT_history!DB$54))</f>
        <v>3.3078880407124679E-2</v>
      </c>
      <c r="DC2" s="148">
        <f>IF(PIT_fed_deduction!DC2="",0,(PIT_history!DC2*(1-PIT_fed_deduction!DC2*PIT_history!DC$54))/(1-PIT_history!DC2*PIT_fed_deduction!DC2*PIT_history!DC$54))</f>
        <v>3.3078880407124679E-2</v>
      </c>
      <c r="DD2" s="148">
        <f>IF(PIT_fed_deduction!DD2="",0,(PIT_history!DD2*(1-PIT_fed_deduction!DD2*PIT_history!DD$54))/(1-PIT_history!DD2*PIT_fed_deduction!DD2*PIT_history!DD$54))</f>
        <v>3.3078880407124679E-2</v>
      </c>
      <c r="DE2" s="148">
        <f>IF(PIT_fed_deduction!DE2="",0,(PIT_history!DE2*(1-PIT_fed_deduction!DE2*PIT_history!DE$54))/(1-PIT_history!DE2*PIT_fed_deduction!DE2*PIT_history!DE$54))</f>
        <v>3.3078880407124679E-2</v>
      </c>
      <c r="DF2" s="148">
        <f>IF(PIT_fed_deduction!DF2="",0,(PIT_history!DF2*(1-PIT_fed_deduction!DF2*PIT_history!DF$54))/(1-PIT_history!DF2*PIT_fed_deduction!DF2*PIT_history!DF$54))</f>
        <v>3.3078880407124679E-2</v>
      </c>
      <c r="DG2" s="148">
        <f>IF(PIT_fed_deduction!DG2="",0,(PIT_history!DG2*(1-PIT_fed_deduction!DG2*PIT_history!DG$54))/(1-PIT_history!DG2*PIT_fed_deduction!DG2*PIT_history!DG$54))</f>
        <v>3.3078880407124679E-2</v>
      </c>
      <c r="DH2" s="148">
        <f>IF(PIT_fed_deduction!DH2="",0,(PIT_history!DH2*(1-PIT_fed_deduction!DH2*PIT_history!DH$54))/(1-PIT_history!DH2*PIT_fed_deduction!DH2*PIT_history!DH$54))</f>
        <v>3.3078880407124679E-2</v>
      </c>
      <c r="DI2" s="148">
        <f>IF(PIT_fed_deduction!DI2="",0,(PIT_history!DI2*(1-PIT_fed_deduction!DI2*PIT_history!DI$54))/(1-PIT_history!DI2*PIT_fed_deduction!DI2*PIT_history!DI$54))</f>
        <v>3.3078880407124679E-2</v>
      </c>
      <c r="DJ2" s="148">
        <f>IF(PIT_fed_deduction!DJ2="",0,(PIT_history!DJ2*(1-PIT_fed_deduction!DJ2*PIT_history!DJ$54))/(1-PIT_history!DJ2*PIT_fed_deduction!DJ2*PIT_history!DJ$54))</f>
        <v>3.3078880407124679E-2</v>
      </c>
      <c r="DK2" s="148">
        <f>IF(PIT_fed_deduction!DK2="",0,(PIT_history!DK2*(1-PIT_fed_deduction!DK2*PIT_history!DK$54))/(1-PIT_history!DK2*PIT_fed_deduction!DK2*PIT_history!DK$54))</f>
        <v>3.0810038767598451E-2</v>
      </c>
      <c r="DL2" s="148">
        <f>IF(PIT_fed_deduction!DL2="",0,(PIT_history!DL2*(1-PIT_fed_deduction!DL2*PIT_history!DL$54))/(1-PIT_history!DL2*PIT_fed_deduction!DL2*PIT_history!DL$54))</f>
        <v>3.0810038767598451E-2</v>
      </c>
      <c r="DM2" s="148">
        <f>IF(PIT_fed_deduction!DM2="",0,(PIT_history!DM2*(1-PIT_fed_deduction!DM2*PIT_history!DM$54))/(1-PIT_history!DM2*PIT_fed_deduction!DM2*PIT_history!DM$54))</f>
        <v>3.0810038767598451E-2</v>
      </c>
      <c r="DN2" s="148">
        <f>IF(PIT_fed_deduction!DN2="",0,(PIT_history!DN2*(1-PIT_fed_deduction!DN2*PIT_history!DN$54))/(1-PIT_history!DN2*PIT_fed_deduction!DN2*PIT_history!DN$54))</f>
        <v>3.0810038767598451E-2</v>
      </c>
      <c r="DO2" s="148">
        <f>IF(PIT_fed_deduction!DO2="",0,(PIT_history!DO2*(1-PIT_fed_deduction!DO2*PIT_history!DO$54))/(1-PIT_history!DO2*PIT_fed_deduction!DO2*PIT_history!DO$54))</f>
        <v>3.0810038767598451E-2</v>
      </c>
      <c r="DP2" s="148">
        <f>IF(PIT_fed_deduction!DP2="",0,(1-(PIT_fed_deduction!DP2*PIT_history!DP$54))*PIT_history!DP2)</f>
        <v>3.15E-2</v>
      </c>
      <c r="DQ2" s="148">
        <f>IF(PIT_fed_deduction!DQ2="",0,(1-(PIT_fed_deduction!DQ2*PIT_history!DQ$54))*PIT_history!DQ2)</f>
        <v>3.15E-2</v>
      </c>
      <c r="DR2" s="148">
        <f>IF(PIT_fed_deduction!DR2="",0,(1-(PIT_fed_deduction!DR2*PIT_history!DR$54))*PIT_history!DR2)</f>
        <v>3.15E-2</v>
      </c>
      <c r="DS2" s="148">
        <f>IF(PIT_fed_deduction!DS2="",0,(1-(PIT_fed_deduction!DS2*PIT_history!DS$54))*PIT_history!DS2)</f>
        <v>3.15E-2</v>
      </c>
      <c r="DT2" s="148">
        <f>IF(PIT_fed_deduction!DT2="",0,(1-(PIT_fed_deduction!DT2*PIT_history!DT$54))*PIT_history!DT2)</f>
        <v>3.15E-2</v>
      </c>
      <c r="DU2" s="148">
        <f>IF(PIT_fed_deduction!DU2="",0,(1-(PIT_fed_deduction!DU2*PIT_history!DU$54))*PIT_history!DU2)</f>
        <v>3.15E-2</v>
      </c>
      <c r="DV2" s="148">
        <f>IF(PIT_fed_deduction!DV2="",0,(1-(PIT_fed_deduction!DV2*PIT_history!DV$54))*PIT_history!DV2)</f>
        <v>3.15E-2</v>
      </c>
      <c r="DW2" s="148">
        <f>IF(PIT_fed_deduction!DW2="",0,(1-(PIT_fed_deduction!DW2*PIT_history!DW$54))*PIT_history!DW2)</f>
        <v>3.15E-2</v>
      </c>
      <c r="DX2" s="148">
        <f>IF(PIT_fed_deduction!DX2="",0,(1-(PIT_fed_deduction!DX2*PIT_history!DX$54))*PIT_history!DX2)</f>
        <v>3.15E-2</v>
      </c>
      <c r="DY2" s="144">
        <f>IF(PIT_fed_deduction!DY2="","",(1-(PIT_fed_deduction!DY2*PIT_history!DY$54))*PIT_history!DY2)</f>
        <v>3.15E-2</v>
      </c>
      <c r="DZ2" s="68"/>
      <c r="EA2" s="2"/>
      <c r="EB2" s="2"/>
      <c r="EC2" s="2"/>
      <c r="ED2" s="2"/>
      <c r="EE2" s="2"/>
      <c r="EF2" s="2"/>
      <c r="EG2" s="2"/>
      <c r="EH2" s="2"/>
      <c r="EI2" s="2"/>
      <c r="EJ2" s="2"/>
      <c r="EK2" s="2"/>
      <c r="EL2" s="2"/>
      <c r="EM2" s="2"/>
      <c r="EN2" s="2"/>
      <c r="EO2" s="2"/>
      <c r="EP2" s="2"/>
      <c r="EQ2" s="2"/>
      <c r="ER2" s="2"/>
      <c r="ES2" s="2"/>
      <c r="ET2" s="2"/>
      <c r="EU2" s="2"/>
    </row>
    <row r="3" spans="1:151" ht="15" customHeight="1">
      <c r="A3" s="17" t="s">
        <v>27</v>
      </c>
      <c r="B3" s="148">
        <f>IF(PIT_fed_deduction!B3="",0,(PIT_history!B3*(1-PIT_fed_deduction!B3*PIT_history!B$54))/(1-PIT_history!B3*PIT_fed_deduction!B3*PIT_history!B$54))</f>
        <v>0</v>
      </c>
      <c r="C3" s="148">
        <f>IF(PIT_fed_deduction!C3="",0,(PIT_history!C3*(1-PIT_fed_deduction!C3*PIT_history!C$54))/(1-PIT_history!C3*PIT_fed_deduction!C3*PIT_history!C$54))</f>
        <v>0</v>
      </c>
      <c r="D3" s="148">
        <f>IF(PIT_fed_deduction!D3="",0,(PIT_history!D3*(1-PIT_fed_deduction!D3*PIT_history!D$54))/(1-PIT_history!D3*PIT_fed_deduction!D3*PIT_history!D$54))</f>
        <v>0</v>
      </c>
      <c r="E3" s="148">
        <f>IF(PIT_fed_deduction!E3="",0,(PIT_history!E3*(1-PIT_fed_deduction!E3*PIT_history!E$54))/(1-PIT_history!E3*PIT_fed_deduction!E3*PIT_history!E$54))</f>
        <v>0</v>
      </c>
      <c r="F3" s="148">
        <f>IF(PIT_fed_deduction!F3="",0,(PIT_history!F3*(1-PIT_fed_deduction!F3*PIT_history!F$54))/(1-PIT_history!F3*PIT_fed_deduction!F3*PIT_history!F$54))</f>
        <v>0</v>
      </c>
      <c r="G3" s="148">
        <f>IF(PIT_fed_deduction!G3="",0,(PIT_history!G3*(1-PIT_fed_deduction!G3*PIT_history!G$54))/(1-PIT_history!G3*PIT_fed_deduction!G3*PIT_history!G$54))</f>
        <v>0</v>
      </c>
      <c r="H3" s="148">
        <f>IF(PIT_fed_deduction!H3="",0,(PIT_history!H3*(1-PIT_fed_deduction!H3*PIT_history!H$54))/(1-PIT_history!H3*PIT_fed_deduction!H3*PIT_history!H$54))</f>
        <v>0</v>
      </c>
      <c r="I3" s="148">
        <f>IF(PIT_fed_deduction!I3="",0,(PIT_history!I3*(1-PIT_fed_deduction!I3*PIT_history!I$54))/(1-PIT_history!I3*PIT_fed_deduction!I3*PIT_history!I$54))</f>
        <v>0</v>
      </c>
      <c r="J3" s="148">
        <f>IF(PIT_fed_deduction!J3="",0,(PIT_history!J3*(1-PIT_fed_deduction!J3*PIT_history!J$54))/(1-PIT_history!J3*PIT_fed_deduction!J3*PIT_history!J$54))</f>
        <v>0</v>
      </c>
      <c r="K3" s="148">
        <f>IF(PIT_fed_deduction!K3="",0,(PIT_history!K3*(1-PIT_fed_deduction!K3*PIT_history!K$54))/(1-PIT_history!K3*PIT_fed_deduction!K3*PIT_history!K$54))</f>
        <v>0</v>
      </c>
      <c r="L3" s="148">
        <f>IF(PIT_fed_deduction!L3="",0,(PIT_history!L3*(1-PIT_fed_deduction!L3*PIT_history!L$54))/(1-PIT_history!L3*PIT_fed_deduction!L3*PIT_history!L$54))</f>
        <v>0</v>
      </c>
      <c r="M3" s="148">
        <f>IF(PIT_fed_deduction!M3="",0,(PIT_history!M3*(1-PIT_fed_deduction!M3*PIT_history!M$54))/(1-PIT_history!M3*PIT_fed_deduction!M3*PIT_history!M$54))</f>
        <v>0</v>
      </c>
      <c r="N3" s="148">
        <f>IF(PIT_fed_deduction!N3="",0,(PIT_history!N3*(1-PIT_fed_deduction!N3*PIT_history!N$54))/(1-PIT_history!N3*PIT_fed_deduction!N3*PIT_history!N$54))</f>
        <v>0</v>
      </c>
      <c r="O3" s="148">
        <f>IF(PIT_fed_deduction!O3="",0,(PIT_history!O3*(1-PIT_fed_deduction!O3*PIT_history!O$54))/(1-PIT_history!O3*PIT_fed_deduction!O3*PIT_history!O$54))</f>
        <v>0</v>
      </c>
      <c r="P3" s="148">
        <f>IF(PIT_fed_deduction!P3="",0,(PIT_history!P3*(1-PIT_fed_deduction!P3*PIT_history!P$54))/(1-PIT_history!P3*PIT_fed_deduction!P3*PIT_history!P$54))</f>
        <v>0</v>
      </c>
      <c r="Q3" s="148">
        <f>IF(PIT_fed_deduction!Q3="",0,(PIT_history!Q3*(1-PIT_fed_deduction!Q3*PIT_history!Q$54))/(1-PIT_history!Q3*PIT_fed_deduction!Q3*PIT_history!Q$54))</f>
        <v>0</v>
      </c>
      <c r="R3" s="148">
        <f>IF(PIT_fed_deduction!R3="",0,(PIT_history!R3*(1-PIT_fed_deduction!R3*PIT_history!R$54))/(1-PIT_history!R3*PIT_fed_deduction!R3*PIT_history!R$54))</f>
        <v>0</v>
      </c>
      <c r="S3" s="148">
        <f>IF(PIT_fed_deduction!S3="",0,(PIT_history!S3*(1-PIT_fed_deduction!S3*PIT_history!S$54))/(1-PIT_history!S3*PIT_fed_deduction!S3*PIT_history!S$54))</f>
        <v>0</v>
      </c>
      <c r="T3" s="148">
        <f>IF(PIT_fed_deduction!T3="",0,(PIT_history!T3*(1-PIT_fed_deduction!T3*PIT_history!T$54))/(1-PIT_history!T3*PIT_fed_deduction!T3*PIT_history!T$54))</f>
        <v>0</v>
      </c>
      <c r="U3" s="148">
        <f>IF(PIT_fed_deduction!U3="",0,(PIT_history!U3*(1-PIT_fed_deduction!U3*PIT_history!U$54))/(1-PIT_history!U3*PIT_fed_deduction!U3*PIT_history!U$54))</f>
        <v>0</v>
      </c>
      <c r="V3" s="148">
        <f>IF(PIT_fed_deduction!V3="",0,(PIT_history!V3*(1-PIT_fed_deduction!V3*PIT_history!V$54))/(1-PIT_history!V3*PIT_fed_deduction!V3*PIT_history!V$54))</f>
        <v>0</v>
      </c>
      <c r="W3" s="148">
        <f>IF(PIT_fed_deduction!W3="",0,(PIT_history!W3*(1-PIT_fed_deduction!W3*PIT_history!W$54))/(1-PIT_history!W3*PIT_fed_deduction!W3*PIT_history!W$54))</f>
        <v>0</v>
      </c>
      <c r="X3" s="148">
        <f>IF(PIT_fed_deduction!X3="",0,(PIT_history!X3*(1-PIT_fed_deduction!X3*PIT_history!X$54))/(1-PIT_history!X3*PIT_fed_deduction!X3*PIT_history!X$54))</f>
        <v>0</v>
      </c>
      <c r="Y3" s="148">
        <f>IF(PIT_fed_deduction!Y3="",0,(PIT_history!Y3*(1-PIT_fed_deduction!Y3*PIT_history!Y$54))/(1-PIT_history!Y3*PIT_fed_deduction!Y3*PIT_history!Y$54))</f>
        <v>0</v>
      </c>
      <c r="Z3" s="148">
        <f>IF(PIT_fed_deduction!Z3="",0,(PIT_history!Z3*(1-PIT_fed_deduction!Z3*PIT_history!Z$54))/(1-PIT_history!Z3*PIT_fed_deduction!Z3*PIT_history!Z$54))</f>
        <v>0</v>
      </c>
      <c r="AA3" s="148">
        <f>IF(PIT_fed_deduction!AA3="",0,(PIT_history!AA3*(1-PIT_fed_deduction!AA3*PIT_history!AA$54))/(1-PIT_history!AA3*PIT_fed_deduction!AA3*PIT_history!AA$54))</f>
        <v>0</v>
      </c>
      <c r="AB3" s="148">
        <f>IF(PIT_fed_deduction!AB3="",0,(PIT_history!AB3*(1-PIT_fed_deduction!AB3*PIT_history!AB$54))/(1-PIT_history!AB3*PIT_fed_deduction!AB3*PIT_history!AB$54))</f>
        <v>0</v>
      </c>
      <c r="AC3" s="148">
        <f>IF(PIT_fed_deduction!AC3="",0,(PIT_history!AC3*(1-PIT_fed_deduction!AC3*PIT_history!AC$54))/(1-PIT_history!AC3*PIT_fed_deduction!AC3*PIT_history!AC$54))</f>
        <v>0</v>
      </c>
      <c r="AD3" s="148">
        <f>IF(PIT_fed_deduction!AD3="",0,(PIT_history!AD3*(1-PIT_fed_deduction!AD3*PIT_history!AD$54))/(1-PIT_history!AD3*PIT_fed_deduction!AD3*PIT_history!AD$54))</f>
        <v>0</v>
      </c>
      <c r="AE3" s="148">
        <f>IF(PIT_fed_deduction!AE3="",0,(PIT_history!AE3*(1-PIT_fed_deduction!AE3*PIT_history!AE$54))/(1-PIT_history!AE3*PIT_fed_deduction!AE3*PIT_history!AE$54))</f>
        <v>0</v>
      </c>
      <c r="AF3" s="148">
        <f>IF(PIT_fed_deduction!AF3="",0,(PIT_history!AF3*(1-PIT_fed_deduction!AF3*PIT_history!AF$54))/(1-PIT_history!AF3*PIT_fed_deduction!AF3*PIT_history!AF$54))</f>
        <v>0</v>
      </c>
      <c r="AG3" s="148">
        <f>IF(PIT_fed_deduction!AG3="",0,(PIT_history!AG3*(1-PIT_fed_deduction!AG3*PIT_history!AG$54))/(1-PIT_history!AG3*PIT_fed_deduction!AG3*PIT_history!AG$54))</f>
        <v>0</v>
      </c>
      <c r="AH3" s="148">
        <f>IF(PIT_fed_deduction!AH3="",0,(PIT_history!AH3*(1-PIT_fed_deduction!AH3*PIT_history!AH$54))/(1-PIT_history!AH3*PIT_fed_deduction!AH3*PIT_history!AH$54))</f>
        <v>0</v>
      </c>
      <c r="AI3" s="148">
        <f>IF(PIT_fed_deduction!AI3="",0,(PIT_history!AI3*(1-PIT_fed_deduction!AI3*PIT_history!AI$54))/(1-PIT_history!AI3*PIT_fed_deduction!AI3*PIT_history!AI$54))</f>
        <v>0</v>
      </c>
      <c r="AJ3" s="148">
        <f>IF(PIT_fed_deduction!AJ3="",0,(PIT_history!AJ3*(1-PIT_fed_deduction!AJ3*PIT_history!AJ$54))/(1-PIT_history!AJ3*PIT_fed_deduction!AJ3*PIT_history!AJ$54))</f>
        <v>0</v>
      </c>
      <c r="AK3" s="148">
        <f>IF(PIT_fed_deduction!AK3="",0,(PIT_history!AK3*(1-PIT_fed_deduction!AK3*PIT_history!AK$54))/(1-PIT_history!AK3*PIT_fed_deduction!AK3*PIT_history!AK$54))</f>
        <v>0</v>
      </c>
      <c r="AL3" s="148">
        <f>IF(PIT_fed_deduction!AL3="",0,(PIT_history!AL3*(1-PIT_fed_deduction!AL3*PIT_history!AL$54))/(1-PIT_history!AL3*PIT_fed_deduction!AL3*PIT_history!AL$54))</f>
        <v>0</v>
      </c>
      <c r="AM3" s="148">
        <f>IF(PIT_fed_deduction!AM3="",0,(PIT_history!AM3*(1-PIT_fed_deduction!AM3*PIT_history!AM$54))/(1-PIT_history!AM3*PIT_fed_deduction!AM3*PIT_history!AM$54))</f>
        <v>0</v>
      </c>
      <c r="AN3" s="148">
        <f>IF(PIT_fed_deduction!AN3="",0,(PIT_history!AN3*(1-PIT_fed_deduction!AN3*PIT_history!AN$54))/(1-PIT_history!AN3*PIT_fed_deduction!AN3*PIT_history!AN$54))</f>
        <v>0</v>
      </c>
      <c r="AO3" s="148">
        <f>IF(PIT_fed_deduction!AO3="",0,(PIT_history!AO3*(1-PIT_fed_deduction!AO3*PIT_history!AO$54))/(1-PIT_history!AO3*PIT_fed_deduction!AO3*PIT_history!AO$54))</f>
        <v>0</v>
      </c>
      <c r="AP3" s="148">
        <f>IF(PIT_fed_deduction!AP3="",0,(PIT_history!AP3*(1-PIT_fed_deduction!AP3*PIT_history!AP$54))/(1-PIT_history!AP3*PIT_fed_deduction!AP3*PIT_history!AP$54))</f>
        <v>0</v>
      </c>
      <c r="AQ3" s="148">
        <f>IF(PIT_fed_deduction!AQ3="",0,(PIT_history!AQ3*(1-PIT_fed_deduction!AQ3*PIT_history!AQ$54))/(1-PIT_history!AQ3*PIT_fed_deduction!AQ3*PIT_history!AQ$54))</f>
        <v>0</v>
      </c>
      <c r="AR3" s="148">
        <f>IF(PIT_fed_deduction!AR3="",0,(PIT_history!AR3*(1-PIT_fed_deduction!AR3*PIT_history!AR$54))/(1-PIT_history!AR3*PIT_fed_deduction!AR3*PIT_history!AR$54))</f>
        <v>0</v>
      </c>
      <c r="AS3" s="148">
        <f>IF(PIT_fed_deduction!AS3="",0,(PIT_history!AS3*(1-PIT_fed_deduction!AS3*PIT_history!AS$54))/(1-PIT_history!AS3*PIT_fed_deduction!AS3*PIT_history!AS$54))</f>
        <v>0</v>
      </c>
      <c r="AT3" s="148">
        <f>IF(PIT_fed_deduction!AT3="",0,(PIT_history!AT3*(1-PIT_fed_deduction!AT3*PIT_history!AT$54))/(1-PIT_history!AT3*PIT_fed_deduction!AT3*PIT_history!AT$54))</f>
        <v>0</v>
      </c>
      <c r="AU3" s="148">
        <f>IF(PIT_fed_deduction!AU3="",0,(PIT_history!AU3*(1-PIT_fed_deduction!AU3*PIT_history!AU$54))/(1-PIT_history!AU3*PIT_fed_deduction!AU3*PIT_history!AU$54))</f>
        <v>0</v>
      </c>
      <c r="AV3" s="148">
        <f>IF(PIT_fed_deduction!AV3="",0,(PIT_history!AV3*(1-PIT_fed_deduction!AV3*PIT_history!AV$54))/(1-PIT_history!AV3*PIT_fed_deduction!AV3*PIT_history!AV$54))</f>
        <v>0</v>
      </c>
      <c r="AW3" s="148">
        <f>IF(PIT_fed_deduction!AW3="",0,(PIT_history!AW3*(1-PIT_fed_deduction!AW3*PIT_history!AW$54))/(1-PIT_history!AW3*PIT_fed_deduction!AW3*PIT_history!AW$54))</f>
        <v>0</v>
      </c>
      <c r="AX3" s="148">
        <f>IF(PIT_fed_deduction!AX3="",0,(PIT_history!AX3*(1-PIT_fed_deduction!AX3*PIT_history!AX$54))/(1-PIT_history!AX3*PIT_fed_deduction!AX3*PIT_history!AX$54))</f>
        <v>0</v>
      </c>
      <c r="AY3" s="148">
        <f>IF(PIT_fed_deduction!AY3="",0,(PIT_history!AY3*(1-PIT_fed_deduction!AY3*PIT_history!AY$54))/(1-PIT_history!AY3*PIT_fed_deduction!AY3*PIT_history!AY$54))</f>
        <v>9.1000000000000011E-2</v>
      </c>
      <c r="AZ3" s="148">
        <f>IF(PIT_fed_deduction!AZ3="",0,(PIT_history!AZ3*(1-PIT_fed_deduction!AZ3*PIT_history!AZ$54))/(1-PIT_history!AZ3*PIT_fed_deduction!AZ3*PIT_history!AZ$54))</f>
        <v>9.1000000000000011E-2</v>
      </c>
      <c r="BA3" s="148">
        <f>IF(PIT_fed_deduction!BA3="",0,(PIT_history!BA3*(1-PIT_fed_deduction!BA3*PIT_history!BA$54))/(1-PIT_history!BA3*PIT_fed_deduction!BA3*PIT_history!BA$54))</f>
        <v>9.1000000000000011E-2</v>
      </c>
      <c r="BB3" s="148">
        <f>IF(PIT_fed_deduction!BB3="",0,(PIT_history!BB3*(1-PIT_fed_deduction!BB3*PIT_history!BB$54))/(1-PIT_history!BB3*PIT_fed_deduction!BB3*PIT_history!BB$54))</f>
        <v>9.1000000000000011E-2</v>
      </c>
      <c r="BC3" s="148">
        <f>IF(PIT_fed_deduction!BC3="",0,(PIT_history!BC3*(1-PIT_fed_deduction!BC3*PIT_history!BC$54))/(1-PIT_history!BC3*PIT_fed_deduction!BC3*PIT_history!BC$54))</f>
        <v>9.1000000000000011E-2</v>
      </c>
      <c r="BD3" s="148">
        <f>IF(PIT_fed_deduction!BD3="",0,(PIT_history!BD3*(1-PIT_fed_deduction!BD3*PIT_history!BD$54))/(1-PIT_history!BD3*PIT_fed_deduction!BD3*PIT_history!BD$54))</f>
        <v>9.1000000000000011E-2</v>
      </c>
      <c r="BE3" s="148">
        <f>IF(PIT_fed_deduction!BE3="",0,(PIT_history!BE3*(1-PIT_fed_deduction!BE3*PIT_history!BE$54))/(1-PIT_history!BE3*PIT_fed_deduction!BE3*PIT_history!BE$54))</f>
        <v>0.11375</v>
      </c>
      <c r="BF3" s="148">
        <f>IF(PIT_fed_deduction!BF3="",0,(PIT_history!BF3*(1-PIT_fed_deduction!BF3*PIT_history!BF$54))/(1-PIT_history!BF3*PIT_fed_deduction!BF3*PIT_history!BF$54))</f>
        <v>0.11375</v>
      </c>
      <c r="BG3" s="148">
        <f>IF(PIT_fed_deduction!BG3="",0,(PIT_history!BG3*(1-PIT_fed_deduction!BG3*PIT_history!BG$54))/(1-PIT_history!BG3*PIT_fed_deduction!BG3*PIT_history!BG$54))</f>
        <v>0.12740000000000001</v>
      </c>
      <c r="BH3" s="148">
        <f>IF(PIT_fed_deduction!BH3="",0,(PIT_history!BH3*(1-PIT_fed_deduction!BH3*PIT_history!BH$54))/(1-PIT_history!BH3*PIT_fed_deduction!BH3*PIT_history!BH$54))</f>
        <v>0.12740000000000001</v>
      </c>
      <c r="BI3" s="148">
        <f>IF(PIT_fed_deduction!BI3="",0,(PIT_history!BI3*(1-PIT_fed_deduction!BI3*PIT_history!BI$54))/(1-PIT_history!BI3*PIT_fed_deduction!BI3*PIT_history!BI$54))</f>
        <v>0.12740000000000001</v>
      </c>
      <c r="BJ3" s="148">
        <f>IF(PIT_fed_deduction!BJ3="",0,(PIT_history!BJ3*(1-PIT_fed_deduction!BJ3*PIT_history!BJ$54))/(1-PIT_history!BJ3*PIT_fed_deduction!BJ3*PIT_history!BJ$54))</f>
        <v>0.12740000000000001</v>
      </c>
      <c r="BK3" s="148">
        <f>IF(PIT_fed_deduction!BK3="",0,(PIT_history!BK3*(1-PIT_fed_deduction!BK3*PIT_history!BK$54))/(1-PIT_history!BK3*PIT_fed_deduction!BK3*PIT_history!BK$54))</f>
        <v>0.14560000000000001</v>
      </c>
      <c r="BL3" s="148">
        <f>IF(PIT_fed_deduction!BL3="",0,(PIT_history!BL3*(1-PIT_fed_deduction!BL3*PIT_history!BL$54))/(1-PIT_history!BL3*PIT_fed_deduction!BL3*PIT_history!BL$54))</f>
        <v>0.14560000000000001</v>
      </c>
      <c r="BM3" s="148">
        <f>IF(PIT_fed_deduction!BM3="",0,(PIT_history!BM3*(1-PIT_fed_deduction!BM3*PIT_history!BM$54))/(1-PIT_history!BM3*PIT_fed_deduction!BM3*PIT_history!BM$54))</f>
        <v>0.14560000000000001</v>
      </c>
      <c r="BN3" s="148">
        <f>IF(PIT_fed_deduction!BN3="",0,(PIT_history!BN3*(1-PIT_fed_deduction!BN3*PIT_history!BN$54))/(1-PIT_history!BN3*PIT_fed_deduction!BN3*PIT_history!BN$54))</f>
        <v>0.14560000000000001</v>
      </c>
      <c r="BO3" s="148">
        <f>IF(PIT_fed_deduction!BO3="",0,(PIT_history!BO3*(1-PIT_fed_deduction!BO3*PIT_history!BO$54))/(1-PIT_history!BO3*PIT_fed_deduction!BO3*PIT_history!BO$54))</f>
        <v>0.14560000000000001</v>
      </c>
      <c r="BP3" s="148">
        <f>IF(PIT_fed_deduction!BP3="",0,(PIT_history!BP3*(1-PIT_fed_deduction!BP3*PIT_history!BP$54))/(1-PIT_history!BP3*PIT_fed_deduction!BP3*PIT_history!BP$54))</f>
        <v>0.14560000000000001</v>
      </c>
      <c r="BQ3" s="148">
        <f>IF(PIT_fed_deduction!BQ3="",0,(PIT_history!BQ3*(1-PIT_fed_deduction!BQ3*PIT_history!BQ$54))/(1-PIT_history!BQ3*PIT_fed_deduction!BQ3*PIT_history!BQ$54))</f>
        <v>0.14560000000000001</v>
      </c>
      <c r="BR3" s="148">
        <f>IF(PIT_fed_deduction!BR3="",0,(PIT_history!BR3*(1-PIT_fed_deduction!BR3*PIT_history!BR$54))/(1-PIT_history!BR3*PIT_fed_deduction!BR3*PIT_history!BR$54))</f>
        <v>0.14560000000000001</v>
      </c>
      <c r="BS3" s="148">
        <f>IF(PIT_fed_deduction!BS3="",0,(PIT_history!BS3*(1-PIT_fed_deduction!BS3*PIT_history!BS$54))/(1-PIT_history!BS3*PIT_fed_deduction!BS3*PIT_history!BS$54))</f>
        <v>0.14560000000000001</v>
      </c>
      <c r="BT3" s="148">
        <f>IF(PIT_fed_deduction!BT3="",0,(PIT_history!BT3*(1-PIT_fed_deduction!BT3*PIT_history!BT$54))/(1-PIT_history!BT3*PIT_fed_deduction!BT3*PIT_history!BT$54))</f>
        <v>0.14560000000000001</v>
      </c>
      <c r="BU3" s="148">
        <f>IF(PIT_fed_deduction!BU3="",0,(PIT_history!BU3*(1-PIT_fed_deduction!BU3*PIT_history!BU$54))/(1-PIT_history!BU3*PIT_fed_deduction!BU3*PIT_history!BU$54))</f>
        <v>0.14560000000000001</v>
      </c>
      <c r="BV3" s="148">
        <f>IF(PIT_fed_deduction!BV3="",0,(PIT_history!BV3*(1-PIT_fed_deduction!BV3*PIT_history!BV$54))/(1-PIT_history!BV3*PIT_fed_deduction!BV3*PIT_history!BV$54))</f>
        <v>0.14560000000000001</v>
      </c>
      <c r="BW3" s="148">
        <f>IF(PIT_fed_deduction!BW3="",0,(PIT_history!BW3*(1-PIT_fed_deduction!BW3*PIT_history!BW$54))/(1-PIT_history!BW3*PIT_fed_deduction!BW3*PIT_history!BW$54))</f>
        <v>0.14560000000000001</v>
      </c>
      <c r="BX3" s="148">
        <f>IF(PIT_fed_deduction!BX3="",0,(PIT_history!BX3*(1-PIT_fed_deduction!BX3*PIT_history!BX$54))/(1-PIT_history!BX3*PIT_fed_deduction!BX3*PIT_history!BX$54))</f>
        <v>0.14560000000000001</v>
      </c>
      <c r="BY3" s="148">
        <f>IF(PIT_fed_deduction!BY3="",0,(PIT_history!BY3*(1-PIT_fed_deduction!BY3*PIT_history!BY$54))/(1-PIT_history!BY3*PIT_fed_deduction!BY3*PIT_history!BY$54))</f>
        <v>0.14499999999999999</v>
      </c>
      <c r="BZ3" s="148">
        <f>IF(PIT_fed_deduction!BZ3="",0,(PIT_history!BZ3*(1-PIT_fed_deduction!BZ3*PIT_history!BZ$54))/(1-PIT_history!BZ3*PIT_fed_deduction!BZ3*PIT_history!BZ$54))</f>
        <v>0.14499999999999999</v>
      </c>
      <c r="CA3" s="148">
        <f>IF(PIT_fed_deduction!CA3="",0,(PIT_history!CA3*(1-PIT_fed_deduction!CA3*PIT_history!CA$54))/(1-PIT_history!CA3*PIT_fed_deduction!CA3*PIT_history!CA$54))</f>
        <v>0.14499999999999999</v>
      </c>
      <c r="CB3" s="148">
        <f>IF(PIT_fed_deduction!CB3="",0,(PIT_history!CB3*(1-PIT_fed_deduction!CB3*PIT_history!CB$54))/(1-PIT_history!CB3*PIT_fed_deduction!CB3*PIT_history!CB$54))</f>
        <v>0.14499999999999999</v>
      </c>
      <c r="CC3" s="148">
        <f>IF(PIT_fed_deduction!CC3="",0,(PIT_history!CC3*(1-PIT_fed_deduction!CC3*PIT_history!CC$54))/(1-PIT_history!CC3*PIT_fed_deduction!CC3*PIT_history!CC$54))</f>
        <v>0.14499999999999999</v>
      </c>
      <c r="CD3" s="148">
        <f>IF(PIT_fed_deduction!CD3="",0,(PIT_history!CD3*(1-PIT_fed_deduction!CD3*PIT_history!CD$54))/(1-PIT_history!CD3*PIT_fed_deduction!CD3*PIT_history!CD$54))</f>
        <v>0</v>
      </c>
      <c r="CE3" s="148">
        <f>IF(PIT_fed_deduction!CE3="",0,(PIT_history!CE3*(1-PIT_fed_deduction!CE3*PIT_history!CE$54))/(1-PIT_history!CE3*PIT_fed_deduction!CE3*PIT_history!CE$54))</f>
        <v>0</v>
      </c>
      <c r="CF3" s="148">
        <f>IF(PIT_fed_deduction!CF3="",0,(PIT_history!CF3*(1-PIT_fed_deduction!CF3*PIT_history!CF$54))/(1-PIT_history!CF3*PIT_fed_deduction!CF3*PIT_history!CF$54))</f>
        <v>0</v>
      </c>
      <c r="CG3" s="148">
        <f>IF(PIT_fed_deduction!CG3="",0,(PIT_history!CG3*(1-PIT_fed_deduction!CG3*PIT_history!CG$54))/(1-PIT_history!CG3*PIT_fed_deduction!CG3*PIT_history!CG$54))</f>
        <v>0</v>
      </c>
      <c r="CH3" s="148">
        <f>IF(PIT_fed_deduction!CH3="",0,(PIT_history!CH3*(1-PIT_fed_deduction!CH3*PIT_history!CH$54))/(1-PIT_history!CH3*PIT_fed_deduction!CH3*PIT_history!CH$54))</f>
        <v>0</v>
      </c>
      <c r="CI3" s="148">
        <f>IF(PIT_fed_deduction!CI3="",0,(PIT_history!CI3*(1-PIT_fed_deduction!CI3*PIT_history!CI$54))/(1-PIT_history!CI3*PIT_fed_deduction!CI3*PIT_history!CI$54))</f>
        <v>0</v>
      </c>
      <c r="CJ3" s="148">
        <f>IF(PIT_fed_deduction!CJ3="",0,(PIT_history!CJ3*(1-PIT_fed_deduction!CJ3*PIT_history!CJ$54))/(1-PIT_history!CJ3*PIT_fed_deduction!CJ3*PIT_history!CJ$54))</f>
        <v>0</v>
      </c>
      <c r="CK3" s="148">
        <f>IF(PIT_fed_deduction!CK3="",0,(PIT_history!CK3*(1-PIT_fed_deduction!CK3*PIT_history!CK$54))/(1-PIT_history!CK3*PIT_fed_deduction!CK3*PIT_history!CK$54))</f>
        <v>0</v>
      </c>
      <c r="CL3" s="148">
        <f>IF(PIT_fed_deduction!CL3="",0,(PIT_history!CL3*(1-PIT_fed_deduction!CL3*PIT_history!CL$54))/(1-PIT_history!CL3*PIT_fed_deduction!CL3*PIT_history!CL$54))</f>
        <v>0</v>
      </c>
      <c r="CM3" s="148">
        <f>IF(PIT_fed_deduction!CM3="",0,(PIT_history!CM3*(1-PIT_fed_deduction!CM3*PIT_history!CM$54))/(1-PIT_history!CM3*PIT_fed_deduction!CM3*PIT_history!CM$54))</f>
        <v>0</v>
      </c>
      <c r="CN3" s="148">
        <f>IF(PIT_fed_deduction!CN3="",0,(PIT_history!CN3*(1-PIT_fed_deduction!CN3*PIT_history!CN$54))/(1-PIT_history!CN3*PIT_fed_deduction!CN3*PIT_history!CN$54))</f>
        <v>0</v>
      </c>
      <c r="CO3" s="148">
        <f>IF(PIT_fed_deduction!CO3="",0,(PIT_history!CO3*(1-PIT_fed_deduction!CO3*PIT_history!CO$54))/(1-PIT_history!CO3*PIT_fed_deduction!CO3*PIT_history!CO$54))</f>
        <v>0</v>
      </c>
      <c r="CP3" s="148">
        <f>IF(PIT_fed_deduction!CP3="",0,(PIT_history!CP3*(1-PIT_fed_deduction!CP3*PIT_history!CP$54))/(1-PIT_history!CP3*PIT_fed_deduction!CP3*PIT_history!CP$54))</f>
        <v>0</v>
      </c>
      <c r="CQ3" s="148">
        <f>IF(PIT_fed_deduction!CQ3="",0,(PIT_history!CQ3*(1-PIT_fed_deduction!CQ3*PIT_history!CQ$54))/(1-PIT_history!CQ3*PIT_fed_deduction!CQ3*PIT_history!CQ$54))</f>
        <v>0</v>
      </c>
      <c r="CR3" s="148">
        <f>IF(PIT_fed_deduction!CR3="",0,(PIT_history!CR3*(1-PIT_fed_deduction!CR3*PIT_history!CR$54))/(1-PIT_history!CR3*PIT_fed_deduction!CR3*PIT_history!CR$54))</f>
        <v>0</v>
      </c>
      <c r="CS3" s="148">
        <f>IF(PIT_fed_deduction!CS3="",0,(PIT_history!CS3*(1-PIT_fed_deduction!CS3*PIT_history!CS$54))/(1-PIT_history!CS3*PIT_fed_deduction!CS3*PIT_history!CS$54))</f>
        <v>0</v>
      </c>
      <c r="CT3" s="148">
        <f>IF(PIT_fed_deduction!CT3="",0,(PIT_history!CT3*(1-PIT_fed_deduction!CT3*PIT_history!CT$54))/(1-PIT_history!CT3*PIT_fed_deduction!CT3*PIT_history!CT$54))</f>
        <v>0</v>
      </c>
      <c r="CU3" s="148">
        <f>IF(PIT_fed_deduction!CU3="",0,(PIT_history!CU3*(1-PIT_fed_deduction!CU3*PIT_history!CU$54))/(1-PIT_history!CU3*PIT_fed_deduction!CU3*PIT_history!CU$54))</f>
        <v>0</v>
      </c>
      <c r="CV3" s="148">
        <f>IF(PIT_fed_deduction!CV3="",0,(PIT_history!CV3*(1-PIT_fed_deduction!CV3*PIT_history!CV$54))/(1-PIT_history!CV3*PIT_fed_deduction!CV3*PIT_history!CV$54))</f>
        <v>0</v>
      </c>
      <c r="CW3" s="148">
        <f>IF(PIT_fed_deduction!CW3="",0,(PIT_history!CW3*(1-PIT_fed_deduction!CW3*PIT_history!CW$54))/(1-PIT_history!CW3*PIT_fed_deduction!CW3*PIT_history!CW$54))</f>
        <v>0</v>
      </c>
      <c r="CX3" s="148">
        <f>IF(PIT_fed_deduction!CX3="",0,(PIT_history!CX3*(1-PIT_fed_deduction!CX3*PIT_history!CX$54))/(1-PIT_history!CX3*PIT_fed_deduction!CX3*PIT_history!CX$54))</f>
        <v>0</v>
      </c>
      <c r="CY3" s="148">
        <f>IF(PIT_fed_deduction!CY3="",0,(PIT_history!CY3*(1-PIT_fed_deduction!CY3*PIT_history!CY$54))/(1-PIT_history!CY3*PIT_fed_deduction!CY3*PIT_history!CY$54))</f>
        <v>0</v>
      </c>
      <c r="CZ3" s="148">
        <f>IF(PIT_fed_deduction!CZ3="",0,(PIT_history!CZ3*(1-PIT_fed_deduction!CZ3*PIT_history!CZ$54))/(1-PIT_history!CZ3*PIT_fed_deduction!CZ3*PIT_history!CZ$54))</f>
        <v>0</v>
      </c>
      <c r="DA3" s="148">
        <f>IF(PIT_fed_deduction!DA3="",0,(PIT_history!DA3*(1-PIT_fed_deduction!DA3*PIT_history!DA$54))/(1-PIT_history!DA3*PIT_fed_deduction!DA3*PIT_history!DA$54))</f>
        <v>0</v>
      </c>
      <c r="DB3" s="148">
        <f>IF(PIT_fed_deduction!DB3="",0,(PIT_history!DB3*(1-PIT_fed_deduction!DB3*PIT_history!DB$54))/(1-PIT_history!DB3*PIT_fed_deduction!DB3*PIT_history!DB$54))</f>
        <v>0</v>
      </c>
      <c r="DC3" s="148">
        <f>IF(PIT_fed_deduction!DC3="",0,(PIT_history!DC3*(1-PIT_fed_deduction!DC3*PIT_history!DC$54))/(1-PIT_history!DC3*PIT_fed_deduction!DC3*PIT_history!DC$54))</f>
        <v>0</v>
      </c>
      <c r="DD3" s="148">
        <f>IF(PIT_fed_deduction!DD3="",0,(PIT_history!DD3*(1-PIT_fed_deduction!DD3*PIT_history!DD$54))/(1-PIT_history!DD3*PIT_fed_deduction!DD3*PIT_history!DD$54))</f>
        <v>0</v>
      </c>
      <c r="DE3" s="148">
        <f>IF(PIT_fed_deduction!DE3="",0,(PIT_history!DE3*(1-PIT_fed_deduction!DE3*PIT_history!DE$54))/(1-PIT_history!DE3*PIT_fed_deduction!DE3*PIT_history!DE$54))</f>
        <v>0</v>
      </c>
      <c r="DF3" s="148">
        <f>IF(PIT_fed_deduction!DF3="",0,(PIT_history!DF3*(1-PIT_fed_deduction!DF3*PIT_history!DF$54))/(1-PIT_history!DF3*PIT_fed_deduction!DF3*PIT_history!DF$54))</f>
        <v>0</v>
      </c>
      <c r="DG3" s="148">
        <f>IF(PIT_fed_deduction!DG3="",0,(PIT_history!DG3*(1-PIT_fed_deduction!DG3*PIT_history!DG$54))/(1-PIT_history!DG3*PIT_fed_deduction!DG3*PIT_history!DG$54))</f>
        <v>0</v>
      </c>
      <c r="DH3" s="148">
        <f>IF(PIT_fed_deduction!DH3="",0,(PIT_history!DH3*(1-PIT_fed_deduction!DH3*PIT_history!DH$54))/(1-PIT_history!DH3*PIT_fed_deduction!DH3*PIT_history!DH$54))</f>
        <v>0</v>
      </c>
      <c r="DI3" s="148">
        <f>IF(PIT_fed_deduction!DI3="",0,(PIT_history!DI3*(1-PIT_fed_deduction!DI3*PIT_history!DI$54))/(1-PIT_history!DI3*PIT_fed_deduction!DI3*PIT_history!DI$54))</f>
        <v>0</v>
      </c>
      <c r="DJ3" s="148">
        <f>IF(PIT_fed_deduction!DJ3="",0,(PIT_history!DJ3*(1-PIT_fed_deduction!DJ3*PIT_history!DJ$54))/(1-PIT_history!DJ3*PIT_fed_deduction!DJ3*PIT_history!DJ$54))</f>
        <v>0</v>
      </c>
      <c r="DK3" s="148">
        <f>IF(PIT_fed_deduction!DK3="",0,(PIT_history!DK3*(1-PIT_fed_deduction!DK3*PIT_history!DK$54))/(1-PIT_history!DK3*PIT_fed_deduction!DK3*PIT_history!DK$54))</f>
        <v>0</v>
      </c>
      <c r="DL3" s="148">
        <f>IF(PIT_fed_deduction!DL3="",0,(PIT_history!DL3*(1-PIT_fed_deduction!DL3*PIT_history!DL$54))/(1-PIT_history!DL3*PIT_fed_deduction!DL3*PIT_history!DL$54))</f>
        <v>0</v>
      </c>
      <c r="DM3" s="148">
        <f>IF(PIT_fed_deduction!DM3="",0,(PIT_history!DM3*(1-PIT_fed_deduction!DM3*PIT_history!DM$54))/(1-PIT_history!DM3*PIT_fed_deduction!DM3*PIT_history!DM$54))</f>
        <v>0</v>
      </c>
      <c r="DN3" s="148">
        <f>IF(PIT_fed_deduction!DN3="",0,(PIT_history!DN3*(1-PIT_fed_deduction!DN3*PIT_history!DN$54))/(1-PIT_history!DN3*PIT_fed_deduction!DN3*PIT_history!DN$54))</f>
        <v>0</v>
      </c>
      <c r="DO3" s="148">
        <f>IF(PIT_fed_deduction!DO3="",0,(PIT_history!DO3*(1-PIT_fed_deduction!DO3*PIT_history!DO$54))/(1-PIT_history!DO3*PIT_fed_deduction!DO3*PIT_history!DO$54))</f>
        <v>0</v>
      </c>
      <c r="DP3" s="148">
        <f>IF(PIT_fed_deduction!DP3="",0,(1-(PIT_fed_deduction!DP3*PIT_history!DP$54))*PIT_history!DP3)</f>
        <v>0</v>
      </c>
      <c r="DQ3" s="148">
        <f>IF(PIT_fed_deduction!DQ3="",0,(1-(PIT_fed_deduction!DQ3*PIT_history!DQ$54))*PIT_history!DQ3)</f>
        <v>0</v>
      </c>
      <c r="DR3" s="148">
        <f>IF(PIT_fed_deduction!DR3="",0,(1-(PIT_fed_deduction!DR3*PIT_history!DR$54))*PIT_history!DR3)</f>
        <v>0</v>
      </c>
      <c r="DS3" s="148">
        <f>IF(PIT_fed_deduction!DS3="",0,(1-(PIT_fed_deduction!DS3*PIT_history!DS$54))*PIT_history!DS3)</f>
        <v>0</v>
      </c>
      <c r="DT3" s="148">
        <f>IF(PIT_fed_deduction!DT3="",0,(1-(PIT_fed_deduction!DT3*PIT_history!DT$54))*PIT_history!DT3)</f>
        <v>0</v>
      </c>
      <c r="DU3" s="148">
        <f>IF(PIT_fed_deduction!DU3="",0,(1-(PIT_fed_deduction!DU3*PIT_history!DU$54))*PIT_history!DU3)</f>
        <v>0</v>
      </c>
      <c r="DV3" s="148">
        <f>IF(PIT_fed_deduction!DV3="",0,(1-(PIT_fed_deduction!DV3*PIT_history!DV$54))*PIT_history!DV3)</f>
        <v>0</v>
      </c>
      <c r="DW3" s="148">
        <f>IF(PIT_fed_deduction!DW3="",0,(1-(PIT_fed_deduction!DW3*PIT_history!DW$54))*PIT_history!DW3)</f>
        <v>0</v>
      </c>
      <c r="DX3" s="148">
        <f>IF(PIT_fed_deduction!DX3="",0,(1-(PIT_fed_deduction!DX3*PIT_history!DX$54))*PIT_history!DX3)</f>
        <v>0</v>
      </c>
      <c r="DY3" s="144">
        <v>0</v>
      </c>
      <c r="DZ3" s="68"/>
      <c r="EA3" s="2"/>
      <c r="EB3" s="2"/>
      <c r="EC3" s="2"/>
      <c r="ED3" s="2"/>
      <c r="EE3" s="2"/>
      <c r="EF3" s="2"/>
      <c r="EG3" s="2"/>
      <c r="EH3" s="2"/>
      <c r="EI3" s="2"/>
      <c r="EJ3" s="2"/>
      <c r="EK3" s="2"/>
      <c r="EL3" s="2"/>
      <c r="EM3" s="2"/>
      <c r="EN3" s="2"/>
      <c r="EO3" s="2"/>
      <c r="EP3" s="2"/>
      <c r="EQ3" s="2"/>
      <c r="ER3" s="2"/>
      <c r="ES3" s="2"/>
      <c r="ET3" s="2"/>
      <c r="EU3" s="2"/>
    </row>
    <row r="4" spans="1:151" ht="15" customHeight="1">
      <c r="A4" s="17" t="s">
        <v>28</v>
      </c>
      <c r="B4" s="148">
        <f>IF(PIT_fed_deduction!B4="",0,(PIT_history!B4*(1-PIT_fed_deduction!B4*PIT_history!B$54))/(1-PIT_history!B4*PIT_fed_deduction!B4*PIT_history!B$54))</f>
        <v>0</v>
      </c>
      <c r="C4" s="148">
        <f>IF(PIT_fed_deduction!C4="",0,(PIT_history!C4*(1-PIT_fed_deduction!C4*PIT_history!C$54))/(1-PIT_history!C4*PIT_fed_deduction!C4*PIT_history!C$54))</f>
        <v>0</v>
      </c>
      <c r="D4" s="148">
        <f>IF(PIT_fed_deduction!D4="",0,(PIT_history!D4*(1-PIT_fed_deduction!D4*PIT_history!D$54))/(1-PIT_history!D4*PIT_fed_deduction!D4*PIT_history!D$54))</f>
        <v>0</v>
      </c>
      <c r="E4" s="148">
        <f>IF(PIT_fed_deduction!E4="",0,(PIT_history!E4*(1-PIT_fed_deduction!E4*PIT_history!E$54))/(1-PIT_history!E4*PIT_fed_deduction!E4*PIT_history!E$54))</f>
        <v>0</v>
      </c>
      <c r="F4" s="148">
        <f>IF(PIT_fed_deduction!F4="",0,(PIT_history!F4*(1-PIT_fed_deduction!F4*PIT_history!F$54))/(1-PIT_history!F4*PIT_fed_deduction!F4*PIT_history!F$54))</f>
        <v>0</v>
      </c>
      <c r="G4" s="148">
        <f>IF(PIT_fed_deduction!G4="",0,(PIT_history!G4*(1-PIT_fed_deduction!G4*PIT_history!G$54))/(1-PIT_history!G4*PIT_fed_deduction!G4*PIT_history!G$54))</f>
        <v>0</v>
      </c>
      <c r="H4" s="148">
        <f>IF(PIT_fed_deduction!H4="",0,(PIT_history!H4*(1-PIT_fed_deduction!H4*PIT_history!H$54))/(1-PIT_history!H4*PIT_fed_deduction!H4*PIT_history!H$54))</f>
        <v>0</v>
      </c>
      <c r="I4" s="148">
        <f>IF(PIT_fed_deduction!I4="",0,(PIT_history!I4*(1-PIT_fed_deduction!I4*PIT_history!I$54))/(1-PIT_history!I4*PIT_fed_deduction!I4*PIT_history!I$54))</f>
        <v>0</v>
      </c>
      <c r="J4" s="148">
        <f>IF(PIT_fed_deduction!J4="",0,(PIT_history!J4*(1-PIT_fed_deduction!J4*PIT_history!J$54))/(1-PIT_history!J4*PIT_fed_deduction!J4*PIT_history!J$54))</f>
        <v>0</v>
      </c>
      <c r="K4" s="148">
        <f>IF(PIT_fed_deduction!K4="",0,(PIT_history!K4*(1-PIT_fed_deduction!K4*PIT_history!K$54))/(1-PIT_history!K4*PIT_fed_deduction!K4*PIT_history!K$54))</f>
        <v>0</v>
      </c>
      <c r="L4" s="148">
        <f>IF(PIT_fed_deduction!L4="",0,(PIT_history!L4*(1-PIT_fed_deduction!L4*PIT_history!L$54))/(1-PIT_history!L4*PIT_fed_deduction!L4*PIT_history!L$54))</f>
        <v>0</v>
      </c>
      <c r="M4" s="148">
        <f>IF(PIT_fed_deduction!M4="",0,(PIT_history!M4*(1-PIT_fed_deduction!M4*PIT_history!M$54))/(1-PIT_history!M4*PIT_fed_deduction!M4*PIT_history!M$54))</f>
        <v>0</v>
      </c>
      <c r="N4" s="148">
        <f>IF(PIT_fed_deduction!N4="",0,(PIT_history!N4*(1-PIT_fed_deduction!N4*PIT_history!N$54))/(1-PIT_history!N4*PIT_fed_deduction!N4*PIT_history!N$54))</f>
        <v>0</v>
      </c>
      <c r="O4" s="148">
        <f>IF(PIT_fed_deduction!O4="",0,(PIT_history!O4*(1-PIT_fed_deduction!O4*PIT_history!O$54))/(1-PIT_history!O4*PIT_fed_deduction!O4*PIT_history!O$54))</f>
        <v>0</v>
      </c>
      <c r="P4" s="148">
        <f>IF(PIT_fed_deduction!P4="",0,(PIT_history!P4*(1-PIT_fed_deduction!P4*PIT_history!P$54))/(1-PIT_history!P4*PIT_fed_deduction!P4*PIT_history!P$54))</f>
        <v>0</v>
      </c>
      <c r="Q4" s="148">
        <f>IF(PIT_fed_deduction!Q4="",0,(PIT_history!Q4*(1-PIT_fed_deduction!Q4*PIT_history!Q$54))/(1-PIT_history!Q4*PIT_fed_deduction!Q4*PIT_history!Q$54))</f>
        <v>0</v>
      </c>
      <c r="R4" s="148">
        <f>IF(PIT_fed_deduction!R4="",0,(PIT_history!R4*(1-PIT_fed_deduction!R4*PIT_history!R$54))/(1-PIT_history!R4*PIT_fed_deduction!R4*PIT_history!R$54))</f>
        <v>0</v>
      </c>
      <c r="S4" s="148">
        <f>IF(PIT_fed_deduction!S4="",0,(PIT_history!S4*(1-PIT_fed_deduction!S4*PIT_history!S$54))/(1-PIT_history!S4*PIT_fed_deduction!S4*PIT_history!S$54))</f>
        <v>0</v>
      </c>
      <c r="T4" s="148">
        <f>IF(PIT_fed_deduction!T4="",0,(PIT_history!T4*(1-PIT_fed_deduction!T4*PIT_history!T$54))/(1-PIT_history!T4*PIT_fed_deduction!T4*PIT_history!T$54))</f>
        <v>0</v>
      </c>
      <c r="U4" s="148">
        <f>IF(PIT_fed_deduction!U4="",0,(PIT_history!U4*(1-PIT_fed_deduction!U4*PIT_history!U$54))/(1-PIT_history!U4*PIT_fed_deduction!U4*PIT_history!U$54))</f>
        <v>0</v>
      </c>
      <c r="V4" s="148">
        <f>IF(PIT_fed_deduction!V4="",0,(PIT_history!V4*(1-PIT_fed_deduction!V4*PIT_history!V$54))/(1-PIT_history!V4*PIT_fed_deduction!V4*PIT_history!V$54))</f>
        <v>0</v>
      </c>
      <c r="W4" s="148">
        <f>IF(PIT_fed_deduction!W4="",0,(PIT_history!W4*(1-PIT_fed_deduction!W4*PIT_history!W$54))/(1-PIT_history!W4*PIT_fed_deduction!W4*PIT_history!W$54))</f>
        <v>0</v>
      </c>
      <c r="X4" s="148">
        <f>IF(PIT_fed_deduction!X4="",0,(PIT_history!X4*(1-PIT_fed_deduction!X4*PIT_history!X$54))/(1-PIT_history!X4*PIT_fed_deduction!X4*PIT_history!X$54))</f>
        <v>0</v>
      </c>
      <c r="Y4" s="148">
        <f>IF(PIT_fed_deduction!Y4="",0,(PIT_history!Y4*(1-PIT_fed_deduction!Y4*PIT_history!Y$54))/(1-PIT_history!Y4*PIT_fed_deduction!Y4*PIT_history!Y$54))</f>
        <v>0</v>
      </c>
      <c r="Z4" s="148">
        <f>IF(PIT_fed_deduction!Z4="",0,(PIT_history!Z4*(1-PIT_fed_deduction!Z4*PIT_history!Z$54))/(1-PIT_history!Z4*PIT_fed_deduction!Z4*PIT_history!Z$54))</f>
        <v>0</v>
      </c>
      <c r="AA4" s="148">
        <f>IF(PIT_fed_deduction!AA4="",0,(PIT_history!AA4*(1-PIT_fed_deduction!AA4*PIT_history!AA$54))/(1-PIT_history!AA4*PIT_fed_deduction!AA4*PIT_history!AA$54))</f>
        <v>0</v>
      </c>
      <c r="AB4" s="148">
        <f>IF(PIT_fed_deduction!AB4="",0,(PIT_history!AB4*(1-PIT_fed_deduction!AB4*PIT_history!AB$54))/(1-PIT_history!AB4*PIT_fed_deduction!AB4*PIT_history!AB$54))</f>
        <v>0</v>
      </c>
      <c r="AC4" s="148">
        <f>IF(PIT_fed_deduction!AC4="",0,(PIT_history!AC4*(1-PIT_fed_deduction!AC4*PIT_history!AC$54))/(1-PIT_history!AC4*PIT_fed_deduction!AC4*PIT_history!AC$54))</f>
        <v>0</v>
      </c>
      <c r="AD4" s="148">
        <f>IF(PIT_fed_deduction!AD4="",0,(PIT_history!AD4*(1-PIT_fed_deduction!AD4*PIT_history!AD$54))/(1-PIT_history!AD4*PIT_fed_deduction!AD4*PIT_history!AD$54))</f>
        <v>0</v>
      </c>
      <c r="AE4" s="148">
        <f>IF(PIT_fed_deduction!AE4="",0,(PIT_history!AE4*(1-PIT_fed_deduction!AE4*PIT_history!AE$54))/(1-PIT_history!AE4*PIT_fed_deduction!AE4*PIT_history!AE$54))</f>
        <v>0</v>
      </c>
      <c r="AF4" s="148">
        <f>IF(PIT_fed_deduction!AF4="",0,(PIT_history!AF4*(1-PIT_fed_deduction!AF4*PIT_history!AF$54))/(1-PIT_history!AF4*PIT_fed_deduction!AF4*PIT_history!AF$54))</f>
        <v>0</v>
      </c>
      <c r="AG4" s="148">
        <f>IF(PIT_fed_deduction!AG4="",0,(PIT_history!AG4*(1-PIT_fed_deduction!AG4*PIT_history!AG$54))/(1-PIT_history!AG4*PIT_fed_deduction!AG4*PIT_history!AG$54))</f>
        <v>0</v>
      </c>
      <c r="AH4" s="148">
        <f>IF(PIT_fed_deduction!AH4="",0,(PIT_history!AH4*(1-PIT_fed_deduction!AH4*PIT_history!AH$54))/(1-PIT_history!AH4*PIT_fed_deduction!AH4*PIT_history!AH$54))</f>
        <v>0</v>
      </c>
      <c r="AI4" s="148">
        <f>IF(PIT_fed_deduction!AI4="",0,(PIT_history!AI4*(1-PIT_fed_deduction!AI4*PIT_history!AI$54))/(1-PIT_history!AI4*PIT_fed_deduction!AI4*PIT_history!AI$54))</f>
        <v>1.7135799927957596E-2</v>
      </c>
      <c r="AJ4" s="148">
        <f>IF(PIT_fed_deduction!AJ4="",0,(PIT_history!AJ4*(1-PIT_fed_deduction!AJ4*PIT_history!AJ$54))/(1-PIT_history!AJ4*PIT_fed_deduction!AJ4*PIT_history!AJ$54))</f>
        <v>1.7135799927957596E-2</v>
      </c>
      <c r="AK4" s="148">
        <f>IF(PIT_fed_deduction!AK4="",0,(PIT_history!AK4*(1-PIT_fed_deduction!AK4*PIT_history!AK$54))/(1-PIT_history!AK4*PIT_fed_deduction!AK4*PIT_history!AK$54))</f>
        <v>1.7135799927957596E-2</v>
      </c>
      <c r="AL4" s="148">
        <f>IF(PIT_fed_deduction!AL4="",0,(PIT_history!AL4*(1-PIT_fed_deduction!AL4*PIT_history!AL$54))/(1-PIT_history!AL4*PIT_fed_deduction!AL4*PIT_history!AL$54))</f>
        <v>9.7983306547773322E-3</v>
      </c>
      <c r="AM4" s="148">
        <f>IF(PIT_fed_deduction!AM4="",0,(PIT_history!AM4*(1-PIT_fed_deduction!AM4*PIT_history!AM$54))/(1-PIT_history!AM4*PIT_fed_deduction!AM4*PIT_history!AM$54))</f>
        <v>9.7983306547773322E-3</v>
      </c>
      <c r="AN4" s="148">
        <f>IF(PIT_fed_deduction!AN4="",0,(PIT_history!AN4*(1-PIT_fed_deduction!AN4*PIT_history!AN$54))/(1-PIT_history!AN4*PIT_fed_deduction!AN4*PIT_history!AN$54))</f>
        <v>9.7983306547773322E-3</v>
      </c>
      <c r="AO4" s="148">
        <f>IF(PIT_fed_deduction!AO4="",0,(PIT_history!AO4*(1-PIT_fed_deduction!AO4*PIT_history!AO$54))/(1-PIT_history!AO4*PIT_fed_deduction!AO4*PIT_history!AO$54))</f>
        <v>9.7983306547773322E-3</v>
      </c>
      <c r="AP4" s="148">
        <f>IF(PIT_fed_deduction!AP4="",0,(PIT_history!AP4*(1-PIT_fed_deduction!AP4*PIT_history!AP$54))/(1-PIT_history!AP4*PIT_fed_deduction!AP4*PIT_history!AP$54))</f>
        <v>9.7983306547773322E-3</v>
      </c>
      <c r="AQ4" s="148">
        <f>IF(PIT_fed_deduction!AQ4="",0,(PIT_history!AQ4*(1-PIT_fed_deduction!AQ4*PIT_history!AQ$54))/(1-PIT_history!AQ4*PIT_fed_deduction!AQ4*PIT_history!AQ$54))</f>
        <v>8.8734367702765788E-3</v>
      </c>
      <c r="AR4" s="148">
        <f>IF(PIT_fed_deduction!AR4="",0,(PIT_history!AR4*(1-PIT_fed_deduction!AR4*PIT_history!AR$54))/(1-PIT_history!AR4*PIT_fed_deduction!AR4*PIT_history!AR$54))</f>
        <v>5.6226572261557674E-3</v>
      </c>
      <c r="AS4" s="148">
        <f>IF(PIT_fed_deduction!AS4="",0,(PIT_history!AS4*(1-PIT_fed_deduction!AS4*PIT_history!AS$54))/(1-PIT_history!AS4*PIT_fed_deduction!AS4*PIT_history!AS$54))</f>
        <v>5.6226572261557674E-3</v>
      </c>
      <c r="AT4" s="148">
        <f>IF(PIT_fed_deduction!AT4="",0,(PIT_history!AT4*(1-PIT_fed_deduction!AT4*PIT_history!AT$54))/(1-PIT_history!AT4*PIT_fed_deduction!AT4*PIT_history!AT$54))</f>
        <v>2.8192544638195702E-3</v>
      </c>
      <c r="AU4" s="148">
        <f>IF(PIT_fed_deduction!AU4="",0,(PIT_history!AU4*(1-PIT_fed_deduction!AU4*PIT_history!AU$54))/(1-PIT_history!AU4*PIT_fed_deduction!AU4*PIT_history!AU$54))</f>
        <v>4.2229289400969689E-3</v>
      </c>
      <c r="AV4" s="148">
        <f>IF(PIT_fed_deduction!AV4="",0,(PIT_history!AV4*(1-PIT_fed_deduction!AV4*PIT_history!AV$54))/(1-PIT_history!AV4*PIT_fed_deduction!AV4*PIT_history!AV$54))</f>
        <v>4.2229289400969689E-3</v>
      </c>
      <c r="AW4" s="148">
        <f>IF(PIT_fed_deduction!AW4="",0,(PIT_history!AW4*(1-PIT_fed_deduction!AW4*PIT_history!AW$54))/(1-PIT_history!AW4*PIT_fed_deduction!AW4*PIT_history!AW$54))</f>
        <v>4.2229289400969689E-3</v>
      </c>
      <c r="AX4" s="148">
        <f>IF(PIT_fed_deduction!AX4="",0,(PIT_history!AX4*(1-PIT_fed_deduction!AX4*PIT_history!AX$54))/(1-PIT_history!AX4*PIT_fed_deduction!AX4*PIT_history!AX$54))</f>
        <v>4.2229289400969689E-3</v>
      </c>
      <c r="AY4" s="148">
        <f>IF(PIT_fed_deduction!AY4="",0,(PIT_history!AY4*(1-PIT_fed_deduction!AY4*PIT_history!AY$54))/(1-PIT_history!AY4*PIT_fed_deduction!AY4*PIT_history!AY$54))</f>
        <v>4.2229289400969689E-3</v>
      </c>
      <c r="AZ4" s="148">
        <f>IF(PIT_fed_deduction!AZ4="",0,(PIT_history!AZ4*(1-PIT_fed_deduction!AZ4*PIT_history!AZ$54))/(1-PIT_history!AZ4*PIT_fed_deduction!AZ4*PIT_history!AZ$54))</f>
        <v>4.2229289400969689E-3</v>
      </c>
      <c r="BA4" s="148">
        <f>IF(PIT_fed_deduction!BA4="",0,(PIT_history!BA4*(1-PIT_fed_deduction!BA4*PIT_history!BA$54))/(1-PIT_history!BA4*PIT_fed_deduction!BA4*PIT_history!BA$54))</f>
        <v>4.2229289400969689E-3</v>
      </c>
      <c r="BB4" s="148">
        <f>IF(PIT_fed_deduction!BB4="",0,(PIT_history!BB4*(1-PIT_fed_deduction!BB4*PIT_history!BB$54))/(1-PIT_history!BB4*PIT_fed_deduction!BB4*PIT_history!BB$54))</f>
        <v>4.2229289400969689E-3</v>
      </c>
      <c r="BC4" s="148">
        <f>IF(PIT_fed_deduction!BC4="",0,(PIT_history!BC4*(1-PIT_fed_deduction!BC4*PIT_history!BC$54))/(1-PIT_history!BC4*PIT_fed_deduction!BC4*PIT_history!BC$54))</f>
        <v>4.2229289400969689E-3</v>
      </c>
      <c r="BD4" s="148">
        <f>IF(PIT_fed_deduction!BD4="",0,(PIT_history!BD4*(1-PIT_fed_deduction!BD4*PIT_history!BD$54))/(1-PIT_history!BD4*PIT_fed_deduction!BD4*PIT_history!BD$54))</f>
        <v>4.2229289400969689E-3</v>
      </c>
      <c r="BE4" s="148">
        <f>IF(PIT_fed_deduction!BE4="",0,(PIT_history!BE4*(1-PIT_fed_deduction!BE4*PIT_history!BE$54))/(1-PIT_history!BE4*PIT_fed_deduction!BE4*PIT_history!BE$54))</f>
        <v>4.2229289400969689E-3</v>
      </c>
      <c r="BF4" s="148">
        <f>IF(PIT_fed_deduction!BF4="",0,(PIT_history!BF4*(1-PIT_fed_deduction!BF4*PIT_history!BF$54))/(1-PIT_history!BF4*PIT_fed_deduction!BF4*PIT_history!BF$54))</f>
        <v>4.2229289400969689E-3</v>
      </c>
      <c r="BG4" s="148">
        <f>IF(PIT_fed_deduction!BG4="",0,(PIT_history!BG4*(1-PIT_fed_deduction!BG4*PIT_history!BG$54))/(1-PIT_history!BG4*PIT_fed_deduction!BG4*PIT_history!BG$54))</f>
        <v>4.2229289400969689E-3</v>
      </c>
      <c r="BH4" s="148">
        <f>IF(PIT_fed_deduction!BH4="",0,(PIT_history!BH4*(1-PIT_fed_deduction!BH4*PIT_history!BH$54))/(1-PIT_history!BH4*PIT_fed_deduction!BH4*PIT_history!BH$54))</f>
        <v>4.2229289400969689E-3</v>
      </c>
      <c r="BI4" s="148">
        <f>IF(PIT_fed_deduction!BI4="",0,(PIT_history!BI4*(1-PIT_fed_deduction!BI4*PIT_history!BI$54))/(1-PIT_history!BI4*PIT_fed_deduction!BI4*PIT_history!BI$54))</f>
        <v>4.2229289400969689E-3</v>
      </c>
      <c r="BJ4" s="148">
        <f>IF(PIT_fed_deduction!BJ4="",0,(PIT_history!BJ4*(1-PIT_fed_deduction!BJ4*PIT_history!BJ$54))/(1-PIT_history!BJ4*PIT_fed_deduction!BJ4*PIT_history!BJ$54))</f>
        <v>4.2229289400969689E-3</v>
      </c>
      <c r="BK4" s="148">
        <f>IF(PIT_fed_deduction!BK4="",0,(PIT_history!BK4*(1-PIT_fed_deduction!BK4*PIT_history!BK$54))/(1-PIT_history!BK4*PIT_fed_deduction!BK4*PIT_history!BK$54))</f>
        <v>4.2229289400969689E-3</v>
      </c>
      <c r="BL4" s="148">
        <f>IF(PIT_fed_deduction!BL4="",0,(PIT_history!BL4*(1-PIT_fed_deduction!BL4*PIT_history!BL$54))/(1-PIT_history!BL4*PIT_fed_deduction!BL4*PIT_history!BL$54))</f>
        <v>4.2229289400969689E-3</v>
      </c>
      <c r="BM4" s="148">
        <f>IF(PIT_fed_deduction!BM4="",0,(PIT_history!BM4*(1-PIT_fed_deduction!BM4*PIT_history!BM$54))/(1-PIT_history!BM4*PIT_fed_deduction!BM4*PIT_history!BM$54))</f>
        <v>4.2229289400969689E-3</v>
      </c>
      <c r="BN4" s="148">
        <f>IF(PIT_fed_deduction!BN4="",0,(PIT_history!BN4*(1-PIT_fed_deduction!BN4*PIT_history!BN$54))/(1-PIT_history!BN4*PIT_fed_deduction!BN4*PIT_history!BN$54))</f>
        <v>1.0721499974102655E-2</v>
      </c>
      <c r="BO4" s="148">
        <f>IF(PIT_fed_deduction!BO4="",0,(PIT_history!BO4*(1-PIT_fed_deduction!BO4*PIT_history!BO$54))/(1-PIT_history!BO4*PIT_fed_deduction!BO4*PIT_history!BO$54))</f>
        <v>1.8462501303848963E-2</v>
      </c>
      <c r="BP4" s="148">
        <f>IF(PIT_fed_deduction!BP4="",0,(PIT_history!BP4*(1-PIT_fed_deduction!BP4*PIT_history!BP$54))/(1-PIT_history!BP4*PIT_fed_deduction!BP4*PIT_history!BP$54))</f>
        <v>1.8462501303848963E-2</v>
      </c>
      <c r="BQ4" s="148">
        <f>IF(PIT_fed_deduction!BQ4="",0,(PIT_history!BQ4*(1-PIT_fed_deduction!BQ4*PIT_history!BQ$54))/(1-PIT_history!BQ4*PIT_fed_deduction!BQ4*PIT_history!BQ$54))</f>
        <v>1.8462501303848963E-2</v>
      </c>
      <c r="BR4" s="148">
        <f>IF(PIT_fed_deduction!BR4="",0,(PIT_history!BR4*(1-PIT_fed_deduction!BR4*PIT_history!BR$54))/(1-PIT_history!BR4*PIT_fed_deduction!BR4*PIT_history!BR$54))</f>
        <v>2.5423728813559327E-2</v>
      </c>
      <c r="BS4" s="148">
        <f>IF(PIT_fed_deduction!BS4="",0,(PIT_history!BS4*(1-PIT_fed_deduction!BS4*PIT_history!BS$54))/(1-PIT_history!BS4*PIT_fed_deduction!BS4*PIT_history!BS$54))</f>
        <v>2.5423728813559327E-2</v>
      </c>
      <c r="BT4" s="148">
        <f>IF(PIT_fed_deduction!BT4="",0,(PIT_history!BT4*(1-PIT_fed_deduction!BT4*PIT_history!BT$54))/(1-PIT_history!BT4*PIT_fed_deduction!BT4*PIT_history!BT$54))</f>
        <v>2.5423728813559327E-2</v>
      </c>
      <c r="BU4" s="148">
        <f>IF(PIT_fed_deduction!BU4="",0,(PIT_history!BU4*(1-PIT_fed_deduction!BU4*PIT_history!BU$54))/(1-PIT_history!BU4*PIT_fed_deduction!BU4*PIT_history!BU$54))</f>
        <v>2.5423728813559327E-2</v>
      </c>
      <c r="BV4" s="148">
        <f>IF(PIT_fed_deduction!BV4="",0,(PIT_history!BV4*(1-PIT_fed_deduction!BV4*PIT_history!BV$54))/(1-PIT_history!BV4*PIT_fed_deduction!BV4*PIT_history!BV$54))</f>
        <v>2.5423728813559327E-2</v>
      </c>
      <c r="BW4" s="148">
        <f>IF(PIT_fed_deduction!BW4="",0,(PIT_history!BW4*(1-PIT_fed_deduction!BW4*PIT_history!BW$54))/(1-PIT_history!BW4*PIT_fed_deduction!BW4*PIT_history!BW$54))</f>
        <v>2.5423728813559327E-2</v>
      </c>
      <c r="BX4" s="148">
        <f>IF(PIT_fed_deduction!BX4="",0,(PIT_history!BX4*(1-PIT_fed_deduction!BX4*PIT_history!BX$54))/(1-PIT_history!BX4*PIT_fed_deduction!BX4*PIT_history!BX$54))</f>
        <v>2.5423728813559327E-2</v>
      </c>
      <c r="BY4" s="148">
        <f>IF(PIT_fed_deduction!BY4="",0,(PIT_history!BY4*(1-PIT_fed_deduction!BY4*PIT_history!BY$54))/(1-PIT_history!BY4*PIT_fed_deduction!BY4*PIT_history!BY$54))</f>
        <v>2.5423728813559327E-2</v>
      </c>
      <c r="BZ4" s="148">
        <f>IF(PIT_fed_deduction!BZ4="",0,(PIT_history!BZ4*(1-PIT_fed_deduction!BZ4*PIT_history!BZ$54))/(1-PIT_history!BZ4*PIT_fed_deduction!BZ4*PIT_history!BZ$54))</f>
        <v>2.5423728813559327E-2</v>
      </c>
      <c r="CA4" s="148">
        <f>IF(PIT_fed_deduction!CA4="",0,(PIT_history!CA4*(1-PIT_fed_deduction!CA4*PIT_history!CA$54))/(1-PIT_history!CA4*PIT_fed_deduction!CA4*PIT_history!CA$54))</f>
        <v>2.5423728813559327E-2</v>
      </c>
      <c r="CB4" s="148">
        <f>IF(PIT_fed_deduction!CB4="",0,(PIT_history!CB4*(1-PIT_fed_deduction!CB4*PIT_history!CB$54))/(1-PIT_history!CB4*PIT_fed_deduction!CB4*PIT_history!CB$54))</f>
        <v>2.5423728813559327E-2</v>
      </c>
      <c r="CC4" s="148">
        <f>IF(PIT_fed_deduction!CC4="",0,(PIT_history!CC4*(1-PIT_fed_deduction!CC4*PIT_history!CC$54))/(1-PIT_history!CC4*PIT_fed_deduction!CC4*PIT_history!CC$54))</f>
        <v>2.5423728813559327E-2</v>
      </c>
      <c r="CD4" s="148">
        <f>IF(PIT_fed_deduction!CD4="",0,(PIT_history!CD4*(1-PIT_fed_deduction!CD4*PIT_history!CD$54))/(1-PIT_history!CD4*PIT_fed_deduction!CD4*PIT_history!CD$54))</f>
        <v>2.5423728813559327E-2</v>
      </c>
      <c r="CE4" s="148">
        <f>IF(PIT_fed_deduction!CE4="",0,(PIT_history!CE4*(1-PIT_fed_deduction!CE4*PIT_history!CE$54))/(1-PIT_history!CE4*PIT_fed_deduction!CE4*PIT_history!CE$54))</f>
        <v>2.6141742952230134E-2</v>
      </c>
      <c r="CF4" s="148">
        <f>IF(PIT_fed_deduction!CF4="",0,(PIT_history!CF4*(1-PIT_fed_deduction!CF4*PIT_history!CF$54))/(1-PIT_history!CF4*PIT_fed_deduction!CF4*PIT_history!CF$54))</f>
        <v>4.1666666666666671E-2</v>
      </c>
      <c r="CG4" s="148">
        <f>IF(PIT_fed_deduction!CG4="",0,(PIT_history!CG4*(1-PIT_fed_deduction!CG4*PIT_history!CG$54))/(1-PIT_history!CG4*PIT_fed_deduction!CG4*PIT_history!CG$54))</f>
        <v>4.1666666666666671E-2</v>
      </c>
      <c r="CH4" s="148">
        <f>IF(PIT_fed_deduction!CH4="",0,(PIT_history!CH4*(1-PIT_fed_deduction!CH4*PIT_history!CH$54))/(1-PIT_history!CH4*PIT_fed_deduction!CH4*PIT_history!CH$54))</f>
        <v>4.1666666666666671E-2</v>
      </c>
      <c r="CI4" s="148">
        <f>IF(PIT_fed_deduction!CI4="",0,(PIT_history!CI4*(1-PIT_fed_deduction!CI4*PIT_history!CI$54))/(1-PIT_history!CI4*PIT_fed_deduction!CI4*PIT_history!CI$54))</f>
        <v>4.1666666666666671E-2</v>
      </c>
      <c r="CJ4" s="148">
        <f>IF(PIT_fed_deduction!CJ4="",0,(PIT_history!CJ4*(1-PIT_fed_deduction!CJ4*PIT_history!CJ$54))/(1-PIT_history!CJ4*PIT_fed_deduction!CJ4*PIT_history!CJ$54))</f>
        <v>4.1666666666666671E-2</v>
      </c>
      <c r="CK4" s="148">
        <f>IF(PIT_fed_deduction!CK4="",0,(PIT_history!CK4*(1-PIT_fed_deduction!CK4*PIT_history!CK$54))/(1-PIT_history!CK4*PIT_fed_deduction!CK4*PIT_history!CK$54))</f>
        <v>6.6778112294995501E-2</v>
      </c>
      <c r="CL4" s="148">
        <f>IF(PIT_fed_deduction!CL4="",0,(PIT_history!CL4*(1-PIT_fed_deduction!CL4*PIT_history!CL$54))/(1-PIT_history!CL4*PIT_fed_deduction!CL4*PIT_history!CL$54))</f>
        <v>7.0421624418003093E-2</v>
      </c>
      <c r="CM4" s="148">
        <f>IF(PIT_fed_deduction!CM4="",0,(PIT_history!CM4*(1-PIT_fed_deduction!CM4*PIT_history!CM$54))/(1-PIT_history!CM4*PIT_fed_deduction!CM4*PIT_history!CM$54))</f>
        <v>0.08</v>
      </c>
      <c r="CN4" s="148">
        <f>IF(PIT_fed_deduction!CN4="",0,(PIT_history!CN4*(1-PIT_fed_deduction!CN4*PIT_history!CN$54))/(1-PIT_history!CN4*PIT_fed_deduction!CN4*PIT_history!CN$54))</f>
        <v>7.0000000000000007E-2</v>
      </c>
      <c r="CO4" s="148">
        <f>IF(PIT_fed_deduction!CO4="",0,(PIT_history!CO4*(1-PIT_fed_deduction!CO4*PIT_history!CO$54))/(1-PIT_history!CO4*PIT_fed_deduction!CO4*PIT_history!CO$54))</f>
        <v>7.0000000000000007E-2</v>
      </c>
      <c r="CP4" s="148">
        <f>IF(PIT_fed_deduction!CP4="",0,(PIT_history!CP4*(1-PIT_fed_deduction!CP4*PIT_history!CP$54))/(1-PIT_history!CP4*PIT_fed_deduction!CP4*PIT_history!CP$54))</f>
        <v>7.0000000000000007E-2</v>
      </c>
      <c r="CQ4" s="148">
        <f>IF(PIT_fed_deduction!CQ4="",0,(PIT_history!CQ4*(1-PIT_fed_deduction!CQ4*PIT_history!CQ$54))/(1-PIT_history!CQ4*PIT_fed_deduction!CQ4*PIT_history!CQ$54))</f>
        <v>7.0000000000000007E-2</v>
      </c>
      <c r="CR4" s="148">
        <f>IF(PIT_fed_deduction!CR4="",0,(PIT_history!CR4*(1-PIT_fed_deduction!CR4*PIT_history!CR$54))/(1-PIT_history!CR4*PIT_fed_deduction!CR4*PIT_history!CR$54))</f>
        <v>6.9000000000000006E-2</v>
      </c>
      <c r="CS4" s="148">
        <f>IF(PIT_fed_deduction!CS4="",0,(PIT_history!CS4*(1-PIT_fed_deduction!CS4*PIT_history!CS$54))/(1-PIT_history!CS4*PIT_fed_deduction!CS4*PIT_history!CS$54))</f>
        <v>5.6000000000000001E-2</v>
      </c>
      <c r="CT4" s="148">
        <f>IF(PIT_fed_deduction!CT4="",0,(PIT_history!CT4*(1-PIT_fed_deduction!CT4*PIT_history!CT$54))/(1-PIT_history!CT4*PIT_fed_deduction!CT4*PIT_history!CT$54))</f>
        <v>5.6000000000000001E-2</v>
      </c>
      <c r="CU4" s="148">
        <f>IF(PIT_fed_deduction!CU4="",0,(PIT_history!CU4*(1-PIT_fed_deduction!CU4*PIT_history!CU$54))/(1-PIT_history!CU4*PIT_fed_deduction!CU4*PIT_history!CU$54))</f>
        <v>5.1700000000000003E-2</v>
      </c>
      <c r="CV4" s="148">
        <f>IF(PIT_fed_deduction!CV4="",0,(PIT_history!CV4*(1-PIT_fed_deduction!CV4*PIT_history!CV$54))/(1-PIT_history!CV4*PIT_fed_deduction!CV4*PIT_history!CV$54))</f>
        <v>5.0999999999999997E-2</v>
      </c>
      <c r="CW4" s="148">
        <f>IF(PIT_fed_deduction!CW4="",0,(PIT_history!CW4*(1-PIT_fed_deduction!CW4*PIT_history!CW$54))/(1-PIT_history!CW4*PIT_fed_deduction!CW4*PIT_history!CW$54))</f>
        <v>5.04E-2</v>
      </c>
      <c r="CX4" s="148">
        <f>IF(PIT_fed_deduction!CX4="",0,(PIT_history!CX4*(1-PIT_fed_deduction!CX4*PIT_history!CX$54))/(1-PIT_history!CX4*PIT_fed_deduction!CX4*PIT_history!CX$54))</f>
        <v>5.04E-2</v>
      </c>
      <c r="CY4" s="148">
        <f>IF(PIT_fed_deduction!CY4="",0,(PIT_history!CY4*(1-PIT_fed_deduction!CY4*PIT_history!CY$54))/(1-PIT_history!CY4*PIT_fed_deduction!CY4*PIT_history!CY$54))</f>
        <v>5.04E-2</v>
      </c>
      <c r="CZ4" s="148">
        <f>IF(PIT_fed_deduction!CZ4="",0,(PIT_history!CZ4*(1-PIT_fed_deduction!CZ4*PIT_history!CZ$54))/(1-PIT_history!CZ4*PIT_fed_deduction!CZ4*PIT_history!CZ$54))</f>
        <v>5.04E-2</v>
      </c>
      <c r="DA4" s="148">
        <f>IF(PIT_fed_deduction!DA4="",0,(PIT_history!DA4*(1-PIT_fed_deduction!DA4*PIT_history!DA$54))/(1-PIT_history!DA4*PIT_fed_deduction!DA4*PIT_history!DA$54))</f>
        <v>5.04E-2</v>
      </c>
      <c r="DB4" s="148">
        <f>IF(PIT_fed_deduction!DB4="",0,(PIT_history!DB4*(1-PIT_fed_deduction!DB4*PIT_history!DB$54))/(1-PIT_history!DB4*PIT_fed_deduction!DB4*PIT_history!DB$54))</f>
        <v>5.04E-2</v>
      </c>
      <c r="DC4" s="148">
        <f>IF(PIT_fed_deduction!DC4="",0,(PIT_history!DC4*(1-PIT_fed_deduction!DC4*PIT_history!DC$54))/(1-PIT_history!DC4*PIT_fed_deduction!DC4*PIT_history!DC$54))</f>
        <v>5.04E-2</v>
      </c>
      <c r="DD4" s="148">
        <f>IF(PIT_fed_deduction!DD4="",0,(PIT_history!DD4*(1-PIT_fed_deduction!DD4*PIT_history!DD$54))/(1-PIT_history!DD4*PIT_fed_deduction!DD4*PIT_history!DD$54))</f>
        <v>4.7899999999999998E-2</v>
      </c>
      <c r="DE4" s="148">
        <f>IF(PIT_fed_deduction!DE4="",0,(PIT_history!DE4*(1-PIT_fed_deduction!DE4*PIT_history!DE$54))/(1-PIT_history!DE4*PIT_fed_deduction!DE4*PIT_history!DE$54))</f>
        <v>4.5400000000000003E-2</v>
      </c>
      <c r="DF4" s="148">
        <f>IF(PIT_fed_deduction!DF4="",0,(PIT_history!DF4*(1-PIT_fed_deduction!DF4*PIT_history!DF$54))/(1-PIT_history!DF4*PIT_fed_deduction!DF4*PIT_history!DF$54))</f>
        <v>4.5400000000000003E-2</v>
      </c>
      <c r="DG4" s="148">
        <f>IF(PIT_fed_deduction!DG4="",0,(PIT_history!DG4*(1-PIT_fed_deduction!DG4*PIT_history!DG$54))/(1-PIT_history!DG4*PIT_fed_deduction!DG4*PIT_history!DG$54))</f>
        <v>4.5400000000000003E-2</v>
      </c>
      <c r="DH4" s="148">
        <f>IF(PIT_fed_deduction!DH4="",0,(PIT_history!DH4*(1-PIT_fed_deduction!DH4*PIT_history!DH$54))/(1-PIT_history!DH4*PIT_fed_deduction!DH4*PIT_history!DH$54))</f>
        <v>4.5400000000000003E-2</v>
      </c>
      <c r="DI4" s="148">
        <f>IF(PIT_fed_deduction!DI4="",0,(PIT_history!DI4*(1-PIT_fed_deduction!DI4*PIT_history!DI$54))/(1-PIT_history!DI4*PIT_fed_deduction!DI4*PIT_history!DI$54))</f>
        <v>4.5400000000000003E-2</v>
      </c>
      <c r="DJ4" s="148">
        <f>IF(PIT_fed_deduction!DJ4="",0,(PIT_history!DJ4*(1-PIT_fed_deduction!DJ4*PIT_history!DJ$54))/(1-PIT_history!DJ4*PIT_fed_deduction!DJ4*PIT_history!DJ$54))</f>
        <v>4.5400000000000003E-2</v>
      </c>
      <c r="DK4" s="148">
        <f>IF(PIT_fed_deduction!DK4="",0,(PIT_history!DK4*(1-PIT_fed_deduction!DK4*PIT_history!DK$54))/(1-PIT_history!DK4*PIT_fed_deduction!DK4*PIT_history!DK$54))</f>
        <v>4.5400000000000003E-2</v>
      </c>
      <c r="DL4" s="148">
        <f>IF(PIT_fed_deduction!DL4="",0,(PIT_history!DL4*(1-PIT_fed_deduction!DL4*PIT_history!DL$54))/(1-PIT_history!DL4*PIT_fed_deduction!DL4*PIT_history!DL$54))</f>
        <v>4.5400000000000003E-2</v>
      </c>
      <c r="DM4" s="148">
        <f>IF(PIT_fed_deduction!DM4="",0,(PIT_history!DM4*(1-PIT_fed_deduction!DM4*PIT_history!DM$54))/(1-PIT_history!DM4*PIT_fed_deduction!DM4*PIT_history!DM$54))</f>
        <v>4.5400000000000003E-2</v>
      </c>
      <c r="DN4" s="148">
        <f>IF(PIT_fed_deduction!DN4="",0,(PIT_history!DN4*(1-PIT_fed_deduction!DN4*PIT_history!DN$54))/(1-PIT_history!DN4*PIT_fed_deduction!DN4*PIT_history!DN$54))</f>
        <v>4.5400000000000003E-2</v>
      </c>
      <c r="DO4" s="148">
        <f>IF(PIT_fed_deduction!DO4="",0,(PIT_history!DO4*(1-PIT_fed_deduction!DO4*PIT_history!DO$54))/(1-PIT_history!DO4*PIT_fed_deduction!DO4*PIT_history!DO$54))</f>
        <v>4.5400000000000003E-2</v>
      </c>
      <c r="DP4" s="148">
        <f>IF(PIT_fed_deduction!DP4="",0,(1-(PIT_fed_deduction!DP4*PIT_history!DP$54))*PIT_history!DP4)</f>
        <v>4.5400000000000003E-2</v>
      </c>
      <c r="DQ4" s="148">
        <f>IF(PIT_fed_deduction!DQ4="",0,(1-(PIT_fed_deduction!DQ4*PIT_history!DQ$54))*PIT_history!DQ4)</f>
        <v>4.5400000000000003E-2</v>
      </c>
      <c r="DR4" s="148">
        <f>IF(PIT_fed_deduction!DR4="",0,(1-(PIT_fed_deduction!DR4*PIT_history!DR$54))*PIT_history!DR4)</f>
        <v>4.4999999999999998E-2</v>
      </c>
      <c r="DS4" s="148">
        <f>IF(PIT_fed_deduction!DS4="",0,(1-(PIT_fed_deduction!DS4*PIT_history!DS$54))*PIT_history!DS4)</f>
        <v>4.4999999999999998E-2</v>
      </c>
      <c r="DT4" s="148">
        <f>IF(PIT_fed_deduction!DT4="",0,(1-(PIT_fed_deduction!DT4*PIT_history!DT$54))*PIT_history!DT4)</f>
        <v>4.4999999999999998E-2</v>
      </c>
      <c r="DU4" s="148">
        <f>IF(PIT_fed_deduction!DU4="",0,(1-(PIT_fed_deduction!DU4*PIT_history!DU$54))*PIT_history!DU4)</f>
        <v>2.5000000000000001E-2</v>
      </c>
      <c r="DV4" s="148">
        <f>IF(PIT_fed_deduction!DV4="",0,(1-(PIT_fed_deduction!DV4*PIT_history!DV$54))*PIT_history!DV4)</f>
        <v>2.5000000000000001E-2</v>
      </c>
      <c r="DW4" s="148">
        <f>IF(PIT_fed_deduction!DW4="",0,(1-(PIT_fed_deduction!DW4*PIT_history!DW$54))*PIT_history!DW4)</f>
        <v>2.5000000000000001E-2</v>
      </c>
      <c r="DX4" s="148">
        <f>IF(PIT_fed_deduction!DX4="",0,(1-(PIT_fed_deduction!DX4*PIT_history!DX$54))*PIT_history!DX4)</f>
        <v>2.5000000000000001E-2</v>
      </c>
      <c r="DY4" s="144">
        <f>IF(PIT_fed_deduction!DY4="","",(1-(PIT_fed_deduction!DY4*PIT_history!DY$54))*PIT_history!DY4)</f>
        <v>2.5000000000000001E-2</v>
      </c>
      <c r="DZ4" s="68"/>
      <c r="EA4" s="2"/>
      <c r="EB4" s="2"/>
      <c r="EC4" s="2"/>
      <c r="ED4" s="2"/>
      <c r="EE4" s="2"/>
      <c r="EF4" s="2"/>
      <c r="EG4" s="2"/>
      <c r="EH4" s="2"/>
      <c r="EI4" s="2"/>
      <c r="EJ4" s="2"/>
      <c r="EK4" s="2"/>
      <c r="EL4" s="2"/>
      <c r="EM4" s="2"/>
      <c r="EN4" s="2"/>
      <c r="EO4" s="2"/>
      <c r="EP4" s="2"/>
      <c r="EQ4" s="2"/>
      <c r="ER4" s="2"/>
      <c r="ES4" s="2"/>
      <c r="ET4" s="2"/>
      <c r="EU4" s="2"/>
    </row>
    <row r="5" spans="1:151" ht="15" customHeight="1">
      <c r="A5" s="17" t="s">
        <v>29</v>
      </c>
      <c r="B5" s="148">
        <f>IF(PIT_fed_deduction!B5="",0,(PIT_history!B5*(1-PIT_fed_deduction!B5*PIT_history!B$54))/(1-PIT_history!B5*PIT_fed_deduction!B5*PIT_history!B$54))</f>
        <v>0</v>
      </c>
      <c r="C5" s="148">
        <f>IF(PIT_fed_deduction!C5="",0,(PIT_history!C5*(1-PIT_fed_deduction!C5*PIT_history!C$54))/(1-PIT_history!C5*PIT_fed_deduction!C5*PIT_history!C$54))</f>
        <v>0</v>
      </c>
      <c r="D5" s="148">
        <f>IF(PIT_fed_deduction!D5="",0,(PIT_history!D5*(1-PIT_fed_deduction!D5*PIT_history!D$54))/(1-PIT_history!D5*PIT_fed_deduction!D5*PIT_history!D$54))</f>
        <v>0</v>
      </c>
      <c r="E5" s="148">
        <f>IF(PIT_fed_deduction!E5="",0,(PIT_history!E5*(1-PIT_fed_deduction!E5*PIT_history!E$54))/(1-PIT_history!E5*PIT_fed_deduction!E5*PIT_history!E$54))</f>
        <v>0</v>
      </c>
      <c r="F5" s="148">
        <f>IF(PIT_fed_deduction!F5="",0,(PIT_history!F5*(1-PIT_fed_deduction!F5*PIT_history!F$54))/(1-PIT_history!F5*PIT_fed_deduction!F5*PIT_history!F$54))</f>
        <v>0</v>
      </c>
      <c r="G5" s="148">
        <f>IF(PIT_fed_deduction!G5="",0,(PIT_history!G5*(1-PIT_fed_deduction!G5*PIT_history!G$54))/(1-PIT_history!G5*PIT_fed_deduction!G5*PIT_history!G$54))</f>
        <v>0</v>
      </c>
      <c r="H5" s="148">
        <f>IF(PIT_fed_deduction!H5="",0,(PIT_history!H5*(1-PIT_fed_deduction!H5*PIT_history!H$54))/(1-PIT_history!H5*PIT_fed_deduction!H5*PIT_history!H$54))</f>
        <v>0</v>
      </c>
      <c r="I5" s="148">
        <f>IF(PIT_fed_deduction!I5="",0,(PIT_history!I5*(1-PIT_fed_deduction!I5*PIT_history!I$54))/(1-PIT_history!I5*PIT_fed_deduction!I5*PIT_history!I$54))</f>
        <v>0</v>
      </c>
      <c r="J5" s="148">
        <f>IF(PIT_fed_deduction!J5="",0,(PIT_history!J5*(1-PIT_fed_deduction!J5*PIT_history!J$54))/(1-PIT_history!J5*PIT_fed_deduction!J5*PIT_history!J$54))</f>
        <v>0</v>
      </c>
      <c r="K5" s="148">
        <f>IF(PIT_fed_deduction!K5="",0,(PIT_history!K5*(1-PIT_fed_deduction!K5*PIT_history!K$54))/(1-PIT_history!K5*PIT_fed_deduction!K5*PIT_history!K$54))</f>
        <v>0</v>
      </c>
      <c r="L5" s="148">
        <f>IF(PIT_fed_deduction!L5="",0,(PIT_history!L5*(1-PIT_fed_deduction!L5*PIT_history!L$54))/(1-PIT_history!L5*PIT_fed_deduction!L5*PIT_history!L$54))</f>
        <v>0</v>
      </c>
      <c r="M5" s="148">
        <f>IF(PIT_fed_deduction!M5="",0,(PIT_history!M5*(1-PIT_fed_deduction!M5*PIT_history!M$54))/(1-PIT_history!M5*PIT_fed_deduction!M5*PIT_history!M$54))</f>
        <v>0</v>
      </c>
      <c r="N5" s="148">
        <f>IF(PIT_fed_deduction!N5="",0,(PIT_history!N5*(1-PIT_fed_deduction!N5*PIT_history!N$54))/(1-PIT_history!N5*PIT_fed_deduction!N5*PIT_history!N$54))</f>
        <v>0</v>
      </c>
      <c r="O5" s="148">
        <f>IF(PIT_fed_deduction!O5="",0,(PIT_history!O5*(1-PIT_fed_deduction!O5*PIT_history!O$54))/(1-PIT_history!O5*PIT_fed_deduction!O5*PIT_history!O$54))</f>
        <v>0</v>
      </c>
      <c r="P5" s="148">
        <f>IF(PIT_fed_deduction!P5="",0,(PIT_history!P5*(1-PIT_fed_deduction!P5*PIT_history!P$54))/(1-PIT_history!P5*PIT_fed_deduction!P5*PIT_history!P$54))</f>
        <v>0</v>
      </c>
      <c r="Q5" s="148">
        <f>IF(PIT_fed_deduction!Q5="",0,(PIT_history!Q5*(1-PIT_fed_deduction!Q5*PIT_history!Q$54))/(1-PIT_history!Q5*PIT_fed_deduction!Q5*PIT_history!Q$54))</f>
        <v>0</v>
      </c>
      <c r="R5" s="148">
        <f>IF(PIT_fed_deduction!R5="",0,(PIT_history!R5*(1-PIT_fed_deduction!R5*PIT_history!R$54))/(1-PIT_history!R5*PIT_fed_deduction!R5*PIT_history!R$54))</f>
        <v>0</v>
      </c>
      <c r="S5" s="148">
        <f>IF(PIT_fed_deduction!S5="",0,(PIT_history!S5*(1-PIT_fed_deduction!S5*PIT_history!S$54))/(1-PIT_history!S5*PIT_fed_deduction!S5*PIT_history!S$54))</f>
        <v>0</v>
      </c>
      <c r="T5" s="148">
        <f>IF(PIT_fed_deduction!T5="",0,(PIT_history!T5*(1-PIT_fed_deduction!T5*PIT_history!T$54))/(1-PIT_history!T5*PIT_fed_deduction!T5*PIT_history!T$54))</f>
        <v>0</v>
      </c>
      <c r="U5" s="148">
        <f>IF(PIT_fed_deduction!U5="",0,(PIT_history!U5*(1-PIT_fed_deduction!U5*PIT_history!U$54))/(1-PIT_history!U5*PIT_fed_deduction!U5*PIT_history!U$54))</f>
        <v>0</v>
      </c>
      <c r="V5" s="148">
        <f>IF(PIT_fed_deduction!V5="",0,(PIT_history!V5*(1-PIT_fed_deduction!V5*PIT_history!V$54))/(1-PIT_history!V5*PIT_fed_deduction!V5*PIT_history!V$54))</f>
        <v>0</v>
      </c>
      <c r="W5" s="148">
        <f>IF(PIT_fed_deduction!W5="",0,(PIT_history!W5*(1-PIT_fed_deduction!W5*PIT_history!W$54))/(1-PIT_history!W5*PIT_fed_deduction!W5*PIT_history!W$54))</f>
        <v>0</v>
      </c>
      <c r="X5" s="148">
        <f>IF(PIT_fed_deduction!X5="",0,(PIT_history!X5*(1-PIT_fed_deduction!X5*PIT_history!X$54))/(1-PIT_history!X5*PIT_fed_deduction!X5*PIT_history!X$54))</f>
        <v>0</v>
      </c>
      <c r="Y5" s="148">
        <f>IF(PIT_fed_deduction!Y5="",0,(PIT_history!Y5*(1-PIT_fed_deduction!Y5*PIT_history!Y$54))/(1-PIT_history!Y5*PIT_fed_deduction!Y5*PIT_history!Y$54))</f>
        <v>0</v>
      </c>
      <c r="Z5" s="148">
        <f>IF(PIT_fed_deduction!Z5="",0,(PIT_history!Z5*(1-PIT_fed_deduction!Z5*PIT_history!Z$54))/(1-PIT_history!Z5*PIT_fed_deduction!Z5*PIT_history!Z$54))</f>
        <v>0</v>
      </c>
      <c r="AA5" s="148">
        <f>IF(PIT_fed_deduction!AA5="",0,(PIT_history!AA5*(1-PIT_fed_deduction!AA5*PIT_history!AA$54))/(1-PIT_history!AA5*PIT_fed_deduction!AA5*PIT_history!AA$54))</f>
        <v>0</v>
      </c>
      <c r="AB5" s="148">
        <f>IF(PIT_fed_deduction!AB5="",0,(PIT_history!AB5*(1-PIT_fed_deduction!AB5*PIT_history!AB$54))/(1-PIT_history!AB5*PIT_fed_deduction!AB5*PIT_history!AB$54))</f>
        <v>0</v>
      </c>
      <c r="AC5" s="148">
        <f>IF(PIT_fed_deduction!AC5="",0,(PIT_history!AC5*(1-PIT_fed_deduction!AC5*PIT_history!AC$54))/(1-PIT_history!AC5*PIT_fed_deduction!AC5*PIT_history!AC$54))</f>
        <v>0</v>
      </c>
      <c r="AD5" s="148">
        <f>IF(PIT_fed_deduction!AD5="",0,(PIT_history!AD5*(1-PIT_fed_deduction!AD5*PIT_history!AD$54))/(1-PIT_history!AD5*PIT_fed_deduction!AD5*PIT_history!AD$54))</f>
        <v>0</v>
      </c>
      <c r="AE5" s="148">
        <f>IF(PIT_fed_deduction!AE5="",0,(PIT_history!AE5*(1-PIT_fed_deduction!AE5*PIT_history!AE$54))/(1-PIT_history!AE5*PIT_fed_deduction!AE5*PIT_history!AE$54))</f>
        <v>3.7974683544303799E-2</v>
      </c>
      <c r="AF5" s="148">
        <f>IF(PIT_fed_deduction!AF5="",0,(PIT_history!AF5*(1-PIT_fed_deduction!AF5*PIT_history!AF$54))/(1-PIT_history!AF5*PIT_fed_deduction!AF5*PIT_history!AF$54))</f>
        <v>3.7974683544303799E-2</v>
      </c>
      <c r="AG5" s="148">
        <f>IF(PIT_fed_deduction!AG5="",0,(PIT_history!AG5*(1-PIT_fed_deduction!AG5*PIT_history!AG$54))/(1-PIT_history!AG5*PIT_fed_deduction!AG5*PIT_history!AG$54))</f>
        <v>3.7974683544303799E-2</v>
      </c>
      <c r="AH5" s="148">
        <f>IF(PIT_fed_deduction!AH5="",0,(PIT_history!AH5*(1-PIT_fed_deduction!AH5*PIT_history!AH$54))/(1-PIT_history!AH5*PIT_fed_deduction!AH5*PIT_history!AH$54))</f>
        <v>1.9101703665462055E-2</v>
      </c>
      <c r="AI5" s="148">
        <f>IF(PIT_fed_deduction!AI5="",0,(PIT_history!AI5*(1-PIT_fed_deduction!AI5*PIT_history!AI$54))/(1-PIT_history!AI5*PIT_fed_deduction!AI5*PIT_history!AI$54))</f>
        <v>1.9101703665462055E-2</v>
      </c>
      <c r="AJ5" s="148">
        <f>IF(PIT_fed_deduction!AJ5="",0,(PIT_history!AJ5*(1-PIT_fed_deduction!AJ5*PIT_history!AJ$54))/(1-PIT_history!AJ5*PIT_fed_deduction!AJ5*PIT_history!AJ$54))</f>
        <v>1.9101703665462055E-2</v>
      </c>
      <c r="AK5" s="148">
        <f>IF(PIT_fed_deduction!AK5="",0,(PIT_history!AK5*(1-PIT_fed_deduction!AK5*PIT_history!AK$54))/(1-PIT_history!AK5*PIT_fed_deduction!AK5*PIT_history!AK$54))</f>
        <v>1.9101703665462055E-2</v>
      </c>
      <c r="AL5" s="148">
        <f>IF(PIT_fed_deduction!AL5="",0,(PIT_history!AL5*(1-PIT_fed_deduction!AL5*PIT_history!AL$54))/(1-PIT_history!AL5*PIT_fed_deduction!AL5*PIT_history!AL$54))</f>
        <v>1.0931806350858926E-2</v>
      </c>
      <c r="AM5" s="148">
        <f>IF(PIT_fed_deduction!AM5="",0,(PIT_history!AM5*(1-PIT_fed_deduction!AM5*PIT_history!AM$54))/(1-PIT_history!AM5*PIT_fed_deduction!AM5*PIT_history!AM$54))</f>
        <v>1.0931806350858926E-2</v>
      </c>
      <c r="AN5" s="148">
        <f>IF(PIT_fed_deduction!AN5="",0,(PIT_history!AN5*(1-PIT_fed_deduction!AN5*PIT_history!AN$54))/(1-PIT_history!AN5*PIT_fed_deduction!AN5*PIT_history!AN$54))</f>
        <v>1.0931806350858926E-2</v>
      </c>
      <c r="AO5" s="148">
        <f>IF(PIT_fed_deduction!AO5="",0,(PIT_history!AO5*(1-PIT_fed_deduction!AO5*PIT_history!AO$54))/(1-PIT_history!AO5*PIT_fed_deduction!AO5*PIT_history!AO$54))</f>
        <v>1.0931806350858926E-2</v>
      </c>
      <c r="AP5" s="148">
        <f>IF(PIT_fed_deduction!AP5="",0,(PIT_history!AP5*(1-PIT_fed_deduction!AP5*PIT_history!AP$54))/(1-PIT_history!AP5*PIT_fed_deduction!AP5*PIT_history!AP$54))</f>
        <v>1.0931806350858926E-2</v>
      </c>
      <c r="AQ5" s="148">
        <f>IF(PIT_fed_deduction!AQ5="",0,(PIT_history!AQ5*(1-PIT_fed_deduction!AQ5*PIT_history!AQ$54))/(1-PIT_history!AQ5*PIT_fed_deduction!AQ5*PIT_history!AQ$54))</f>
        <v>9.9009900990098994E-3</v>
      </c>
      <c r="AR5" s="148">
        <f>IF(PIT_fed_deduction!AR5="",0,(PIT_history!AR5*(1-PIT_fed_deduction!AR5*PIT_history!AR$54))/(1-PIT_history!AR5*PIT_fed_deduction!AR5*PIT_history!AR$54))</f>
        <v>6.2761506276150635E-3</v>
      </c>
      <c r="AS5" s="148">
        <f>IF(PIT_fed_deduction!AS5="",0,(PIT_history!AS5*(1-PIT_fed_deduction!AS5*PIT_history!AS$54))/(1-PIT_history!AS5*PIT_fed_deduction!AS5*PIT_history!AS$54))</f>
        <v>6.2761506276150635E-3</v>
      </c>
      <c r="AT5" s="148">
        <f>IF(PIT_fed_deduction!AT5="",0,(PIT_history!AT5*(1-PIT_fed_deduction!AT5*PIT_history!AT$54))/(1-PIT_history!AT5*PIT_fed_deduction!AT5*PIT_history!AT$54))</f>
        <v>3.1479538300104963E-3</v>
      </c>
      <c r="AU5" s="148">
        <f>IF(PIT_fed_deduction!AU5="",0,(PIT_history!AU5*(1-PIT_fed_deduction!AU5*PIT_history!AU$54))/(1-PIT_history!AU5*PIT_fed_deduction!AU5*PIT_history!AU$54))</f>
        <v>4.7145102147721305E-3</v>
      </c>
      <c r="AV5" s="148">
        <f>IF(PIT_fed_deduction!AV5="",0,(PIT_history!AV5*(1-PIT_fed_deduction!AV5*PIT_history!AV$54))/(1-PIT_history!AV5*PIT_fed_deduction!AV5*PIT_history!AV$54))</f>
        <v>2.7884369403939624E-2</v>
      </c>
      <c r="AW5" s="148">
        <f>IF(PIT_fed_deduction!AW5="",0,(PIT_history!AW5*(1-PIT_fed_deduction!AW5*PIT_history!AW$54))/(1-PIT_history!AW5*PIT_fed_deduction!AW5*PIT_history!AW$54))</f>
        <v>2.7884369403939624E-2</v>
      </c>
      <c r="AX5" s="148">
        <f>IF(PIT_fed_deduction!AX5="",0,(PIT_history!AX5*(1-PIT_fed_deduction!AX5*PIT_history!AX$54))/(1-PIT_history!AX5*PIT_fed_deduction!AX5*PIT_history!AX$54))</f>
        <v>2.7884369403939624E-2</v>
      </c>
      <c r="AY5" s="148">
        <f>IF(PIT_fed_deduction!AY5="",0,(PIT_history!AY5*(1-PIT_fed_deduction!AY5*PIT_history!AY$54))/(1-PIT_history!AY5*PIT_fed_deduction!AY5*PIT_history!AY$54))</f>
        <v>0.05</v>
      </c>
      <c r="AZ5" s="148">
        <f>IF(PIT_fed_deduction!AZ5="",0,(PIT_history!AZ5*(1-PIT_fed_deduction!AZ5*PIT_history!AZ$54))/(1-PIT_history!AZ5*PIT_fed_deduction!AZ5*PIT_history!AZ$54))</f>
        <v>0.05</v>
      </c>
      <c r="BA5" s="148">
        <f>IF(PIT_fed_deduction!BA5="",0,(PIT_history!BA5*(1-PIT_fed_deduction!BA5*PIT_history!BA$54))/(1-PIT_history!BA5*PIT_fed_deduction!BA5*PIT_history!BA$54))</f>
        <v>0.05</v>
      </c>
      <c r="BB5" s="148">
        <f>IF(PIT_fed_deduction!BB5="",0,(PIT_history!BB5*(1-PIT_fed_deduction!BB5*PIT_history!BB$54))/(1-PIT_history!BB5*PIT_fed_deduction!BB5*PIT_history!BB$54))</f>
        <v>0.05</v>
      </c>
      <c r="BC5" s="148">
        <f>IF(PIT_fed_deduction!BC5="",0,(PIT_history!BC5*(1-PIT_fed_deduction!BC5*PIT_history!BC$54))/(1-PIT_history!BC5*PIT_fed_deduction!BC5*PIT_history!BC$54))</f>
        <v>0.05</v>
      </c>
      <c r="BD5" s="148">
        <f>IF(PIT_fed_deduction!BD5="",0,(PIT_history!BD5*(1-PIT_fed_deduction!BD5*PIT_history!BD$54))/(1-PIT_history!BD5*PIT_fed_deduction!BD5*PIT_history!BD$54))</f>
        <v>0.05</v>
      </c>
      <c r="BE5" s="148">
        <f>IF(PIT_fed_deduction!BE5="",0,(PIT_history!BE5*(1-PIT_fed_deduction!BE5*PIT_history!BE$54))/(1-PIT_history!BE5*PIT_fed_deduction!BE5*PIT_history!BE$54))</f>
        <v>0.05</v>
      </c>
      <c r="BF5" s="148">
        <f>IF(PIT_fed_deduction!BF5="",0,(PIT_history!BF5*(1-PIT_fed_deduction!BF5*PIT_history!BF$54))/(1-PIT_history!BF5*PIT_fed_deduction!BF5*PIT_history!BF$54))</f>
        <v>0.05</v>
      </c>
      <c r="BG5" s="148">
        <f>IF(PIT_fed_deduction!BG5="",0,(PIT_history!BG5*(1-PIT_fed_deduction!BG5*PIT_history!BG$54))/(1-PIT_history!BG5*PIT_fed_deduction!BG5*PIT_history!BG$54))</f>
        <v>0.05</v>
      </c>
      <c r="BH5" s="148">
        <f>IF(PIT_fed_deduction!BH5="",0,(PIT_history!BH5*(1-PIT_fed_deduction!BH5*PIT_history!BH$54))/(1-PIT_history!BH5*PIT_fed_deduction!BH5*PIT_history!BH$54))</f>
        <v>0.05</v>
      </c>
      <c r="BI5" s="148">
        <f>IF(PIT_fed_deduction!BI5="",0,(PIT_history!BI5*(1-PIT_fed_deduction!BI5*PIT_history!BI$54))/(1-PIT_history!BI5*PIT_fed_deduction!BI5*PIT_history!BI$54))</f>
        <v>0.05</v>
      </c>
      <c r="BJ5" s="148">
        <f>IF(PIT_fed_deduction!BJ5="",0,(PIT_history!BJ5*(1-PIT_fed_deduction!BJ5*PIT_history!BJ$54))/(1-PIT_history!BJ5*PIT_fed_deduction!BJ5*PIT_history!BJ$54))</f>
        <v>0.05</v>
      </c>
      <c r="BK5" s="148">
        <f>IF(PIT_fed_deduction!BK5="",0,(PIT_history!BK5*(1-PIT_fed_deduction!BK5*PIT_history!BK$54))/(1-PIT_history!BK5*PIT_fed_deduction!BK5*PIT_history!BK$54))</f>
        <v>0.05</v>
      </c>
      <c r="BL5" s="148">
        <f>IF(PIT_fed_deduction!BL5="",0,(PIT_history!BL5*(1-PIT_fed_deduction!BL5*PIT_history!BL$54))/(1-PIT_history!BL5*PIT_fed_deduction!BL5*PIT_history!BL$54))</f>
        <v>0.05</v>
      </c>
      <c r="BM5" s="148">
        <f>IF(PIT_fed_deduction!BM5="",0,(PIT_history!BM5*(1-PIT_fed_deduction!BM5*PIT_history!BM$54))/(1-PIT_history!BM5*PIT_fed_deduction!BM5*PIT_history!BM$54))</f>
        <v>0.05</v>
      </c>
      <c r="BN5" s="148">
        <f>IF(PIT_fed_deduction!BN5="",0,(PIT_history!BN5*(1-PIT_fed_deduction!BN5*PIT_history!BN$54))/(1-PIT_history!BN5*PIT_fed_deduction!BN5*PIT_history!BN$54))</f>
        <v>0.05</v>
      </c>
      <c r="BO5" s="148">
        <f>IF(PIT_fed_deduction!BO5="",0,(PIT_history!BO5*(1-PIT_fed_deduction!BO5*PIT_history!BO$54))/(1-PIT_history!BO5*PIT_fed_deduction!BO5*PIT_history!BO$54))</f>
        <v>0.05</v>
      </c>
      <c r="BP5" s="148">
        <f>IF(PIT_fed_deduction!BP5="",0,(PIT_history!BP5*(1-PIT_fed_deduction!BP5*PIT_history!BP$54))/(1-PIT_history!BP5*PIT_fed_deduction!BP5*PIT_history!BP$54))</f>
        <v>0.05</v>
      </c>
      <c r="BQ5" s="148">
        <f>IF(PIT_fed_deduction!BQ5="",0,(PIT_history!BQ5*(1-PIT_fed_deduction!BQ5*PIT_history!BQ$54))/(1-PIT_history!BQ5*PIT_fed_deduction!BQ5*PIT_history!BQ$54))</f>
        <v>0.05</v>
      </c>
      <c r="BR5" s="148">
        <f>IF(PIT_fed_deduction!BR5="",0,(PIT_history!BR5*(1-PIT_fed_deduction!BR5*PIT_history!BR$54))/(1-PIT_history!BR5*PIT_fed_deduction!BR5*PIT_history!BR$54))</f>
        <v>0.05</v>
      </c>
      <c r="BS5" s="148">
        <f>IF(PIT_fed_deduction!BS5="",0,(PIT_history!BS5*(1-PIT_fed_deduction!BS5*PIT_history!BS$54))/(1-PIT_history!BS5*PIT_fed_deduction!BS5*PIT_history!BS$54))</f>
        <v>0.05</v>
      </c>
      <c r="BT5" s="148">
        <f>IF(PIT_fed_deduction!BT5="",0,(PIT_history!BT5*(1-PIT_fed_deduction!BT5*PIT_history!BT$54))/(1-PIT_history!BT5*PIT_fed_deduction!BT5*PIT_history!BT$54))</f>
        <v>0.05</v>
      </c>
      <c r="BU5" s="148">
        <f>IF(PIT_fed_deduction!BU5="",0,(PIT_history!BU5*(1-PIT_fed_deduction!BU5*PIT_history!BU$54))/(1-PIT_history!BU5*PIT_fed_deduction!BU5*PIT_history!BU$54))</f>
        <v>7.0000000000000007E-2</v>
      </c>
      <c r="BV5" s="148">
        <f>IF(PIT_fed_deduction!BV5="",0,(PIT_history!BV5*(1-PIT_fed_deduction!BV5*PIT_history!BV$54))/(1-PIT_history!BV5*PIT_fed_deduction!BV5*PIT_history!BV$54))</f>
        <v>7.0000000000000007E-2</v>
      </c>
      <c r="BW5" s="148">
        <f>IF(PIT_fed_deduction!BW5="",0,(PIT_history!BW5*(1-PIT_fed_deduction!BW5*PIT_history!BW$54))/(1-PIT_history!BW5*PIT_fed_deduction!BW5*PIT_history!BW$54))</f>
        <v>7.0000000000000007E-2</v>
      </c>
      <c r="BX5" s="148">
        <f>IF(PIT_fed_deduction!BX5="",0,(PIT_history!BX5*(1-PIT_fed_deduction!BX5*PIT_history!BX$54))/(1-PIT_history!BX5*PIT_fed_deduction!BX5*PIT_history!BX$54))</f>
        <v>7.0000000000000007E-2</v>
      </c>
      <c r="BY5" s="148">
        <f>IF(PIT_fed_deduction!BY5="",0,(PIT_history!BY5*(1-PIT_fed_deduction!BY5*PIT_history!BY$54))/(1-PIT_history!BY5*PIT_fed_deduction!BY5*PIT_history!BY$54))</f>
        <v>7.0000000000000007E-2</v>
      </c>
      <c r="BZ5" s="148">
        <f>IF(PIT_fed_deduction!BZ5="",0,(PIT_history!BZ5*(1-PIT_fed_deduction!BZ5*PIT_history!BZ$54))/(1-PIT_history!BZ5*PIT_fed_deduction!BZ5*PIT_history!BZ$54))</f>
        <v>7.0000000000000007E-2</v>
      </c>
      <c r="CA5" s="148">
        <f>IF(PIT_fed_deduction!CA5="",0,(PIT_history!CA5*(1-PIT_fed_deduction!CA5*PIT_history!CA$54))/(1-PIT_history!CA5*PIT_fed_deduction!CA5*PIT_history!CA$54))</f>
        <v>7.0000000000000007E-2</v>
      </c>
      <c r="CB5" s="148">
        <f>IF(PIT_fed_deduction!CB5="",0,(PIT_history!CB5*(1-PIT_fed_deduction!CB5*PIT_history!CB$54))/(1-PIT_history!CB5*PIT_fed_deduction!CB5*PIT_history!CB$54))</f>
        <v>7.0000000000000007E-2</v>
      </c>
      <c r="CC5" s="148">
        <f>IF(PIT_fed_deduction!CC5="",0,(PIT_history!CC5*(1-PIT_fed_deduction!CC5*PIT_history!CC$54))/(1-PIT_history!CC5*PIT_fed_deduction!CC5*PIT_history!CC$54))</f>
        <v>7.0000000000000007E-2</v>
      </c>
      <c r="CD5" s="148">
        <f>IF(PIT_fed_deduction!CD5="",0,(PIT_history!CD5*(1-PIT_fed_deduction!CD5*PIT_history!CD$54))/(1-PIT_history!CD5*PIT_fed_deduction!CD5*PIT_history!CD$54))</f>
        <v>7.0000000000000007E-2</v>
      </c>
      <c r="CE5" s="148">
        <f>IF(PIT_fed_deduction!CE5="",0,(PIT_history!CE5*(1-PIT_fed_deduction!CE5*PIT_history!CE$54))/(1-PIT_history!CE5*PIT_fed_deduction!CE5*PIT_history!CE$54))</f>
        <v>7.0000000000000007E-2</v>
      </c>
      <c r="CF5" s="148">
        <f>IF(PIT_fed_deduction!CF5="",0,(PIT_history!CF5*(1-PIT_fed_deduction!CF5*PIT_history!CF$54))/(1-PIT_history!CF5*PIT_fed_deduction!CF5*PIT_history!CF$54))</f>
        <v>7.0000000000000007E-2</v>
      </c>
      <c r="CG5" s="148">
        <f>IF(PIT_fed_deduction!CG5="",0,(PIT_history!CG5*(1-PIT_fed_deduction!CG5*PIT_history!CG$54))/(1-PIT_history!CG5*PIT_fed_deduction!CG5*PIT_history!CG$54))</f>
        <v>7.0000000000000007E-2</v>
      </c>
      <c r="CH5" s="148">
        <f>IF(PIT_fed_deduction!CH5="",0,(PIT_history!CH5*(1-PIT_fed_deduction!CH5*PIT_history!CH$54))/(1-PIT_history!CH5*PIT_fed_deduction!CH5*PIT_history!CH$54))</f>
        <v>7.0000000000000007E-2</v>
      </c>
      <c r="CI5" s="148">
        <f>IF(PIT_fed_deduction!CI5="",0,(PIT_history!CI5*(1-PIT_fed_deduction!CI5*PIT_history!CI$54))/(1-PIT_history!CI5*PIT_fed_deduction!CI5*PIT_history!CI$54))</f>
        <v>7.0000000000000007E-2</v>
      </c>
      <c r="CJ5" s="148">
        <f>IF(PIT_fed_deduction!CJ5="",0,(PIT_history!CJ5*(1-PIT_fed_deduction!CJ5*PIT_history!CJ$54))/(1-PIT_history!CJ5*PIT_fed_deduction!CJ5*PIT_history!CJ$54))</f>
        <v>7.0000000000000007E-2</v>
      </c>
      <c r="CK5" s="148">
        <f>IF(PIT_fed_deduction!CK5="",0,(PIT_history!CK5*(1-PIT_fed_deduction!CK5*PIT_history!CK$54))/(1-PIT_history!CK5*PIT_fed_deduction!CK5*PIT_history!CK$54))</f>
        <v>7.0000000000000007E-2</v>
      </c>
      <c r="CL5" s="148">
        <f>IF(PIT_fed_deduction!CL5="",0,(PIT_history!CL5*(1-PIT_fed_deduction!CL5*PIT_history!CL$54))/(1-PIT_history!CL5*PIT_fed_deduction!CL5*PIT_history!CL$54))</f>
        <v>7.0000000000000007E-2</v>
      </c>
      <c r="CM5" s="148">
        <f>IF(PIT_fed_deduction!CM5="",0,(PIT_history!CM5*(1-PIT_fed_deduction!CM5*PIT_history!CM$54))/(1-PIT_history!CM5*PIT_fed_deduction!CM5*PIT_history!CM$54))</f>
        <v>7.0000000000000007E-2</v>
      </c>
      <c r="CN5" s="148">
        <f>IF(PIT_fed_deduction!CN5="",0,(PIT_history!CN5*(1-PIT_fed_deduction!CN5*PIT_history!CN$54))/(1-PIT_history!CN5*PIT_fed_deduction!CN5*PIT_history!CN$54))</f>
        <v>7.0000000000000007E-2</v>
      </c>
      <c r="CO5" s="148">
        <f>IF(PIT_fed_deduction!CO5="",0,(PIT_history!CO5*(1-PIT_fed_deduction!CO5*PIT_history!CO$54))/(1-PIT_history!CO5*PIT_fed_deduction!CO5*PIT_history!CO$54))</f>
        <v>7.0000000000000007E-2</v>
      </c>
      <c r="CP5" s="148">
        <f>IF(PIT_fed_deduction!CP5="",0,(PIT_history!CP5*(1-PIT_fed_deduction!CP5*PIT_history!CP$54))/(1-PIT_history!CP5*PIT_fed_deduction!CP5*PIT_history!CP$54))</f>
        <v>7.0000000000000007E-2</v>
      </c>
      <c r="CQ5" s="148">
        <f>IF(PIT_fed_deduction!CQ5="",0,(PIT_history!CQ5*(1-PIT_fed_deduction!CQ5*PIT_history!CQ$54))/(1-PIT_history!CQ5*PIT_fed_deduction!CQ5*PIT_history!CQ$54))</f>
        <v>7.0000000000000007E-2</v>
      </c>
      <c r="CR5" s="148">
        <f>IF(PIT_fed_deduction!CR5="",0,(PIT_history!CR5*(1-PIT_fed_deduction!CR5*PIT_history!CR$54))/(1-PIT_history!CR5*PIT_fed_deduction!CR5*PIT_history!CR$54))</f>
        <v>7.0000000000000007E-2</v>
      </c>
      <c r="CS5" s="148">
        <f>IF(PIT_fed_deduction!CS5="",0,(PIT_history!CS5*(1-PIT_fed_deduction!CS5*PIT_history!CS$54))/(1-PIT_history!CS5*PIT_fed_deduction!CS5*PIT_history!CS$54))</f>
        <v>7.0000000000000007E-2</v>
      </c>
      <c r="CT5" s="148">
        <f>IF(PIT_fed_deduction!CT5="",0,(PIT_history!CT5*(1-PIT_fed_deduction!CT5*PIT_history!CT$54))/(1-PIT_history!CT5*PIT_fed_deduction!CT5*PIT_history!CT$54))</f>
        <v>7.0000000000000007E-2</v>
      </c>
      <c r="CU5" s="148">
        <f>IF(PIT_fed_deduction!CU5="",0,(PIT_history!CU5*(1-PIT_fed_deduction!CU5*PIT_history!CU$54))/(1-PIT_history!CU5*PIT_fed_deduction!CU5*PIT_history!CU$54))</f>
        <v>7.0000000000000007E-2</v>
      </c>
      <c r="CV5" s="148">
        <f>IF(PIT_fed_deduction!CV5="",0,(PIT_history!CV5*(1-PIT_fed_deduction!CV5*PIT_history!CV$54))/(1-PIT_history!CV5*PIT_fed_deduction!CV5*PIT_history!CV$54))</f>
        <v>7.0000000000000007E-2</v>
      </c>
      <c r="CW5" s="148">
        <f>IF(PIT_fed_deduction!CW5="",0,(PIT_history!CW5*(1-PIT_fed_deduction!CW5*PIT_history!CW$54))/(1-PIT_history!CW5*PIT_fed_deduction!CW5*PIT_history!CW$54))</f>
        <v>7.0000000000000007E-2</v>
      </c>
      <c r="CX5" s="148">
        <f>IF(PIT_fed_deduction!CX5="",0,(PIT_history!CX5*(1-PIT_fed_deduction!CX5*PIT_history!CX$54))/(1-PIT_history!CX5*PIT_fed_deduction!CX5*PIT_history!CX$54))</f>
        <v>7.0000000000000007E-2</v>
      </c>
      <c r="CY5" s="148">
        <f>IF(PIT_fed_deduction!CY5="",0,(PIT_history!CY5*(1-PIT_fed_deduction!CY5*PIT_history!CY$54))/(1-PIT_history!CY5*PIT_fed_deduction!CY5*PIT_history!CY$54))</f>
        <v>7.0000000000000007E-2</v>
      </c>
      <c r="CZ5" s="148">
        <f>IF(PIT_fed_deduction!CZ5="",0,(PIT_history!CZ5*(1-PIT_fed_deduction!CZ5*PIT_history!CZ$54))/(1-PIT_history!CZ5*PIT_fed_deduction!CZ5*PIT_history!CZ$54))</f>
        <v>7.0000000000000007E-2</v>
      </c>
      <c r="DA5" s="148">
        <f>IF(PIT_fed_deduction!DA5="",0,(PIT_history!DA5*(1-PIT_fed_deduction!DA5*PIT_history!DA$54))/(1-PIT_history!DA5*PIT_fed_deduction!DA5*PIT_history!DA$54))</f>
        <v>7.2100000000000011E-2</v>
      </c>
      <c r="DB5" s="148">
        <f>IF(PIT_fed_deduction!DB5="",0,(PIT_history!DB5*(1-PIT_fed_deduction!DB5*PIT_history!DB$54))/(1-PIT_history!DB5*PIT_fed_deduction!DB5*PIT_history!DB$54))</f>
        <v>7.2100000000000011E-2</v>
      </c>
      <c r="DC5" s="148">
        <f>IF(PIT_fed_deduction!DC5="",0,(PIT_history!DC5*(1-PIT_fed_deduction!DC5*PIT_history!DC$54))/(1-PIT_history!DC5*PIT_fed_deduction!DC5*PIT_history!DC$54))</f>
        <v>7.0000000000000007E-2</v>
      </c>
      <c r="DD5" s="148">
        <f>IF(PIT_fed_deduction!DD5="",0,(PIT_history!DD5*(1-PIT_fed_deduction!DD5*PIT_history!DD$54))/(1-PIT_history!DD5*PIT_fed_deduction!DD5*PIT_history!DD$54))</f>
        <v>7.0000000000000007E-2</v>
      </c>
      <c r="DE5" s="148">
        <f>IF(PIT_fed_deduction!DE5="",0,(PIT_history!DE5*(1-PIT_fed_deduction!DE5*PIT_history!DE$54))/(1-PIT_history!DE5*PIT_fed_deduction!DE5*PIT_history!DE$54))</f>
        <v>7.0000000000000007E-2</v>
      </c>
      <c r="DF5" s="148">
        <f>IF(PIT_fed_deduction!DF5="",0,(PIT_history!DF5*(1-PIT_fed_deduction!DF5*PIT_history!DF$54))/(1-PIT_history!DF5*PIT_fed_deduction!DF5*PIT_history!DF$54))</f>
        <v>7.0000000000000007E-2</v>
      </c>
      <c r="DG5" s="148">
        <f>IF(PIT_fed_deduction!DG5="",0,(PIT_history!DG5*(1-PIT_fed_deduction!DG5*PIT_history!DG$54))/(1-PIT_history!DG5*PIT_fed_deduction!DG5*PIT_history!DG$54))</f>
        <v>7.0000000000000007E-2</v>
      </c>
      <c r="DH5" s="148">
        <f>IF(PIT_fed_deduction!DH5="",0,(PIT_history!DH5*(1-PIT_fed_deduction!DH5*PIT_history!DH$54))/(1-PIT_history!DH5*PIT_fed_deduction!DH5*PIT_history!DH$54))</f>
        <v>7.0000000000000007E-2</v>
      </c>
      <c r="DI5" s="148">
        <f>IF(PIT_fed_deduction!DI5="",0,(PIT_history!DI5*(1-PIT_fed_deduction!DI5*PIT_history!DI$54))/(1-PIT_history!DI5*PIT_fed_deduction!DI5*PIT_history!DI$54))</f>
        <v>7.0000000000000007E-2</v>
      </c>
      <c r="DJ5" s="148">
        <f>IF(PIT_fed_deduction!DJ5="",0,(PIT_history!DJ5*(1-PIT_fed_deduction!DJ5*PIT_history!DJ$54))/(1-PIT_history!DJ5*PIT_fed_deduction!DJ5*PIT_history!DJ$54))</f>
        <v>7.0000000000000007E-2</v>
      </c>
      <c r="DK5" s="148">
        <f>IF(PIT_fed_deduction!DK5="",0,(PIT_history!DK5*(1-PIT_fed_deduction!DK5*PIT_history!DK$54))/(1-PIT_history!DK5*PIT_fed_deduction!DK5*PIT_history!DK$54))</f>
        <v>7.0000000000000007E-2</v>
      </c>
      <c r="DL5" s="148">
        <f>IF(PIT_fed_deduction!DL5="",0,(PIT_history!DL5*(1-PIT_fed_deduction!DL5*PIT_history!DL$54))/(1-PIT_history!DL5*PIT_fed_deduction!DL5*PIT_history!DL$54))</f>
        <v>7.0000000000000007E-2</v>
      </c>
      <c r="DM5" s="148">
        <f>IF(PIT_fed_deduction!DM5="",0,(PIT_history!DM5*(1-PIT_fed_deduction!DM5*PIT_history!DM$54))/(1-PIT_history!DM5*PIT_fed_deduction!DM5*PIT_history!DM$54))</f>
        <v>7.0000000000000007E-2</v>
      </c>
      <c r="DN5" s="148">
        <f>IF(PIT_fed_deduction!DN5="",0,(PIT_history!DN5*(1-PIT_fed_deduction!DN5*PIT_history!DN$54))/(1-PIT_history!DN5*PIT_fed_deduction!DN5*PIT_history!DN$54))</f>
        <v>6.9000000000000006E-2</v>
      </c>
      <c r="DO5" s="148">
        <f>IF(PIT_fed_deduction!DO5="",0,(PIT_history!DO5*(1-PIT_fed_deduction!DO5*PIT_history!DO$54))/(1-PIT_history!DO5*PIT_fed_deduction!DO5*PIT_history!DO$54))</f>
        <v>6.9000000000000006E-2</v>
      </c>
      <c r="DP5" s="148">
        <f>IF(PIT_fed_deduction!DP5="",0,(1-(PIT_fed_deduction!DP5*PIT_history!DP$54))*PIT_history!DP5)</f>
        <v>6.9000000000000006E-2</v>
      </c>
      <c r="DQ5" s="148">
        <f>IF(PIT_fed_deduction!DQ5="",0,(1-(PIT_fed_deduction!DQ5*PIT_history!DQ$54))*PIT_history!DQ5)</f>
        <v>6.9000000000000006E-2</v>
      </c>
      <c r="DR5" s="148">
        <f>IF(PIT_fed_deduction!DR5="",0,(1-(PIT_fed_deduction!DR5*PIT_history!DR$54))*PIT_history!DR5)</f>
        <v>6.6000000000000003E-2</v>
      </c>
      <c r="DS5" s="148">
        <f>IF(PIT_fed_deduction!DS5="",0,(1-(PIT_fed_deduction!DS5*PIT_history!DS$54))*PIT_history!DS5)</f>
        <v>5.9000000000000004E-2</v>
      </c>
      <c r="DT5" s="148">
        <f>IF(PIT_fed_deduction!DT5="",0,(1-(PIT_fed_deduction!DT5*PIT_history!DT$54))*PIT_history!DT5)</f>
        <v>4.9000000000000002E-2</v>
      </c>
      <c r="DU5" s="148">
        <f>IF(PIT_fed_deduction!DU5="",0,(1-(PIT_fed_deduction!DU5*PIT_history!DU$54))*PIT_history!DU5)</f>
        <v>4.7E-2</v>
      </c>
      <c r="DV5" s="148">
        <f>IF(PIT_fed_deduction!DV5="",0,(1-(PIT_fed_deduction!DV5*PIT_history!DV$54))*PIT_history!DV5)</f>
        <v>3.9E-2</v>
      </c>
      <c r="DW5" s="148">
        <f>IF(PIT_fed_deduction!DW5="",0,(1-(PIT_fed_deduction!DW5*PIT_history!DW$54))*PIT_history!DW5)</f>
        <v>3.9E-2</v>
      </c>
      <c r="DX5" s="148">
        <f>IF(PIT_fed_deduction!DX5="",0,(1-(PIT_fed_deduction!DX5*PIT_history!DX$54))*PIT_history!DX5)</f>
        <v>3.9E-2</v>
      </c>
      <c r="DY5" s="144">
        <f>IF(PIT_fed_deduction!DY5="","",(1-(PIT_fed_deduction!DY5*PIT_history!DY$54))*PIT_history!DY5)</f>
        <v>3.9E-2</v>
      </c>
      <c r="DZ5" s="68"/>
      <c r="EA5" s="2"/>
      <c r="EB5" s="2"/>
      <c r="EC5" s="2"/>
      <c r="ED5" s="2"/>
      <c r="EE5" s="2"/>
      <c r="EF5" s="2"/>
      <c r="EG5" s="2"/>
      <c r="EH5" s="2"/>
      <c r="EI5" s="2"/>
      <c r="EJ5" s="2"/>
      <c r="EK5" s="2"/>
      <c r="EL5" s="2"/>
      <c r="EM5" s="2"/>
      <c r="EN5" s="2"/>
      <c r="EO5" s="2"/>
      <c r="EP5" s="2"/>
      <c r="EQ5" s="2"/>
      <c r="ER5" s="2"/>
      <c r="ES5" s="2"/>
      <c r="ET5" s="2"/>
      <c r="EU5" s="2"/>
    </row>
    <row r="6" spans="1:151" ht="15" customHeight="1">
      <c r="A6" s="17" t="s">
        <v>30</v>
      </c>
      <c r="B6" s="148">
        <f>IF(PIT_fed_deduction!B6="",0,(PIT_history!B6*(1-PIT_fed_deduction!B6*PIT_history!B$54))/(1-PIT_history!B6*PIT_fed_deduction!B6*PIT_history!B$54))</f>
        <v>0</v>
      </c>
      <c r="C6" s="148">
        <f>IF(PIT_fed_deduction!C6="",0,(PIT_history!C6*(1-PIT_fed_deduction!C6*PIT_history!C$54))/(1-PIT_history!C6*PIT_fed_deduction!C6*PIT_history!C$54))</f>
        <v>0</v>
      </c>
      <c r="D6" s="148">
        <f>IF(PIT_fed_deduction!D6="",0,(PIT_history!D6*(1-PIT_fed_deduction!D6*PIT_history!D$54))/(1-PIT_history!D6*PIT_fed_deduction!D6*PIT_history!D$54))</f>
        <v>0</v>
      </c>
      <c r="E6" s="148">
        <f>IF(PIT_fed_deduction!E6="",0,(PIT_history!E6*(1-PIT_fed_deduction!E6*PIT_history!E$54))/(1-PIT_history!E6*PIT_fed_deduction!E6*PIT_history!E$54))</f>
        <v>0</v>
      </c>
      <c r="F6" s="148">
        <f>IF(PIT_fed_deduction!F6="",0,(PIT_history!F6*(1-PIT_fed_deduction!F6*PIT_history!F$54))/(1-PIT_history!F6*PIT_fed_deduction!F6*PIT_history!F$54))</f>
        <v>0</v>
      </c>
      <c r="G6" s="148">
        <f>IF(PIT_fed_deduction!G6="",0,(PIT_history!G6*(1-PIT_fed_deduction!G6*PIT_history!G$54))/(1-PIT_history!G6*PIT_fed_deduction!G6*PIT_history!G$54))</f>
        <v>0</v>
      </c>
      <c r="H6" s="148">
        <f>IF(PIT_fed_deduction!H6="",0,(PIT_history!H6*(1-PIT_fed_deduction!H6*PIT_history!H$54))/(1-PIT_history!H6*PIT_fed_deduction!H6*PIT_history!H$54))</f>
        <v>0</v>
      </c>
      <c r="I6" s="148">
        <f>IF(PIT_fed_deduction!I6="",0,(PIT_history!I6*(1-PIT_fed_deduction!I6*PIT_history!I$54))/(1-PIT_history!I6*PIT_fed_deduction!I6*PIT_history!I$54))</f>
        <v>0</v>
      </c>
      <c r="J6" s="148">
        <f>IF(PIT_fed_deduction!J6="",0,(PIT_history!J6*(1-PIT_fed_deduction!J6*PIT_history!J$54))/(1-PIT_history!J6*PIT_fed_deduction!J6*PIT_history!J$54))</f>
        <v>0</v>
      </c>
      <c r="K6" s="148">
        <f>IF(PIT_fed_deduction!K6="",0,(PIT_history!K6*(1-PIT_fed_deduction!K6*PIT_history!K$54))/(1-PIT_history!K6*PIT_fed_deduction!K6*PIT_history!K$54))</f>
        <v>0</v>
      </c>
      <c r="L6" s="148">
        <f>IF(PIT_fed_deduction!L6="",0,(PIT_history!L6*(1-PIT_fed_deduction!L6*PIT_history!L$54))/(1-PIT_history!L6*PIT_fed_deduction!L6*PIT_history!L$54))</f>
        <v>0</v>
      </c>
      <c r="M6" s="148">
        <f>IF(PIT_fed_deduction!M6="",0,(PIT_history!M6*(1-PIT_fed_deduction!M6*PIT_history!M$54))/(1-PIT_history!M6*PIT_fed_deduction!M6*PIT_history!M$54))</f>
        <v>0</v>
      </c>
      <c r="N6" s="148">
        <f>IF(PIT_fed_deduction!N6="",0,(PIT_history!N6*(1-PIT_fed_deduction!N6*PIT_history!N$54))/(1-PIT_history!N6*PIT_fed_deduction!N6*PIT_history!N$54))</f>
        <v>0</v>
      </c>
      <c r="O6" s="148">
        <f>IF(PIT_fed_deduction!O6="",0,(PIT_history!O6*(1-PIT_fed_deduction!O6*PIT_history!O$54))/(1-PIT_history!O6*PIT_fed_deduction!O6*PIT_history!O$54))</f>
        <v>0</v>
      </c>
      <c r="P6" s="148">
        <f>IF(PIT_fed_deduction!P6="",0,(PIT_history!P6*(1-PIT_fed_deduction!P6*PIT_history!P$54))/(1-PIT_history!P6*PIT_fed_deduction!P6*PIT_history!P$54))</f>
        <v>0</v>
      </c>
      <c r="Q6" s="148">
        <f>IF(PIT_fed_deduction!Q6="",0,(PIT_history!Q6*(1-PIT_fed_deduction!Q6*PIT_history!Q$54))/(1-PIT_history!Q6*PIT_fed_deduction!Q6*PIT_history!Q$54))</f>
        <v>0</v>
      </c>
      <c r="R6" s="148">
        <f>IF(PIT_fed_deduction!R6="",0,(PIT_history!R6*(1-PIT_fed_deduction!R6*PIT_history!R$54))/(1-PIT_history!R6*PIT_fed_deduction!R6*PIT_history!R$54))</f>
        <v>0</v>
      </c>
      <c r="S6" s="148">
        <f>IF(PIT_fed_deduction!S6="",0,(PIT_history!S6*(1-PIT_fed_deduction!S6*PIT_history!S$54))/(1-PIT_history!S6*PIT_fed_deduction!S6*PIT_history!S$54))</f>
        <v>0</v>
      </c>
      <c r="T6" s="148">
        <f>IF(PIT_fed_deduction!T6="",0,(PIT_history!T6*(1-PIT_fed_deduction!T6*PIT_history!T$54))/(1-PIT_history!T6*PIT_fed_deduction!T6*PIT_history!T$54))</f>
        <v>0</v>
      </c>
      <c r="U6" s="148">
        <f>IF(PIT_fed_deduction!U6="",0,(PIT_history!U6*(1-PIT_fed_deduction!U6*PIT_history!U$54))/(1-PIT_history!U6*PIT_fed_deduction!U6*PIT_history!U$54))</f>
        <v>0</v>
      </c>
      <c r="V6" s="148">
        <f>IF(PIT_fed_deduction!V6="",0,(PIT_history!V6*(1-PIT_fed_deduction!V6*PIT_history!V$54))/(1-PIT_history!V6*PIT_fed_deduction!V6*PIT_history!V$54))</f>
        <v>0</v>
      </c>
      <c r="W6" s="148">
        <f>IF(PIT_fed_deduction!W6="",0,(PIT_history!W6*(1-PIT_fed_deduction!W6*PIT_history!W$54))/(1-PIT_history!W6*PIT_fed_deduction!W6*PIT_history!W$54))</f>
        <v>0</v>
      </c>
      <c r="X6" s="148">
        <f>IF(PIT_fed_deduction!X6="",0,(PIT_history!X6*(1-PIT_fed_deduction!X6*PIT_history!X$54))/(1-PIT_history!X6*PIT_fed_deduction!X6*PIT_history!X$54))</f>
        <v>0</v>
      </c>
      <c r="Y6" s="148">
        <f>IF(PIT_fed_deduction!Y6="",0,(PIT_history!Y6*(1-PIT_fed_deduction!Y6*PIT_history!Y$54))/(1-PIT_history!Y6*PIT_fed_deduction!Y6*PIT_history!Y$54))</f>
        <v>0</v>
      </c>
      <c r="Z6" s="148">
        <f>IF(PIT_fed_deduction!Z6="",0,(PIT_history!Z6*(1-PIT_fed_deduction!Z6*PIT_history!Z$54))/(1-PIT_history!Z6*PIT_fed_deduction!Z6*PIT_history!Z$54))</f>
        <v>0</v>
      </c>
      <c r="AA6" s="148">
        <f>IF(PIT_fed_deduction!AA6="",0,(PIT_history!AA6*(1-PIT_fed_deduction!AA6*PIT_history!AA$54))/(1-PIT_history!AA6*PIT_fed_deduction!AA6*PIT_history!AA$54))</f>
        <v>0</v>
      </c>
      <c r="AB6" s="148">
        <f>IF(PIT_fed_deduction!AB6="",0,(PIT_history!AB6*(1-PIT_fed_deduction!AB6*PIT_history!AB$54))/(1-PIT_history!AB6*PIT_fed_deduction!AB6*PIT_history!AB$54))</f>
        <v>0</v>
      </c>
      <c r="AC6" s="148">
        <f>IF(PIT_fed_deduction!AC6="",0,(PIT_history!AC6*(1-PIT_fed_deduction!AC6*PIT_history!AC$54))/(1-PIT_history!AC6*PIT_fed_deduction!AC6*PIT_history!AC$54))</f>
        <v>0</v>
      </c>
      <c r="AD6" s="148">
        <f>IF(PIT_fed_deduction!AD6="",0,(PIT_history!AD6*(1-PIT_fed_deduction!AD6*PIT_history!AD$54))/(1-PIT_history!AD6*PIT_fed_deduction!AD6*PIT_history!AD$54))</f>
        <v>0</v>
      </c>
      <c r="AE6" s="148">
        <f>IF(PIT_fed_deduction!AE6="",0,(PIT_history!AE6*(1-PIT_fed_deduction!AE6*PIT_history!AE$54))/(1-PIT_history!AE6*PIT_fed_deduction!AE6*PIT_history!AE$54))</f>
        <v>0</v>
      </c>
      <c r="AF6" s="148">
        <f>IF(PIT_fed_deduction!AF6="",0,(PIT_history!AF6*(1-PIT_fed_deduction!AF6*PIT_history!AF$54))/(1-PIT_history!AF6*PIT_fed_deduction!AF6*PIT_history!AF$54))</f>
        <v>0</v>
      </c>
      <c r="AG6" s="148">
        <f>IF(PIT_fed_deduction!AG6="",0,(PIT_history!AG6*(1-PIT_fed_deduction!AG6*PIT_history!AG$54))/(1-PIT_history!AG6*PIT_fed_deduction!AG6*PIT_history!AG$54))</f>
        <v>0</v>
      </c>
      <c r="AH6" s="148">
        <f>IF(PIT_fed_deduction!AH6="",0,(PIT_history!AH6*(1-PIT_fed_deduction!AH6*PIT_history!AH$54))/(1-PIT_history!AH6*PIT_fed_deduction!AH6*PIT_history!AH$54))</f>
        <v>0</v>
      </c>
      <c r="AI6" s="148">
        <f>IF(PIT_fed_deduction!AI6="",0,(PIT_history!AI6*(1-PIT_fed_deduction!AI6*PIT_history!AI$54))/(1-PIT_history!AI6*PIT_fed_deduction!AI6*PIT_history!AI$54))</f>
        <v>0</v>
      </c>
      <c r="AJ6" s="148">
        <f>IF(PIT_fed_deduction!AJ6="",0,(PIT_history!AJ6*(1-PIT_fed_deduction!AJ6*PIT_history!AJ$54))/(1-PIT_history!AJ6*PIT_fed_deduction!AJ6*PIT_history!AJ$54))</f>
        <v>0</v>
      </c>
      <c r="AK6" s="148">
        <f>IF(PIT_fed_deduction!AK6="",0,(PIT_history!AK6*(1-PIT_fed_deduction!AK6*PIT_history!AK$54))/(1-PIT_history!AK6*PIT_fed_deduction!AK6*PIT_history!AK$54))</f>
        <v>0.15</v>
      </c>
      <c r="AL6" s="148">
        <f>IF(PIT_fed_deduction!AL6="",0,(PIT_history!AL6*(1-PIT_fed_deduction!AL6*PIT_history!AL$54))/(1-PIT_history!AL6*PIT_fed_deduction!AL6*PIT_history!AL$54))</f>
        <v>0.15</v>
      </c>
      <c r="AM6" s="148">
        <f>IF(PIT_fed_deduction!AM6="",0,(PIT_history!AM6*(1-PIT_fed_deduction!AM6*PIT_history!AM$54))/(1-PIT_history!AM6*PIT_fed_deduction!AM6*PIT_history!AM$54))</f>
        <v>0.15</v>
      </c>
      <c r="AN6" s="148">
        <f>IF(PIT_fed_deduction!AN6="",0,(PIT_history!AN6*(1-PIT_fed_deduction!AN6*PIT_history!AN$54))/(1-PIT_history!AN6*PIT_fed_deduction!AN6*PIT_history!AN$54))</f>
        <v>0.15</v>
      </c>
      <c r="AO6" s="148">
        <f>IF(PIT_fed_deduction!AO6="",0,(PIT_history!AO6*(1-PIT_fed_deduction!AO6*PIT_history!AO$54))/(1-PIT_history!AO6*PIT_fed_deduction!AO6*PIT_history!AO$54))</f>
        <v>0.15</v>
      </c>
      <c r="AP6" s="148">
        <f>IF(PIT_fed_deduction!AP6="",0,(PIT_history!AP6*(1-PIT_fed_deduction!AP6*PIT_history!AP$54))/(1-PIT_history!AP6*PIT_fed_deduction!AP6*PIT_history!AP$54))</f>
        <v>0.15</v>
      </c>
      <c r="AQ6" s="148">
        <f>IF(PIT_fed_deduction!AQ6="",0,(PIT_history!AQ6*(1-PIT_fed_deduction!AQ6*PIT_history!AQ$54))/(1-PIT_history!AQ6*PIT_fed_deduction!AQ6*PIT_history!AQ$54))</f>
        <v>0.15</v>
      </c>
      <c r="AR6" s="148">
        <f>IF(PIT_fed_deduction!AR6="",0,(PIT_history!AR6*(1-PIT_fed_deduction!AR6*PIT_history!AR$54))/(1-PIT_history!AR6*PIT_fed_deduction!AR6*PIT_history!AR$54))</f>
        <v>0.15</v>
      </c>
      <c r="AS6" s="148">
        <f>IF(PIT_fed_deduction!AS6="",0,(PIT_history!AS6*(1-PIT_fed_deduction!AS6*PIT_history!AS$54))/(1-PIT_history!AS6*PIT_fed_deduction!AS6*PIT_history!AS$54))</f>
        <v>0.06</v>
      </c>
      <c r="AT6" s="148">
        <f>IF(PIT_fed_deduction!AT6="",0,(PIT_history!AT6*(1-PIT_fed_deduction!AT6*PIT_history!AT$54))/(1-PIT_history!AT6*PIT_fed_deduction!AT6*PIT_history!AT$54))</f>
        <v>0.06</v>
      </c>
      <c r="AU6" s="148">
        <f>IF(PIT_fed_deduction!AU6="",0,(PIT_history!AU6*(1-PIT_fed_deduction!AU6*PIT_history!AU$54))/(1-PIT_history!AU6*PIT_fed_deduction!AU6*PIT_history!AU$54))</f>
        <v>0.06</v>
      </c>
      <c r="AV6" s="148">
        <f>IF(PIT_fed_deduction!AV6="",0,(PIT_history!AV6*(1-PIT_fed_deduction!AV6*PIT_history!AV$54))/(1-PIT_history!AV6*PIT_fed_deduction!AV6*PIT_history!AV$54))</f>
        <v>0.06</v>
      </c>
      <c r="AW6" s="148">
        <f>IF(PIT_fed_deduction!AW6="",0,(PIT_history!AW6*(1-PIT_fed_deduction!AW6*PIT_history!AW$54))/(1-PIT_history!AW6*PIT_fed_deduction!AW6*PIT_history!AW$54))</f>
        <v>0.06</v>
      </c>
      <c r="AX6" s="148">
        <f>IF(PIT_fed_deduction!AX6="",0,(PIT_history!AX6*(1-PIT_fed_deduction!AX6*PIT_history!AX$54))/(1-PIT_history!AX6*PIT_fed_deduction!AX6*PIT_history!AX$54))</f>
        <v>0.06</v>
      </c>
      <c r="AY6" s="148">
        <f>IF(PIT_fed_deduction!AY6="",0,(PIT_history!AY6*(1-PIT_fed_deduction!AY6*PIT_history!AY$54))/(1-PIT_history!AY6*PIT_fed_deduction!AY6*PIT_history!AY$54))</f>
        <v>0.06</v>
      </c>
      <c r="AZ6" s="148">
        <f>IF(PIT_fed_deduction!AZ6="",0,(PIT_history!AZ6*(1-PIT_fed_deduction!AZ6*PIT_history!AZ$54))/(1-PIT_history!AZ6*PIT_fed_deduction!AZ6*PIT_history!AZ$54))</f>
        <v>0.06</v>
      </c>
      <c r="BA6" s="148">
        <f>IF(PIT_fed_deduction!BA6="",0,(PIT_history!BA6*(1-PIT_fed_deduction!BA6*PIT_history!BA$54))/(1-PIT_history!BA6*PIT_fed_deduction!BA6*PIT_history!BA$54))</f>
        <v>0.06</v>
      </c>
      <c r="BB6" s="148">
        <f>IF(PIT_fed_deduction!BB6="",0,(PIT_history!BB6*(1-PIT_fed_deduction!BB6*PIT_history!BB$54))/(1-PIT_history!BB6*PIT_fed_deduction!BB6*PIT_history!BB$54))</f>
        <v>0.06</v>
      </c>
      <c r="BC6" s="148">
        <f>IF(PIT_fed_deduction!BC6="",0,(PIT_history!BC6*(1-PIT_fed_deduction!BC6*PIT_history!BC$54))/(1-PIT_history!BC6*PIT_fed_deduction!BC6*PIT_history!BC$54))</f>
        <v>0.06</v>
      </c>
      <c r="BD6" s="148">
        <f>IF(PIT_fed_deduction!BD6="",0,(PIT_history!BD6*(1-PIT_fed_deduction!BD6*PIT_history!BD$54))/(1-PIT_history!BD6*PIT_fed_deduction!BD6*PIT_history!BD$54))</f>
        <v>0.06</v>
      </c>
      <c r="BE6" s="148">
        <f>IF(PIT_fed_deduction!BE6="",0,(PIT_history!BE6*(1-PIT_fed_deduction!BE6*PIT_history!BE$54))/(1-PIT_history!BE6*PIT_fed_deduction!BE6*PIT_history!BE$54))</f>
        <v>0.06</v>
      </c>
      <c r="BF6" s="148">
        <f>IF(PIT_fed_deduction!BF6="",0,(PIT_history!BF6*(1-PIT_fed_deduction!BF6*PIT_history!BF$54))/(1-PIT_history!BF6*PIT_fed_deduction!BF6*PIT_history!BF$54))</f>
        <v>0.06</v>
      </c>
      <c r="BG6" s="148">
        <f>IF(PIT_fed_deduction!BG6="",0,(PIT_history!BG6*(1-PIT_fed_deduction!BG6*PIT_history!BG$54))/(1-PIT_history!BG6*PIT_fed_deduction!BG6*PIT_history!BG$54))</f>
        <v>0.06</v>
      </c>
      <c r="BH6" s="148">
        <f>IF(PIT_fed_deduction!BH6="",0,(PIT_history!BH6*(1-PIT_fed_deduction!BH6*PIT_history!BH$54))/(1-PIT_history!BH6*PIT_fed_deduction!BH6*PIT_history!BH$54))</f>
        <v>0.06</v>
      </c>
      <c r="BI6" s="148">
        <f>IF(PIT_fed_deduction!BI6="",0,(PIT_history!BI6*(1-PIT_fed_deduction!BI6*PIT_history!BI$54))/(1-PIT_history!BI6*PIT_fed_deduction!BI6*PIT_history!BI$54))</f>
        <v>7.0000000000000007E-2</v>
      </c>
      <c r="BJ6" s="148">
        <f>IF(PIT_fed_deduction!BJ6="",0,(PIT_history!BJ6*(1-PIT_fed_deduction!BJ6*PIT_history!BJ$54))/(1-PIT_history!BJ6*PIT_fed_deduction!BJ6*PIT_history!BJ$54))</f>
        <v>7.0000000000000007E-2</v>
      </c>
      <c r="BK6" s="148">
        <f>IF(PIT_fed_deduction!BK6="",0,(PIT_history!BK6*(1-PIT_fed_deduction!BK6*PIT_history!BK$54))/(1-PIT_history!BK6*PIT_fed_deduction!BK6*PIT_history!BK$54))</f>
        <v>7.0000000000000007E-2</v>
      </c>
      <c r="BL6" s="148">
        <f>IF(PIT_fed_deduction!BL6="",0,(PIT_history!BL6*(1-PIT_fed_deduction!BL6*PIT_history!BL$54))/(1-PIT_history!BL6*PIT_fed_deduction!BL6*PIT_history!BL$54))</f>
        <v>7.0000000000000007E-2</v>
      </c>
      <c r="BM6" s="148">
        <f>IF(PIT_fed_deduction!BM6="",0,(PIT_history!BM6*(1-PIT_fed_deduction!BM6*PIT_history!BM$54))/(1-PIT_history!BM6*PIT_fed_deduction!BM6*PIT_history!BM$54))</f>
        <v>7.0000000000000007E-2</v>
      </c>
      <c r="BN6" s="148">
        <f>IF(PIT_fed_deduction!BN6="",0,(PIT_history!BN6*(1-PIT_fed_deduction!BN6*PIT_history!BN$54))/(1-PIT_history!BN6*PIT_fed_deduction!BN6*PIT_history!BN$54))</f>
        <v>7.0000000000000007E-2</v>
      </c>
      <c r="BO6" s="148">
        <f>IF(PIT_fed_deduction!BO6="",0,(PIT_history!BO6*(1-PIT_fed_deduction!BO6*PIT_history!BO$54))/(1-PIT_history!BO6*PIT_fed_deduction!BO6*PIT_history!BO$54))</f>
        <v>7.0000000000000007E-2</v>
      </c>
      <c r="BP6" s="148">
        <f>IF(PIT_fed_deduction!BP6="",0,(PIT_history!BP6*(1-PIT_fed_deduction!BP6*PIT_history!BP$54))/(1-PIT_history!BP6*PIT_fed_deduction!BP6*PIT_history!BP$54))</f>
        <v>7.0000000000000007E-2</v>
      </c>
      <c r="BQ6" s="148">
        <f>IF(PIT_fed_deduction!BQ6="",0,(PIT_history!BQ6*(1-PIT_fed_deduction!BQ6*PIT_history!BQ$54))/(1-PIT_history!BQ6*PIT_fed_deduction!BQ6*PIT_history!BQ$54))</f>
        <v>0.1</v>
      </c>
      <c r="BR6" s="148">
        <f>IF(PIT_fed_deduction!BR6="",0,(PIT_history!BR6*(1-PIT_fed_deduction!BR6*PIT_history!BR$54))/(1-PIT_history!BR6*PIT_fed_deduction!BR6*PIT_history!BR$54))</f>
        <v>0.1</v>
      </c>
      <c r="BS6" s="148">
        <f>IF(PIT_fed_deduction!BS6="",0,(PIT_history!BS6*(1-PIT_fed_deduction!BS6*PIT_history!BS$54))/(1-PIT_history!BS6*PIT_fed_deduction!BS6*PIT_history!BS$54))</f>
        <v>0.1</v>
      </c>
      <c r="BT6" s="148">
        <f>IF(PIT_fed_deduction!BT6="",0,(PIT_history!BT6*(1-PIT_fed_deduction!BT6*PIT_history!BT$54))/(1-PIT_history!BT6*PIT_fed_deduction!BT6*PIT_history!BT$54))</f>
        <v>0.1</v>
      </c>
      <c r="BU6" s="148">
        <f>IF(PIT_fed_deduction!BU6="",0,(PIT_history!BU6*(1-PIT_fed_deduction!BU6*PIT_history!BU$54))/(1-PIT_history!BU6*PIT_fed_deduction!BU6*PIT_history!BU$54))</f>
        <v>0.1</v>
      </c>
      <c r="BV6" s="148">
        <f>IF(PIT_fed_deduction!BV6="",0,(PIT_history!BV6*(1-PIT_fed_deduction!BV6*PIT_history!BV$54))/(1-PIT_history!BV6*PIT_fed_deduction!BV6*PIT_history!BV$54))</f>
        <v>0.1</v>
      </c>
      <c r="BW6" s="148">
        <f>IF(PIT_fed_deduction!BW6="",0,(PIT_history!BW6*(1-PIT_fed_deduction!BW6*PIT_history!BW$54))/(1-PIT_history!BW6*PIT_fed_deduction!BW6*PIT_history!BW$54))</f>
        <v>0.11</v>
      </c>
      <c r="BX6" s="148">
        <f>IF(PIT_fed_deduction!BX6="",0,(PIT_history!BX6*(1-PIT_fed_deduction!BX6*PIT_history!BX$54))/(1-PIT_history!BX6*PIT_fed_deduction!BX6*PIT_history!BX$54))</f>
        <v>0.11</v>
      </c>
      <c r="BY6" s="148">
        <f>IF(PIT_fed_deduction!BY6="",0,(PIT_history!BY6*(1-PIT_fed_deduction!BY6*PIT_history!BY$54))/(1-PIT_history!BY6*PIT_fed_deduction!BY6*PIT_history!BY$54))</f>
        <v>0.11</v>
      </c>
      <c r="BZ6" s="148">
        <f>IF(PIT_fed_deduction!BZ6="",0,(PIT_history!BZ6*(1-PIT_fed_deduction!BZ6*PIT_history!BZ$54))/(1-PIT_history!BZ6*PIT_fed_deduction!BZ6*PIT_history!BZ$54))</f>
        <v>0.11</v>
      </c>
      <c r="CA6" s="148">
        <f>IF(PIT_fed_deduction!CA6="",0,(PIT_history!CA6*(1-PIT_fed_deduction!CA6*PIT_history!CA$54))/(1-PIT_history!CA6*PIT_fed_deduction!CA6*PIT_history!CA$54))</f>
        <v>0.11</v>
      </c>
      <c r="CB6" s="148">
        <f>IF(PIT_fed_deduction!CB6="",0,(PIT_history!CB6*(1-PIT_fed_deduction!CB6*PIT_history!CB$54))/(1-PIT_history!CB6*PIT_fed_deduction!CB6*PIT_history!CB$54))</f>
        <v>0.11</v>
      </c>
      <c r="CC6" s="148">
        <f>IF(PIT_fed_deduction!CC6="",0,(PIT_history!CC6*(1-PIT_fed_deduction!CC6*PIT_history!CC$54))/(1-PIT_history!CC6*PIT_fed_deduction!CC6*PIT_history!CC$54))</f>
        <v>0.11</v>
      </c>
      <c r="CD6" s="148">
        <f>IF(PIT_fed_deduction!CD6="",0,(PIT_history!CD6*(1-PIT_fed_deduction!CD6*PIT_history!CD$54))/(1-PIT_history!CD6*PIT_fed_deduction!CD6*PIT_history!CD$54))</f>
        <v>0.11</v>
      </c>
      <c r="CE6" s="148">
        <f>IF(PIT_fed_deduction!CE6="",0,(PIT_history!CE6*(1-PIT_fed_deduction!CE6*PIT_history!CE$54))/(1-PIT_history!CE6*PIT_fed_deduction!CE6*PIT_history!CE$54))</f>
        <v>0.11</v>
      </c>
      <c r="CF6" s="148">
        <f>IF(PIT_fed_deduction!CF6="",0,(PIT_history!CF6*(1-PIT_fed_deduction!CF6*PIT_history!CF$54))/(1-PIT_history!CF6*PIT_fed_deduction!CF6*PIT_history!CF$54))</f>
        <v>0.11</v>
      </c>
      <c r="CG6" s="148">
        <f>IF(PIT_fed_deduction!CG6="",0,(PIT_history!CG6*(1-PIT_fed_deduction!CG6*PIT_history!CG$54))/(1-PIT_history!CG6*PIT_fed_deduction!CG6*PIT_history!CG$54))</f>
        <v>0.11</v>
      </c>
      <c r="CH6" s="148">
        <f>IF(PIT_fed_deduction!CH6="",0,(PIT_history!CH6*(1-PIT_fed_deduction!CH6*PIT_history!CH$54))/(1-PIT_history!CH6*PIT_fed_deduction!CH6*PIT_history!CH$54))</f>
        <v>0.11</v>
      </c>
      <c r="CI6" s="148">
        <f>IF(PIT_fed_deduction!CI6="",0,(PIT_history!CI6*(1-PIT_fed_deduction!CI6*PIT_history!CI$54))/(1-PIT_history!CI6*PIT_fed_deduction!CI6*PIT_history!CI$54))</f>
        <v>0.11</v>
      </c>
      <c r="CJ6" s="148">
        <f>IF(PIT_fed_deduction!CJ6="",0,(PIT_history!CJ6*(1-PIT_fed_deduction!CJ6*PIT_history!CJ$54))/(1-PIT_history!CJ6*PIT_fed_deduction!CJ6*PIT_history!CJ$54))</f>
        <v>0.11</v>
      </c>
      <c r="CK6" s="148">
        <f>IF(PIT_fed_deduction!CK6="",0,(PIT_history!CK6*(1-PIT_fed_deduction!CK6*PIT_history!CK$54))/(1-PIT_history!CK6*PIT_fed_deduction!CK6*PIT_history!CK$54))</f>
        <v>9.2999999999999999E-2</v>
      </c>
      <c r="CL6" s="148">
        <f>IF(PIT_fed_deduction!CL6="",0,(PIT_history!CL6*(1-PIT_fed_deduction!CL6*PIT_history!CL$54))/(1-PIT_history!CL6*PIT_fed_deduction!CL6*PIT_history!CL$54))</f>
        <v>9.2999999999999999E-2</v>
      </c>
      <c r="CM6" s="148">
        <f>IF(PIT_fed_deduction!CM6="",0,(PIT_history!CM6*(1-PIT_fed_deduction!CM6*PIT_history!CM$54))/(1-PIT_history!CM6*PIT_fed_deduction!CM6*PIT_history!CM$54))</f>
        <v>9.2999999999999999E-2</v>
      </c>
      <c r="CN6" s="148">
        <f>IF(PIT_fed_deduction!CN6="",0,(PIT_history!CN6*(1-PIT_fed_deduction!CN6*PIT_history!CN$54))/(1-PIT_history!CN6*PIT_fed_deduction!CN6*PIT_history!CN$54))</f>
        <v>9.2999999999999999E-2</v>
      </c>
      <c r="CO6" s="148">
        <f>IF(PIT_fed_deduction!CO6="",0,(PIT_history!CO6*(1-PIT_fed_deduction!CO6*PIT_history!CO$54))/(1-PIT_history!CO6*PIT_fed_deduction!CO6*PIT_history!CO$54))</f>
        <v>0.11</v>
      </c>
      <c r="CP6" s="148">
        <f>IF(PIT_fed_deduction!CP6="",0,(PIT_history!CP6*(1-PIT_fed_deduction!CP6*PIT_history!CP$54))/(1-PIT_history!CP6*PIT_fed_deduction!CP6*PIT_history!CP$54))</f>
        <v>0.11</v>
      </c>
      <c r="CQ6" s="148">
        <f>IF(PIT_fed_deduction!CQ6="",0,(PIT_history!CQ6*(1-PIT_fed_deduction!CQ6*PIT_history!CQ$54))/(1-PIT_history!CQ6*PIT_fed_deduction!CQ6*PIT_history!CQ$54))</f>
        <v>0.11</v>
      </c>
      <c r="CR6" s="148">
        <f>IF(PIT_fed_deduction!CR6="",0,(PIT_history!CR6*(1-PIT_fed_deduction!CR6*PIT_history!CR$54))/(1-PIT_history!CR6*PIT_fed_deduction!CR6*PIT_history!CR$54))</f>
        <v>0.11</v>
      </c>
      <c r="CS6" s="148">
        <f>IF(PIT_fed_deduction!CS6="",0,(PIT_history!CS6*(1-PIT_fed_deduction!CS6*PIT_history!CS$54))/(1-PIT_history!CS6*PIT_fed_deduction!CS6*PIT_history!CS$54))</f>
        <v>0.11</v>
      </c>
      <c r="CT6" s="148">
        <f>IF(PIT_fed_deduction!CT6="",0,(PIT_history!CT6*(1-PIT_fed_deduction!CT6*PIT_history!CT$54))/(1-PIT_history!CT6*PIT_fed_deduction!CT6*PIT_history!CT$54))</f>
        <v>9.2999999999999999E-2</v>
      </c>
      <c r="CU6" s="148">
        <f>IF(PIT_fed_deduction!CU6="",0,(PIT_history!CU6*(1-PIT_fed_deduction!CU6*PIT_history!CU$54))/(1-PIT_history!CU6*PIT_fed_deduction!CU6*PIT_history!CU$54))</f>
        <v>9.2999999999999999E-2</v>
      </c>
      <c r="CV6" s="148">
        <f>IF(PIT_fed_deduction!CV6="",0,(PIT_history!CV6*(1-PIT_fed_deduction!CV6*PIT_history!CV$54))/(1-PIT_history!CV6*PIT_fed_deduction!CV6*PIT_history!CV$54))</f>
        <v>9.2999999999999999E-2</v>
      </c>
      <c r="CW6" s="148">
        <f>IF(PIT_fed_deduction!CW6="",0,(PIT_history!CW6*(1-PIT_fed_deduction!CW6*PIT_history!CW$54))/(1-PIT_history!CW6*PIT_fed_deduction!CW6*PIT_history!CW$54))</f>
        <v>9.2999999999999999E-2</v>
      </c>
      <c r="CX6" s="148">
        <f>IF(PIT_fed_deduction!CX6="",0,(PIT_history!CX6*(1-PIT_fed_deduction!CX6*PIT_history!CX$54))/(1-PIT_history!CX6*PIT_fed_deduction!CX6*PIT_history!CX$54))</f>
        <v>9.3000000000000013E-2</v>
      </c>
      <c r="CY6" s="148">
        <f>IF(PIT_fed_deduction!CY6="",0,(PIT_history!CY6*(1-PIT_fed_deduction!CY6*PIT_history!CY$54))/(1-PIT_history!CY6*PIT_fed_deduction!CY6*PIT_history!CY$54))</f>
        <v>9.3000000000000013E-2</v>
      </c>
      <c r="CZ6" s="148">
        <f>IF(PIT_fed_deduction!CZ6="",0,(PIT_history!CZ6*(1-PIT_fed_deduction!CZ6*PIT_history!CZ$54))/(1-PIT_history!CZ6*PIT_fed_deduction!CZ6*PIT_history!CZ$54))</f>
        <v>9.3000000000000013E-2</v>
      </c>
      <c r="DA6" s="148">
        <f>IF(PIT_fed_deduction!DA6="",0,(PIT_history!DA6*(1-PIT_fed_deduction!DA6*PIT_history!DA$54))/(1-PIT_history!DA6*PIT_fed_deduction!DA6*PIT_history!DA$54))</f>
        <v>9.3000000000000013E-2</v>
      </c>
      <c r="DB6" s="148">
        <f>IF(PIT_fed_deduction!DB6="",0,(PIT_history!DB6*(1-PIT_fed_deduction!DB6*PIT_history!DB$54))/(1-PIT_history!DB6*PIT_fed_deduction!DB6*PIT_history!DB$54))</f>
        <v>9.3000000000000013E-2</v>
      </c>
      <c r="DC6" s="148">
        <f>IF(PIT_fed_deduction!DC6="",0,(PIT_history!DC6*(1-PIT_fed_deduction!DC6*PIT_history!DC$54))/(1-PIT_history!DC6*PIT_fed_deduction!DC6*PIT_history!DC$54))</f>
        <v>0.10300000000000001</v>
      </c>
      <c r="DD6" s="148">
        <f>IF(PIT_fed_deduction!DD6="",0,(PIT_history!DD6*(1-PIT_fed_deduction!DD6*PIT_history!DD$54))/(1-PIT_history!DD6*PIT_fed_deduction!DD6*PIT_history!DD$54))</f>
        <v>0.10300000000000001</v>
      </c>
      <c r="DE6" s="148">
        <f>IF(PIT_fed_deduction!DE6="",0,(PIT_history!DE6*(1-PIT_fed_deduction!DE6*PIT_history!DE$54))/(1-PIT_history!DE6*PIT_fed_deduction!DE6*PIT_history!DE$54))</f>
        <v>0.10300000000000001</v>
      </c>
      <c r="DF6" s="148">
        <f>IF(PIT_fed_deduction!DF6="",0,(PIT_history!DF6*(1-PIT_fed_deduction!DF6*PIT_history!DF$54))/(1-PIT_history!DF6*PIT_fed_deduction!DF6*PIT_history!DF$54))</f>
        <v>0.10300000000000001</v>
      </c>
      <c r="DG6" s="148">
        <f>IF(PIT_fed_deduction!DG6="",0,(PIT_history!DG6*(1-PIT_fed_deduction!DG6*PIT_history!DG$54))/(1-PIT_history!DG6*PIT_fed_deduction!DG6*PIT_history!DG$54))</f>
        <v>0.10550000000000001</v>
      </c>
      <c r="DH6" s="148">
        <f>IF(PIT_fed_deduction!DH6="",0,(PIT_history!DH6*(1-PIT_fed_deduction!DH6*PIT_history!DH$54))/(1-PIT_history!DH6*PIT_fed_deduction!DH6*PIT_history!DH$54))</f>
        <v>0.10550000000000001</v>
      </c>
      <c r="DI6" s="148">
        <f>IF(PIT_fed_deduction!DI6="",0,(PIT_history!DI6*(1-PIT_fed_deduction!DI6*PIT_history!DI$54))/(1-PIT_history!DI6*PIT_fed_deduction!DI6*PIT_history!DI$54))</f>
        <v>0.10300000000000001</v>
      </c>
      <c r="DJ6" s="148">
        <f>IF(PIT_fed_deduction!DJ6="",0,(PIT_history!DJ6*(1-PIT_fed_deduction!DJ6*PIT_history!DJ$54))/(1-PIT_history!DJ6*PIT_fed_deduction!DJ6*PIT_history!DJ$54))</f>
        <v>0.13300000000000001</v>
      </c>
      <c r="DK6" s="148">
        <f>IF(PIT_fed_deduction!DK6="",0,(PIT_history!DK6*(1-PIT_fed_deduction!DK6*PIT_history!DK$54))/(1-PIT_history!DK6*PIT_fed_deduction!DK6*PIT_history!DK$54))</f>
        <v>0.13300000000000001</v>
      </c>
      <c r="DL6" s="148">
        <f>IF(PIT_fed_deduction!DL6="",0,(PIT_history!DL6*(1-PIT_fed_deduction!DL6*PIT_history!DL$54))/(1-PIT_history!DL6*PIT_fed_deduction!DL6*PIT_history!DL$54))</f>
        <v>0.13300000000000001</v>
      </c>
      <c r="DM6" s="148">
        <f>IF(PIT_fed_deduction!DM6="",0,(PIT_history!DM6*(1-PIT_fed_deduction!DM6*PIT_history!DM$54))/(1-PIT_history!DM6*PIT_fed_deduction!DM6*PIT_history!DM$54))</f>
        <v>0.13300000000000001</v>
      </c>
      <c r="DN6" s="148">
        <f>IF(PIT_fed_deduction!DN6="",0,(PIT_history!DN6*(1-PIT_fed_deduction!DN6*PIT_history!DN$54))/(1-PIT_history!DN6*PIT_fed_deduction!DN6*PIT_history!DN$54))</f>
        <v>0.13300000000000001</v>
      </c>
      <c r="DO6" s="148">
        <f>IF(PIT_fed_deduction!DO6="",0,(PIT_history!DO6*(1-PIT_fed_deduction!DO6*PIT_history!DO$54))/(1-PIT_history!DO6*PIT_fed_deduction!DO6*PIT_history!DO$54))</f>
        <v>0.13300000000000001</v>
      </c>
      <c r="DP6" s="148">
        <f>IF(PIT_fed_deduction!DP6="",0,(1-(PIT_fed_deduction!DP6*PIT_history!DP$54))*PIT_history!DP6)</f>
        <v>0.13300000000000001</v>
      </c>
      <c r="DQ6" s="148">
        <f>IF(PIT_fed_deduction!DQ6="",0,(1-(PIT_fed_deduction!DQ6*PIT_history!DQ$54))*PIT_history!DQ6)</f>
        <v>0.13300000000000001</v>
      </c>
      <c r="DR6" s="148">
        <f>IF(PIT_fed_deduction!DR6="",0,(1-(PIT_fed_deduction!DR6*PIT_history!DR$54))*PIT_history!DR6)</f>
        <v>0.13300000000000001</v>
      </c>
      <c r="DS6" s="148">
        <f>IF(PIT_fed_deduction!DS6="",0,(1-(PIT_fed_deduction!DS6*PIT_history!DS$54))*PIT_history!DS6)</f>
        <v>0.13300000000000001</v>
      </c>
      <c r="DT6" s="148">
        <f>IF(PIT_fed_deduction!DT6="",0,(1-(PIT_fed_deduction!DT6*PIT_history!DT$54))*PIT_history!DT6)</f>
        <v>0.13300000000000001</v>
      </c>
      <c r="DU6" s="148">
        <f>IF(PIT_fed_deduction!DU6="",0,(1-(PIT_fed_deduction!DU6*PIT_history!DU$54))*PIT_history!DU6)</f>
        <v>0.13300000000000001</v>
      </c>
      <c r="DV6" s="148">
        <f>IF(PIT_fed_deduction!DV6="",0,(1-(PIT_fed_deduction!DV6*PIT_history!DV$54))*PIT_history!DV6)</f>
        <v>0.13300000000000001</v>
      </c>
      <c r="DW6" s="148">
        <f>IF(PIT_fed_deduction!DW6="",0,(1-(PIT_fed_deduction!DW6*PIT_history!DW$54))*PIT_history!DW6)</f>
        <v>0.13300000000000001</v>
      </c>
      <c r="DX6" s="148">
        <f>IF(PIT_fed_deduction!DX6="",0,(1-(PIT_fed_deduction!DX6*PIT_history!DX$54))*PIT_history!DX6)</f>
        <v>0.13300000000000001</v>
      </c>
      <c r="DY6" s="144">
        <f>IF(PIT_fed_deduction!DY6="","",(1-(PIT_fed_deduction!DY6*PIT_history!DY$54))*PIT_history!DY6)</f>
        <v>0.13300000000000001</v>
      </c>
      <c r="DZ6" s="68"/>
      <c r="EA6" s="2"/>
      <c r="EB6" s="2"/>
      <c r="EC6" s="2"/>
      <c r="ED6" s="2"/>
      <c r="EE6" s="2"/>
      <c r="EF6" s="2"/>
      <c r="EG6" s="2"/>
      <c r="EH6" s="2"/>
      <c r="EI6" s="2"/>
      <c r="EJ6" s="2"/>
      <c r="EK6" s="2"/>
      <c r="EL6" s="2"/>
      <c r="EM6" s="2"/>
      <c r="EN6" s="2"/>
      <c r="EO6" s="2"/>
      <c r="EP6" s="2"/>
      <c r="EQ6" s="2"/>
      <c r="ER6" s="2"/>
      <c r="ES6" s="2"/>
      <c r="ET6" s="2"/>
      <c r="EU6" s="2"/>
    </row>
    <row r="7" spans="1:151" ht="15" customHeight="1">
      <c r="A7" s="17" t="s">
        <v>31</v>
      </c>
      <c r="B7" s="148">
        <f>IF(PIT_fed_deduction!B7="",0,(PIT_history!B7*(1-PIT_fed_deduction!B7*PIT_history!B$54))/(1-PIT_history!B7*PIT_fed_deduction!B7*PIT_history!B$54))</f>
        <v>0</v>
      </c>
      <c r="C7" s="148">
        <f>IF(PIT_fed_deduction!C7="",0,(PIT_history!C7*(1-PIT_fed_deduction!C7*PIT_history!C$54))/(1-PIT_history!C7*PIT_fed_deduction!C7*PIT_history!C$54))</f>
        <v>0</v>
      </c>
      <c r="D7" s="148">
        <f>IF(PIT_fed_deduction!D7="",0,(PIT_history!D7*(1-PIT_fed_deduction!D7*PIT_history!D$54))/(1-PIT_history!D7*PIT_fed_deduction!D7*PIT_history!D$54))</f>
        <v>0</v>
      </c>
      <c r="E7" s="148">
        <f>IF(PIT_fed_deduction!E7="",0,(PIT_history!E7*(1-PIT_fed_deduction!E7*PIT_history!E$54))/(1-PIT_history!E7*PIT_fed_deduction!E7*PIT_history!E$54))</f>
        <v>0</v>
      </c>
      <c r="F7" s="148">
        <f>IF(PIT_fed_deduction!F7="",0,(PIT_history!F7*(1-PIT_fed_deduction!F7*PIT_history!F$54))/(1-PIT_history!F7*PIT_fed_deduction!F7*PIT_history!F$54))</f>
        <v>0</v>
      </c>
      <c r="G7" s="148">
        <f>IF(PIT_fed_deduction!G7="",0,(PIT_history!G7*(1-PIT_fed_deduction!G7*PIT_history!G$54))/(1-PIT_history!G7*PIT_fed_deduction!G7*PIT_history!G$54))</f>
        <v>0</v>
      </c>
      <c r="H7" s="148">
        <f>IF(PIT_fed_deduction!H7="",0,(PIT_history!H7*(1-PIT_fed_deduction!H7*PIT_history!H$54))/(1-PIT_history!H7*PIT_fed_deduction!H7*PIT_history!H$54))</f>
        <v>0</v>
      </c>
      <c r="I7" s="148">
        <f>IF(PIT_fed_deduction!I7="",0,(PIT_history!I7*(1-PIT_fed_deduction!I7*PIT_history!I$54))/(1-PIT_history!I7*PIT_fed_deduction!I7*PIT_history!I$54))</f>
        <v>0</v>
      </c>
      <c r="J7" s="148">
        <f>IF(PIT_fed_deduction!J7="",0,(PIT_history!J7*(1-PIT_fed_deduction!J7*PIT_history!J$54))/(1-PIT_history!J7*PIT_fed_deduction!J7*PIT_history!J$54))</f>
        <v>0</v>
      </c>
      <c r="K7" s="148">
        <f>IF(PIT_fed_deduction!K7="",0,(PIT_history!K7*(1-PIT_fed_deduction!K7*PIT_history!K$54))/(1-PIT_history!K7*PIT_fed_deduction!K7*PIT_history!K$54))</f>
        <v>0</v>
      </c>
      <c r="L7" s="148">
        <f>IF(PIT_fed_deduction!L7="",0,(PIT_history!L7*(1-PIT_fed_deduction!L7*PIT_history!L$54))/(1-PIT_history!L7*PIT_fed_deduction!L7*PIT_history!L$54))</f>
        <v>0</v>
      </c>
      <c r="M7" s="148">
        <f>IF(PIT_fed_deduction!M7="",0,(PIT_history!M7*(1-PIT_fed_deduction!M7*PIT_history!M$54))/(1-PIT_history!M7*PIT_fed_deduction!M7*PIT_history!M$54))</f>
        <v>0</v>
      </c>
      <c r="N7" s="148">
        <f>IF(PIT_fed_deduction!N7="",0,(PIT_history!N7*(1-PIT_fed_deduction!N7*PIT_history!N$54))/(1-PIT_history!N7*PIT_fed_deduction!N7*PIT_history!N$54))</f>
        <v>0</v>
      </c>
      <c r="O7" s="148">
        <f>IF(PIT_fed_deduction!O7="",0,(PIT_history!O7*(1-PIT_fed_deduction!O7*PIT_history!O$54))/(1-PIT_history!O7*PIT_fed_deduction!O7*PIT_history!O$54))</f>
        <v>0</v>
      </c>
      <c r="P7" s="148">
        <f>IF(PIT_fed_deduction!P7="",0,(PIT_history!P7*(1-PIT_fed_deduction!P7*PIT_history!P$54))/(1-PIT_history!P7*PIT_fed_deduction!P7*PIT_history!P$54))</f>
        <v>0</v>
      </c>
      <c r="Q7" s="148">
        <f>IF(PIT_fed_deduction!Q7="",0,(PIT_history!Q7*(1-PIT_fed_deduction!Q7*PIT_history!Q$54))/(1-PIT_history!Q7*PIT_fed_deduction!Q7*PIT_history!Q$54))</f>
        <v>0</v>
      </c>
      <c r="R7" s="148">
        <f>IF(PIT_fed_deduction!R7="",0,(PIT_history!R7*(1-PIT_fed_deduction!R7*PIT_history!R$54))/(1-PIT_history!R7*PIT_fed_deduction!R7*PIT_history!R$54))</f>
        <v>0</v>
      </c>
      <c r="S7" s="148">
        <f>IF(PIT_fed_deduction!S7="",0,(PIT_history!S7*(1-PIT_fed_deduction!S7*PIT_history!S$54))/(1-PIT_history!S7*PIT_fed_deduction!S7*PIT_history!S$54))</f>
        <v>0</v>
      </c>
      <c r="T7" s="148">
        <f>IF(PIT_fed_deduction!T7="",0,(PIT_history!T7*(1-PIT_fed_deduction!T7*PIT_history!T$54))/(1-PIT_history!T7*PIT_fed_deduction!T7*PIT_history!T$54))</f>
        <v>0</v>
      </c>
      <c r="U7" s="148">
        <f>IF(PIT_fed_deduction!U7="",0,(PIT_history!U7*(1-PIT_fed_deduction!U7*PIT_history!U$54))/(1-PIT_history!U7*PIT_fed_deduction!U7*PIT_history!U$54))</f>
        <v>0</v>
      </c>
      <c r="V7" s="148">
        <f>IF(PIT_fed_deduction!V7="",0,(PIT_history!V7*(1-PIT_fed_deduction!V7*PIT_history!V$54))/(1-PIT_history!V7*PIT_fed_deduction!V7*PIT_history!V$54))</f>
        <v>0</v>
      </c>
      <c r="W7" s="148">
        <f>IF(PIT_fed_deduction!W7="",0,(PIT_history!W7*(1-PIT_fed_deduction!W7*PIT_history!W$54))/(1-PIT_history!W7*PIT_fed_deduction!W7*PIT_history!W$54))</f>
        <v>0</v>
      </c>
      <c r="X7" s="148">
        <f>IF(PIT_fed_deduction!X7="",0,(PIT_history!X7*(1-PIT_fed_deduction!X7*PIT_history!X$54))/(1-PIT_history!X7*PIT_fed_deduction!X7*PIT_history!X$54))</f>
        <v>0</v>
      </c>
      <c r="Y7" s="148">
        <f>IF(PIT_fed_deduction!Y7="",0,(PIT_history!Y7*(1-PIT_fed_deduction!Y7*PIT_history!Y$54))/(1-PIT_history!Y7*PIT_fed_deduction!Y7*PIT_history!Y$54))</f>
        <v>0</v>
      </c>
      <c r="Z7" s="148">
        <f>IF(PIT_fed_deduction!Z7="",0,(PIT_history!Z7*(1-PIT_fed_deduction!Z7*PIT_history!Z$54))/(1-PIT_history!Z7*PIT_fed_deduction!Z7*PIT_history!Z$54))</f>
        <v>0</v>
      </c>
      <c r="AA7" s="148">
        <f>IF(PIT_fed_deduction!AA7="",0,(PIT_history!AA7*(1-PIT_fed_deduction!AA7*PIT_history!AA$54))/(1-PIT_history!AA7*PIT_fed_deduction!AA7*PIT_history!AA$54))</f>
        <v>0</v>
      </c>
      <c r="AB7" s="148">
        <f>IF(PIT_fed_deduction!AB7="",0,(PIT_history!AB7*(1-PIT_fed_deduction!AB7*PIT_history!AB$54))/(1-PIT_history!AB7*PIT_fed_deduction!AB7*PIT_history!AB$54))</f>
        <v>0</v>
      </c>
      <c r="AC7" s="148">
        <f>IF(PIT_fed_deduction!AC7="",0,(PIT_history!AC7*(1-PIT_fed_deduction!AC7*PIT_history!AC$54))/(1-PIT_history!AC7*PIT_fed_deduction!AC7*PIT_history!AC$54))</f>
        <v>0</v>
      </c>
      <c r="AD7" s="148">
        <f>IF(PIT_fed_deduction!AD7="",0,(PIT_history!AD7*(1-PIT_fed_deduction!AD7*PIT_history!AD$54))/(1-PIT_history!AD7*PIT_fed_deduction!AD7*PIT_history!AD$54))</f>
        <v>0</v>
      </c>
      <c r="AE7" s="148">
        <f>IF(PIT_fed_deduction!AE7="",0,(PIT_history!AE7*(1-PIT_fed_deduction!AE7*PIT_history!AE$54))/(1-PIT_history!AE7*PIT_fed_deduction!AE7*PIT_history!AE$54))</f>
        <v>0</v>
      </c>
      <c r="AF7" s="148">
        <f>IF(PIT_fed_deduction!AF7="",0,(PIT_history!AF7*(1-PIT_fed_deduction!AF7*PIT_history!AF$54))/(1-PIT_history!AF7*PIT_fed_deduction!AF7*PIT_history!AF$54))</f>
        <v>0</v>
      </c>
      <c r="AG7" s="148">
        <f>IF(PIT_fed_deduction!AG7="",0,(PIT_history!AG7*(1-PIT_fed_deduction!AG7*PIT_history!AG$54))/(1-PIT_history!AG7*PIT_fed_deduction!AG7*PIT_history!AG$54))</f>
        <v>0</v>
      </c>
      <c r="AH7" s="148">
        <f>IF(PIT_fed_deduction!AH7="",0,(PIT_history!AH7*(1-PIT_fed_deduction!AH7*PIT_history!AH$54))/(1-PIT_history!AH7*PIT_fed_deduction!AH7*PIT_history!AH$54))</f>
        <v>0</v>
      </c>
      <c r="AI7" s="148">
        <f>IF(PIT_fed_deduction!AI7="",0,(PIT_history!AI7*(1-PIT_fed_deduction!AI7*PIT_history!AI$54))/(1-PIT_history!AI7*PIT_fed_deduction!AI7*PIT_history!AI$54))</f>
        <v>0</v>
      </c>
      <c r="AJ7" s="148">
        <f>IF(PIT_fed_deduction!AJ7="",0,(PIT_history!AJ7*(1-PIT_fed_deduction!AJ7*PIT_history!AJ$54))/(1-PIT_history!AJ7*PIT_fed_deduction!AJ7*PIT_history!AJ$54))</f>
        <v>0</v>
      </c>
      <c r="AK7" s="148">
        <f>IF(PIT_fed_deduction!AK7="",0,(PIT_history!AK7*(1-PIT_fed_deduction!AK7*PIT_history!AK$54))/(1-PIT_history!AK7*PIT_fed_deduction!AK7*PIT_history!AK$54))</f>
        <v>0</v>
      </c>
      <c r="AL7" s="148">
        <f>IF(PIT_fed_deduction!AL7="",0,(PIT_history!AL7*(1-PIT_fed_deduction!AL7*PIT_history!AL$54))/(1-PIT_history!AL7*PIT_fed_deduction!AL7*PIT_history!AL$54))</f>
        <v>0</v>
      </c>
      <c r="AM7" s="148">
        <f>IF(PIT_fed_deduction!AM7="",0,(PIT_history!AM7*(1-PIT_fed_deduction!AM7*PIT_history!AM$54))/(1-PIT_history!AM7*PIT_fed_deduction!AM7*PIT_history!AM$54))</f>
        <v>1.3226957799706065E-2</v>
      </c>
      <c r="AN7" s="148">
        <f>IF(PIT_fed_deduction!AN7="",0,(PIT_history!AN7*(1-PIT_fed_deduction!AN7*PIT_history!AN$54))/(1-PIT_history!AN7*PIT_fed_deduction!AN7*PIT_history!AN$54))</f>
        <v>1.3226957799706065E-2</v>
      </c>
      <c r="AO7" s="148">
        <f>IF(PIT_fed_deduction!AO7="",0,(PIT_history!AO7*(1-PIT_fed_deduction!AO7*PIT_history!AO$54))/(1-PIT_history!AO7*PIT_fed_deduction!AO7*PIT_history!AO$54))</f>
        <v>1.3226957799706065E-2</v>
      </c>
      <c r="AP7" s="148">
        <f>IF(PIT_fed_deduction!AP7="",0,(PIT_history!AP7*(1-PIT_fed_deduction!AP7*PIT_history!AP$54))/(1-PIT_history!AP7*PIT_fed_deduction!AP7*PIT_history!AP$54))</f>
        <v>1.3226957799706065E-2</v>
      </c>
      <c r="AQ7" s="148">
        <f>IF(PIT_fed_deduction!AQ7="",0,(PIT_history!AQ7*(1-PIT_fed_deduction!AQ7*PIT_history!AQ$54))/(1-PIT_history!AQ7*PIT_fed_deduction!AQ7*PIT_history!AQ$54))</f>
        <v>1.1982341812066425E-2</v>
      </c>
      <c r="AR7" s="148">
        <f>IF(PIT_fed_deduction!AR7="",0,(PIT_history!AR7*(1-PIT_fed_deduction!AR7*PIT_history!AR$54))/(1-PIT_history!AR7*PIT_fed_deduction!AR7*PIT_history!AR$54))</f>
        <v>7.6013513513513509E-3</v>
      </c>
      <c r="AS7" s="148">
        <f>IF(PIT_fed_deduction!AS7="",0,(PIT_history!AS7*(1-PIT_fed_deduction!AS7*PIT_history!AS$54))/(1-PIT_history!AS7*PIT_fed_deduction!AS7*PIT_history!AS$54))</f>
        <v>7.6013513513513509E-3</v>
      </c>
      <c r="AT7" s="148">
        <f>IF(PIT_fed_deduction!AT7="",0,(PIT_history!AT7*(1-PIT_fed_deduction!AT7*PIT_history!AT$54))/(1-PIT_history!AT7*PIT_fed_deduction!AT7*PIT_history!AT$54))</f>
        <v>3.8151759220008507E-3</v>
      </c>
      <c r="AU7" s="148">
        <f>IF(PIT_fed_deduction!AU7="",0,(PIT_history!AU7*(1-PIT_fed_deduction!AU7*PIT_history!AU$54))/(1-PIT_history!AU7*PIT_fed_deduction!AU7*PIT_history!AU$54))</f>
        <v>5.7118679923841738E-3</v>
      </c>
      <c r="AV7" s="148">
        <f>IF(PIT_fed_deduction!AV7="",0,(PIT_history!AV7*(1-PIT_fed_deduction!AV7*PIT_history!AV$54))/(1-PIT_history!AV7*PIT_fed_deduction!AV7*PIT_history!AV$54))</f>
        <v>5.7118679923841738E-3</v>
      </c>
      <c r="AW7" s="148">
        <f>IF(PIT_fed_deduction!AW7="",0,(PIT_history!AW7*(1-PIT_fed_deduction!AW7*PIT_history!AW$54))/(1-PIT_history!AW7*PIT_fed_deduction!AW7*PIT_history!AW$54))</f>
        <v>9.9009900990098976E-3</v>
      </c>
      <c r="AX7" s="148">
        <f>IF(PIT_fed_deduction!AX7="",0,(PIT_history!AX7*(1-PIT_fed_deduction!AX7*PIT_history!AX$54))/(1-PIT_history!AX7*PIT_fed_deduction!AX7*PIT_history!AX$54))</f>
        <v>9.9009900990098976E-3</v>
      </c>
      <c r="AY7" s="148">
        <f>IF(PIT_fed_deduction!AY7="",0,(PIT_history!AY7*(1-PIT_fed_deduction!AY7*PIT_history!AY$54))/(1-PIT_history!AY7*PIT_fed_deduction!AY7*PIT_history!AY$54))</f>
        <v>9.9009900990098976E-3</v>
      </c>
      <c r="AZ7" s="148">
        <f>IF(PIT_fed_deduction!AZ7="",0,(PIT_history!AZ7*(1-PIT_fed_deduction!AZ7*PIT_history!AZ$54))/(1-PIT_history!AZ7*PIT_fed_deduction!AZ7*PIT_history!AZ$54))</f>
        <v>9.9009900990098976E-3</v>
      </c>
      <c r="BA7" s="148">
        <f>IF(PIT_fed_deduction!BA7="",0,(PIT_history!BA7*(1-PIT_fed_deduction!BA7*PIT_history!BA$54))/(1-PIT_history!BA7*PIT_fed_deduction!BA7*PIT_history!BA$54))</f>
        <v>9.9009900990098976E-3</v>
      </c>
      <c r="BB7" s="148">
        <f>IF(PIT_fed_deduction!BB7="",0,(PIT_history!BB7*(1-PIT_fed_deduction!BB7*PIT_history!BB$54))/(1-PIT_history!BB7*PIT_fed_deduction!BB7*PIT_history!BB$54))</f>
        <v>9.9009900990098976E-3</v>
      </c>
      <c r="BC7" s="148">
        <f>IF(PIT_fed_deduction!BC7="",0,(PIT_history!BC7*(1-PIT_fed_deduction!BC7*PIT_history!BC$54))/(1-PIT_history!BC7*PIT_fed_deduction!BC7*PIT_history!BC$54))</f>
        <v>7.7653149266609127E-3</v>
      </c>
      <c r="BD7" s="148">
        <f>IF(PIT_fed_deduction!BD7="",0,(PIT_history!BD7*(1-PIT_fed_deduction!BD7*PIT_history!BD$54))/(1-PIT_history!BD7*PIT_fed_deduction!BD7*PIT_history!BD$54))</f>
        <v>7.7653149266609127E-3</v>
      </c>
      <c r="BE7" s="148">
        <f>IF(PIT_fed_deduction!BE7="",0,(PIT_history!BE7*(1-PIT_fed_deduction!BE7*PIT_history!BE$54))/(1-PIT_history!BE7*PIT_fed_deduction!BE7*PIT_history!BE$54))</f>
        <v>9.9009900990098976E-3</v>
      </c>
      <c r="BF7" s="148">
        <f>IF(PIT_fed_deduction!BF7="",0,(PIT_history!BF7*(1-PIT_fed_deduction!BF7*PIT_history!BF$54))/(1-PIT_history!BF7*PIT_fed_deduction!BF7*PIT_history!BF$54))</f>
        <v>9.9009900990098976E-3</v>
      </c>
      <c r="BG7" s="148">
        <f>IF(PIT_fed_deduction!BG7="",0,(PIT_history!BG7*(1-PIT_fed_deduction!BG7*PIT_history!BG$54))/(1-PIT_history!BG7*PIT_fed_deduction!BG7*PIT_history!BG$54))</f>
        <v>9.9009900990098976E-3</v>
      </c>
      <c r="BH7" s="148">
        <f>IF(PIT_fed_deduction!BH7="",0,(PIT_history!BH7*(1-PIT_fed_deduction!BH7*PIT_history!BH$54))/(1-PIT_history!BH7*PIT_fed_deduction!BH7*PIT_history!BH$54))</f>
        <v>9.9009900990098976E-3</v>
      </c>
      <c r="BI7" s="148">
        <f>IF(PIT_fed_deduction!BI7="",0,(PIT_history!BI7*(1-PIT_fed_deduction!BI7*PIT_history!BI$54))/(1-PIT_history!BI7*PIT_fed_deduction!BI7*PIT_history!BI$54))</f>
        <v>9.9009900990098976E-3</v>
      </c>
      <c r="BJ7" s="148">
        <f>IF(PIT_fed_deduction!BJ7="",0,(PIT_history!BJ7*(1-PIT_fed_deduction!BJ7*PIT_history!BJ$54))/(1-PIT_history!BJ7*PIT_fed_deduction!BJ7*PIT_history!BJ$54))</f>
        <v>8.8225683476745413E-3</v>
      </c>
      <c r="BK7" s="148">
        <f>IF(PIT_fed_deduction!BK7="",0,(PIT_history!BK7*(1-PIT_fed_deduction!BK7*PIT_history!BK$54))/(1-PIT_history!BK7*PIT_fed_deduction!BK7*PIT_history!BK$54))</f>
        <v>8.8225683476745413E-3</v>
      </c>
      <c r="BL7" s="148">
        <f>IF(PIT_fed_deduction!BL7="",0,(PIT_history!BL7*(1-PIT_fed_deduction!BL7*PIT_history!BL$54))/(1-PIT_history!BL7*PIT_fed_deduction!BL7*PIT_history!BL$54))</f>
        <v>8.8225683476745413E-3</v>
      </c>
      <c r="BM7" s="148">
        <f>IF(PIT_fed_deduction!BM7="",0,(PIT_history!BM7*(1-PIT_fed_deduction!BM7*PIT_history!BM$54))/(1-PIT_history!BM7*PIT_fed_deduction!BM7*PIT_history!BM$54))</f>
        <v>7.7653149266609127E-3</v>
      </c>
      <c r="BN7" s="148">
        <f>IF(PIT_fed_deduction!BN7="",0,(PIT_history!BN7*(1-PIT_fed_deduction!BN7*PIT_history!BN$54))/(1-PIT_history!BN7*PIT_fed_deduction!BN7*PIT_history!BN$54))</f>
        <v>1.9607843137254902E-2</v>
      </c>
      <c r="BO7" s="148">
        <f>IF(PIT_fed_deduction!BO7="",0,(PIT_history!BO7*(1-PIT_fed_deduction!BO7*PIT_history!BO$54))/(1-PIT_history!BO7*PIT_fed_deduction!BO7*PIT_history!BO$54))</f>
        <v>2.5423728813559327E-2</v>
      </c>
      <c r="BP7" s="148">
        <f>IF(PIT_fed_deduction!BP7="",0,(PIT_history!BP7*(1-PIT_fed_deduction!BP7*PIT_history!BP$54))/(1-PIT_history!BP7*PIT_fed_deduction!BP7*PIT_history!BP$54))</f>
        <v>2.5423728813559327E-2</v>
      </c>
      <c r="BQ7" s="148">
        <f>IF(PIT_fed_deduction!BQ7="",0,(PIT_history!BQ7*(1-PIT_fed_deduction!BQ7*PIT_history!BQ$54))/(1-PIT_history!BQ7*PIT_fed_deduction!BQ7*PIT_history!BQ$54))</f>
        <v>2.5423728813559327E-2</v>
      </c>
      <c r="BR7" s="148">
        <f>IF(PIT_fed_deduction!BR7="",0,(PIT_history!BR7*(1-PIT_fed_deduction!BR7*PIT_history!BR$54))/(1-PIT_history!BR7*PIT_fed_deduction!BR7*PIT_history!BR$54))</f>
        <v>2.5423728813559327E-2</v>
      </c>
      <c r="BS7" s="148">
        <f>IF(PIT_fed_deduction!BS7="",0,(PIT_history!BS7*(1-PIT_fed_deduction!BS7*PIT_history!BS$54))/(1-PIT_history!BS7*PIT_fed_deduction!BS7*PIT_history!BS$54))</f>
        <v>2.5423728813559327E-2</v>
      </c>
      <c r="BT7" s="148">
        <f>IF(PIT_fed_deduction!BT7="",0,(PIT_history!BT7*(1-PIT_fed_deduction!BT7*PIT_history!BT$54))/(1-PIT_history!BT7*PIT_fed_deduction!BT7*PIT_history!BT$54))</f>
        <v>2.5423728813559327E-2</v>
      </c>
      <c r="BU7" s="148">
        <f>IF(PIT_fed_deduction!BU7="",0,(PIT_history!BU7*(1-PIT_fed_deduction!BU7*PIT_history!BU$54))/(1-PIT_history!BU7*PIT_fed_deduction!BU7*PIT_history!BU$54))</f>
        <v>2.5423728813559327E-2</v>
      </c>
      <c r="BV7" s="148">
        <f>IF(PIT_fed_deduction!BV7="",0,(PIT_history!BV7*(1-PIT_fed_deduction!BV7*PIT_history!BV$54))/(1-PIT_history!BV7*PIT_fed_deduction!BV7*PIT_history!BV$54))</f>
        <v>2.5423728813559327E-2</v>
      </c>
      <c r="BW7" s="148">
        <f>IF(PIT_fed_deduction!BW7="",0,(PIT_history!BW7*(1-PIT_fed_deduction!BW7*PIT_history!BW$54))/(1-PIT_history!BW7*PIT_fed_deduction!BW7*PIT_history!BW$54))</f>
        <v>2.5423728813559327E-2</v>
      </c>
      <c r="BX7" s="148">
        <f>IF(PIT_fed_deduction!BX7="",0,(PIT_history!BX7*(1-PIT_fed_deduction!BX7*PIT_history!BX$54))/(1-PIT_history!BX7*PIT_fed_deduction!BX7*PIT_history!BX$54))</f>
        <v>2.5423728813559327E-2</v>
      </c>
      <c r="BY7" s="148">
        <f>IF(PIT_fed_deduction!BY7="",0,(PIT_history!BY7*(1-PIT_fed_deduction!BY7*PIT_history!BY$54))/(1-PIT_history!BY7*PIT_fed_deduction!BY7*PIT_history!BY$54))</f>
        <v>2.5423728813559327E-2</v>
      </c>
      <c r="BZ7" s="148">
        <f>IF(PIT_fed_deduction!BZ7="",0,(PIT_history!BZ7*(1-PIT_fed_deduction!BZ7*PIT_history!BZ$54))/(1-PIT_history!BZ7*PIT_fed_deduction!BZ7*PIT_history!BZ$54))</f>
        <v>2.5423728813559327E-2</v>
      </c>
      <c r="CA7" s="148">
        <f>IF(PIT_fed_deduction!CA7="",0,(PIT_history!CA7*(1-PIT_fed_deduction!CA7*PIT_history!CA$54))/(1-PIT_history!CA7*PIT_fed_deduction!CA7*PIT_history!CA$54))</f>
        <v>2.5423728813559327E-2</v>
      </c>
      <c r="CB7" s="148">
        <f>IF(PIT_fed_deduction!CB7="",0,(PIT_history!CB7*(1-PIT_fed_deduction!CB7*PIT_history!CB$54))/(1-PIT_history!CB7*PIT_fed_deduction!CB7*PIT_history!CB$54))</f>
        <v>2.5423728813559327E-2</v>
      </c>
      <c r="CC7" s="148">
        <f>IF(PIT_fed_deduction!CC7="",0,(PIT_history!CC7*(1-PIT_fed_deduction!CC7*PIT_history!CC$54))/(1-PIT_history!CC7*PIT_fed_deduction!CC7*PIT_history!CC$54))</f>
        <v>2.5423728813559327E-2</v>
      </c>
      <c r="CD7" s="148">
        <f>IF(PIT_fed_deduction!CD7="",0,(PIT_history!CD7*(1-PIT_fed_deduction!CD7*PIT_history!CD$54))/(1-PIT_history!CD7*PIT_fed_deduction!CD7*PIT_history!CD$54))</f>
        <v>2.5423728813559327E-2</v>
      </c>
      <c r="CE7" s="148">
        <f>IF(PIT_fed_deduction!CE7="",0,(PIT_history!CE7*(1-PIT_fed_deduction!CE7*PIT_history!CE$54))/(1-PIT_history!CE7*PIT_fed_deduction!CE7*PIT_history!CE$54))</f>
        <v>2.6141742952230134E-2</v>
      </c>
      <c r="CF7" s="148">
        <f>IF(PIT_fed_deduction!CF7="",0,(PIT_history!CF7*(1-PIT_fed_deduction!CF7*PIT_history!CF$54))/(1-PIT_history!CF7*PIT_fed_deduction!CF7*PIT_history!CF$54))</f>
        <v>4.1666666666666671E-2</v>
      </c>
      <c r="CG7" s="148">
        <f>IF(PIT_fed_deduction!CG7="",0,(PIT_history!CG7*(1-PIT_fed_deduction!CG7*PIT_history!CG$54))/(1-PIT_history!CG7*PIT_fed_deduction!CG7*PIT_history!CG$54))</f>
        <v>4.1666666666666671E-2</v>
      </c>
      <c r="CH7" s="148">
        <f>IF(PIT_fed_deduction!CH7="",0,(PIT_history!CH7*(1-PIT_fed_deduction!CH7*PIT_history!CH$54))/(1-PIT_history!CH7*PIT_fed_deduction!CH7*PIT_history!CH$54))</f>
        <v>4.1666666666666671E-2</v>
      </c>
      <c r="CI7" s="148">
        <f>IF(PIT_fed_deduction!CI7="",0,(PIT_history!CI7*(1-PIT_fed_deduction!CI7*PIT_history!CI$54))/(1-PIT_history!CI7*PIT_fed_deduction!CI7*PIT_history!CI$54))</f>
        <v>4.1666666666666671E-2</v>
      </c>
      <c r="CJ7" s="148">
        <f>IF(PIT_fed_deduction!CJ7="",0,(PIT_history!CJ7*(1-PIT_fed_deduction!CJ7*PIT_history!CJ$54))/(1-PIT_history!CJ7*PIT_fed_deduction!CJ7*PIT_history!CJ$54))</f>
        <v>4.1666666666666671E-2</v>
      </c>
      <c r="CK7" s="148">
        <f>IF(PIT_fed_deduction!CK7="",0,(PIT_history!CK7*(1-PIT_fed_deduction!CK7*PIT_history!CK$54))/(1-PIT_history!CK7*PIT_fed_deduction!CK7*PIT_history!CK$54))</f>
        <v>0.05</v>
      </c>
      <c r="CL7" s="148">
        <f>IF(PIT_fed_deduction!CL7="",0,(PIT_history!CL7*(1-PIT_fed_deduction!CL7*PIT_history!CL$54))/(1-PIT_history!CL7*PIT_fed_deduction!CL7*PIT_history!CL$54))</f>
        <v>0.05</v>
      </c>
      <c r="CM7" s="148">
        <f>IF(PIT_fed_deduction!CM7="",0,(PIT_history!CM7*(1-PIT_fed_deduction!CM7*PIT_history!CM$54))/(1-PIT_history!CM7*PIT_fed_deduction!CM7*PIT_history!CM$54))</f>
        <v>0.05</v>
      </c>
      <c r="CN7" s="148">
        <f>IF(PIT_fed_deduction!CN7="",0,(PIT_history!CN7*(1-PIT_fed_deduction!CN7*PIT_history!CN$54))/(1-PIT_history!CN7*PIT_fed_deduction!CN7*PIT_history!CN$54))</f>
        <v>0.05</v>
      </c>
      <c r="CO7" s="148">
        <f>IF(PIT_fed_deduction!CO7="",0,(PIT_history!CO7*(1-PIT_fed_deduction!CO7*PIT_history!CO$54))/(1-PIT_history!CO7*PIT_fed_deduction!CO7*PIT_history!CO$54))</f>
        <v>0.05</v>
      </c>
      <c r="CP7" s="148">
        <f>IF(PIT_fed_deduction!CP7="",0,(PIT_history!CP7*(1-PIT_fed_deduction!CP7*PIT_history!CP$54))/(1-PIT_history!CP7*PIT_fed_deduction!CP7*PIT_history!CP$54))</f>
        <v>0.05</v>
      </c>
      <c r="CQ7" s="148">
        <f>IF(PIT_fed_deduction!CQ7="",0,(PIT_history!CQ7*(1-PIT_fed_deduction!CQ7*PIT_history!CQ$54))/(1-PIT_history!CQ7*PIT_fed_deduction!CQ7*PIT_history!CQ$54))</f>
        <v>0.05</v>
      </c>
      <c r="CR7" s="148">
        <f>IF(PIT_fed_deduction!CR7="",0,(PIT_history!CR7*(1-PIT_fed_deduction!CR7*PIT_history!CR$54))/(1-PIT_history!CR7*PIT_fed_deduction!CR7*PIT_history!CR$54))</f>
        <v>0.05</v>
      </c>
      <c r="CS7" s="148">
        <f>IF(PIT_fed_deduction!CS7="",0,(PIT_history!CS7*(1-PIT_fed_deduction!CS7*PIT_history!CS$54))/(1-PIT_history!CS7*PIT_fed_deduction!CS7*PIT_history!CS$54))</f>
        <v>0.05</v>
      </c>
      <c r="CT7" s="148">
        <f>IF(PIT_fed_deduction!CT7="",0,(PIT_history!CT7*(1-PIT_fed_deduction!CT7*PIT_history!CT$54))/(1-PIT_history!CT7*PIT_fed_deduction!CT7*PIT_history!CT$54))</f>
        <v>0.05</v>
      </c>
      <c r="CU7" s="148">
        <f>IF(PIT_fed_deduction!CU7="",0,(PIT_history!CU7*(1-PIT_fed_deduction!CU7*PIT_history!CU$54))/(1-PIT_history!CU7*PIT_fed_deduction!CU7*PIT_history!CU$54))</f>
        <v>0.05</v>
      </c>
      <c r="CV7" s="148">
        <f>IF(PIT_fed_deduction!CV7="",0,(PIT_history!CV7*(1-PIT_fed_deduction!CV7*PIT_history!CV$54))/(1-PIT_history!CV7*PIT_fed_deduction!CV7*PIT_history!CV$54))</f>
        <v>0.05</v>
      </c>
      <c r="CW7" s="148">
        <f>IF(PIT_fed_deduction!CW7="",0,(PIT_history!CW7*(1-PIT_fed_deduction!CW7*PIT_history!CW$54))/(1-PIT_history!CW7*PIT_fed_deduction!CW7*PIT_history!CW$54))</f>
        <v>4.7500000000000001E-2</v>
      </c>
      <c r="CX7" s="148">
        <f>IF(PIT_fed_deduction!CX7="",0,(PIT_history!CX7*(1-PIT_fed_deduction!CX7*PIT_history!CX$54))/(1-PIT_history!CX7*PIT_fed_deduction!CX7*PIT_history!CX$54))</f>
        <v>4.6300000000000001E-2</v>
      </c>
      <c r="CY7" s="148">
        <f>IF(PIT_fed_deduction!CY7="",0,(PIT_history!CY7*(1-PIT_fed_deduction!CY7*PIT_history!CY$54))/(1-PIT_history!CY7*PIT_fed_deduction!CY7*PIT_history!CY$54))</f>
        <v>4.6300000000000001E-2</v>
      </c>
      <c r="CZ7" s="148">
        <f>IF(PIT_fed_deduction!CZ7="",0,(PIT_history!CZ7*(1-PIT_fed_deduction!CZ7*PIT_history!CZ$54))/(1-PIT_history!CZ7*PIT_fed_deduction!CZ7*PIT_history!CZ$54))</f>
        <v>4.6300000000000001E-2</v>
      </c>
      <c r="DA7" s="148">
        <f>IF(PIT_fed_deduction!DA7="",0,(PIT_history!DA7*(1-PIT_fed_deduction!DA7*PIT_history!DA$54))/(1-PIT_history!DA7*PIT_fed_deduction!DA7*PIT_history!DA$54))</f>
        <v>4.6300000000000001E-2</v>
      </c>
      <c r="DB7" s="148">
        <f>IF(PIT_fed_deduction!DB7="",0,(PIT_history!DB7*(1-PIT_fed_deduction!DB7*PIT_history!DB$54))/(1-PIT_history!DB7*PIT_fed_deduction!DB7*PIT_history!DB$54))</f>
        <v>4.6300000000000001E-2</v>
      </c>
      <c r="DC7" s="148">
        <f>IF(PIT_fed_deduction!DC7="",0,(PIT_history!DC7*(1-PIT_fed_deduction!DC7*PIT_history!DC$54))/(1-PIT_history!DC7*PIT_fed_deduction!DC7*PIT_history!DC$54))</f>
        <v>4.6300000000000001E-2</v>
      </c>
      <c r="DD7" s="148">
        <f>IF(PIT_fed_deduction!DD7="",0,(PIT_history!DD7*(1-PIT_fed_deduction!DD7*PIT_history!DD$54))/(1-PIT_history!DD7*PIT_fed_deduction!DD7*PIT_history!DD$54))</f>
        <v>4.6300000000000001E-2</v>
      </c>
      <c r="DE7" s="148">
        <f>IF(PIT_fed_deduction!DE7="",0,(PIT_history!DE7*(1-PIT_fed_deduction!DE7*PIT_history!DE$54))/(1-PIT_history!DE7*PIT_fed_deduction!DE7*PIT_history!DE$54))</f>
        <v>4.6300000000000001E-2</v>
      </c>
      <c r="DF7" s="148">
        <f>IF(PIT_fed_deduction!DF7="",0,(PIT_history!DF7*(1-PIT_fed_deduction!DF7*PIT_history!DF$54))/(1-PIT_history!DF7*PIT_fed_deduction!DF7*PIT_history!DF$54))</f>
        <v>4.6300000000000001E-2</v>
      </c>
      <c r="DG7" s="148">
        <f>IF(PIT_fed_deduction!DG7="",0,(PIT_history!DG7*(1-PIT_fed_deduction!DG7*PIT_history!DG$54))/(1-PIT_history!DG7*PIT_fed_deduction!DG7*PIT_history!DG$54))</f>
        <v>4.6300000000000001E-2</v>
      </c>
      <c r="DH7" s="148">
        <f>IF(PIT_fed_deduction!DH7="",0,(PIT_history!DH7*(1-PIT_fed_deduction!DH7*PIT_history!DH$54))/(1-PIT_history!DH7*PIT_fed_deduction!DH7*PIT_history!DH$54))</f>
        <v>4.6300000000000001E-2</v>
      </c>
      <c r="DI7" s="148">
        <f>IF(PIT_fed_deduction!DI7="",0,(PIT_history!DI7*(1-PIT_fed_deduction!DI7*PIT_history!DI$54))/(1-PIT_history!DI7*PIT_fed_deduction!DI7*PIT_history!DI$54))</f>
        <v>4.6300000000000001E-2</v>
      </c>
      <c r="DJ7" s="148">
        <f>IF(PIT_fed_deduction!DJ7="",0,(PIT_history!DJ7*(1-PIT_fed_deduction!DJ7*PIT_history!DJ$54))/(1-PIT_history!DJ7*PIT_fed_deduction!DJ7*PIT_history!DJ$54))</f>
        <v>4.6300000000000001E-2</v>
      </c>
      <c r="DK7" s="148">
        <f>IF(PIT_fed_deduction!DK7="",0,(PIT_history!DK7*(1-PIT_fed_deduction!DK7*PIT_history!DK$54))/(1-PIT_history!DK7*PIT_fed_deduction!DK7*PIT_history!DK$54))</f>
        <v>4.6300000000000001E-2</v>
      </c>
      <c r="DL7" s="148">
        <f>IF(PIT_fed_deduction!DL7="",0,(PIT_history!DL7*(1-PIT_fed_deduction!DL7*PIT_history!DL$54))/(1-PIT_history!DL7*PIT_fed_deduction!DL7*PIT_history!DL$54))</f>
        <v>4.6300000000000001E-2</v>
      </c>
      <c r="DM7" s="148">
        <f>IF(PIT_fed_deduction!DM7="",0,(PIT_history!DM7*(1-PIT_fed_deduction!DM7*PIT_history!DM$54))/(1-PIT_history!DM7*PIT_fed_deduction!DM7*PIT_history!DM$54))</f>
        <v>4.6300000000000001E-2</v>
      </c>
      <c r="DN7" s="148">
        <f>IF(PIT_fed_deduction!DN7="",0,(PIT_history!DN7*(1-PIT_fed_deduction!DN7*PIT_history!DN$54))/(1-PIT_history!DN7*PIT_fed_deduction!DN7*PIT_history!DN$54))</f>
        <v>4.6300000000000001E-2</v>
      </c>
      <c r="DO7" s="148">
        <f>IF(PIT_fed_deduction!DO7="",0,(PIT_history!DO7*(1-PIT_fed_deduction!DO7*PIT_history!DO$54))/(1-PIT_history!DO7*PIT_fed_deduction!DO7*PIT_history!DO$54))</f>
        <v>4.6300000000000001E-2</v>
      </c>
      <c r="DP7" s="148">
        <f>IF(PIT_fed_deduction!DP7="",0,(1-(PIT_fed_deduction!DP7*PIT_history!DP$54))*PIT_history!DP7)</f>
        <v>4.6300000000000001E-2</v>
      </c>
      <c r="DQ7" s="148">
        <f>IF(PIT_fed_deduction!DQ7="",0,(1-(PIT_fed_deduction!DQ7*PIT_history!DQ$54))*PIT_history!DQ7)</f>
        <v>4.6300000000000001E-2</v>
      </c>
      <c r="DR7" s="148">
        <f>IF(PIT_fed_deduction!DR7="",0,(1-(PIT_fed_deduction!DR7*PIT_history!DR$54))*PIT_history!DR7)</f>
        <v>4.5499999999999999E-2</v>
      </c>
      <c r="DS7" s="148">
        <f>IF(PIT_fed_deduction!DS7="",0,(1-(PIT_fed_deduction!DS7*PIT_history!DS$54))*PIT_history!DS7)</f>
        <v>4.5499999999999999E-2</v>
      </c>
      <c r="DT7" s="148">
        <f>IF(PIT_fed_deduction!DT7="",0,(1-(PIT_fed_deduction!DT7*PIT_history!DT$54))*PIT_history!DT7)</f>
        <v>4.3999999999999997E-2</v>
      </c>
      <c r="DU7" s="148">
        <f>IF(PIT_fed_deduction!DU7="",0,(1-(PIT_fed_deduction!DU7*PIT_history!DU$54))*PIT_history!DU7)</f>
        <v>4.4000000000000004E-2</v>
      </c>
      <c r="DV7" s="148">
        <f>IF(PIT_fed_deduction!DV7="",0,(1-(PIT_fed_deduction!DV7*PIT_history!DV$54))*PIT_history!DV7)</f>
        <v>4.2500000000000003E-2</v>
      </c>
      <c r="DW7" s="148">
        <f>IF(PIT_fed_deduction!DW7="",0,(1-(PIT_fed_deduction!DW7*PIT_history!DW$54))*PIT_history!DW7)</f>
        <v>4.3999999999999997E-2</v>
      </c>
      <c r="DX7" s="148">
        <f>IF(PIT_fed_deduction!DX7="",0,(1-(PIT_fed_deduction!DX7*PIT_history!DX$54))*PIT_history!DX7)</f>
        <v>4.3999999999999997E-2</v>
      </c>
      <c r="DY7" s="144">
        <f>IF(PIT_fed_deduction!DY7="","",(1-(PIT_fed_deduction!DY7*PIT_history!DY$54))*PIT_history!DY7)</f>
        <v>4.3999999999999997E-2</v>
      </c>
      <c r="DZ7" s="68"/>
      <c r="EA7" s="2"/>
      <c r="EB7" s="2"/>
      <c r="EC7" s="2"/>
      <c r="ED7" s="2"/>
      <c r="EE7" s="2"/>
      <c r="EF7" s="2"/>
      <c r="EG7" s="2"/>
      <c r="EH7" s="2"/>
      <c r="EI7" s="2"/>
      <c r="EJ7" s="2"/>
      <c r="EK7" s="2"/>
      <c r="EL7" s="2"/>
      <c r="EM7" s="2"/>
      <c r="EN7" s="2"/>
      <c r="EO7" s="2"/>
      <c r="EP7" s="2"/>
      <c r="EQ7" s="2"/>
      <c r="ER7" s="2"/>
      <c r="ES7" s="2"/>
      <c r="ET7" s="2"/>
      <c r="EU7" s="2"/>
    </row>
    <row r="8" spans="1:151" ht="15" customHeight="1">
      <c r="A8" s="17" t="s">
        <v>32</v>
      </c>
      <c r="B8" s="148">
        <f>IF(PIT_fed_deduction!B8="",0,(PIT_history!B8*(1-PIT_fed_deduction!B8*PIT_history!B$54))/(1-PIT_history!B8*PIT_fed_deduction!B8*PIT_history!B$54))</f>
        <v>0</v>
      </c>
      <c r="C8" s="148">
        <f>IF(PIT_fed_deduction!C8="",0,(PIT_history!C8*(1-PIT_fed_deduction!C8*PIT_history!C$54))/(1-PIT_history!C8*PIT_fed_deduction!C8*PIT_history!C$54))</f>
        <v>0</v>
      </c>
      <c r="D8" s="148">
        <f>IF(PIT_fed_deduction!D8="",0,(PIT_history!D8*(1-PIT_fed_deduction!D8*PIT_history!D$54))/(1-PIT_history!D8*PIT_fed_deduction!D8*PIT_history!D$54))</f>
        <v>0</v>
      </c>
      <c r="E8" s="148">
        <f>IF(PIT_fed_deduction!E8="",0,(PIT_history!E8*(1-PIT_fed_deduction!E8*PIT_history!E$54))/(1-PIT_history!E8*PIT_fed_deduction!E8*PIT_history!E$54))</f>
        <v>0</v>
      </c>
      <c r="F8" s="148">
        <f>IF(PIT_fed_deduction!F8="",0,(PIT_history!F8*(1-PIT_fed_deduction!F8*PIT_history!F$54))/(1-PIT_history!F8*PIT_fed_deduction!F8*PIT_history!F$54))</f>
        <v>0</v>
      </c>
      <c r="G8" s="148">
        <f>IF(PIT_fed_deduction!G8="",0,(PIT_history!G8*(1-PIT_fed_deduction!G8*PIT_history!G$54))/(1-PIT_history!G8*PIT_fed_deduction!G8*PIT_history!G$54))</f>
        <v>0</v>
      </c>
      <c r="H8" s="148">
        <f>IF(PIT_fed_deduction!H8="",0,(PIT_history!H8*(1-PIT_fed_deduction!H8*PIT_history!H$54))/(1-PIT_history!H8*PIT_fed_deduction!H8*PIT_history!H$54))</f>
        <v>0</v>
      </c>
      <c r="I8" s="148">
        <f>IF(PIT_fed_deduction!I8="",0,(PIT_history!I8*(1-PIT_fed_deduction!I8*PIT_history!I$54))/(1-PIT_history!I8*PIT_fed_deduction!I8*PIT_history!I$54))</f>
        <v>0</v>
      </c>
      <c r="J8" s="148">
        <f>IF(PIT_fed_deduction!J8="",0,(PIT_history!J8*(1-PIT_fed_deduction!J8*PIT_history!J$54))/(1-PIT_history!J8*PIT_fed_deduction!J8*PIT_history!J$54))</f>
        <v>0</v>
      </c>
      <c r="K8" s="148">
        <f>IF(PIT_fed_deduction!K8="",0,(PIT_history!K8*(1-PIT_fed_deduction!K8*PIT_history!K$54))/(1-PIT_history!K8*PIT_fed_deduction!K8*PIT_history!K$54))</f>
        <v>0</v>
      </c>
      <c r="L8" s="148">
        <f>IF(PIT_fed_deduction!L8="",0,(PIT_history!L8*(1-PIT_fed_deduction!L8*PIT_history!L$54))/(1-PIT_history!L8*PIT_fed_deduction!L8*PIT_history!L$54))</f>
        <v>0</v>
      </c>
      <c r="M8" s="148">
        <f>IF(PIT_fed_deduction!M8="",0,(PIT_history!M8*(1-PIT_fed_deduction!M8*PIT_history!M$54))/(1-PIT_history!M8*PIT_fed_deduction!M8*PIT_history!M$54))</f>
        <v>0</v>
      </c>
      <c r="N8" s="148">
        <f>IF(PIT_fed_deduction!N8="",0,(PIT_history!N8*(1-PIT_fed_deduction!N8*PIT_history!N$54))/(1-PIT_history!N8*PIT_fed_deduction!N8*PIT_history!N$54))</f>
        <v>0</v>
      </c>
      <c r="O8" s="148">
        <f>IF(PIT_fed_deduction!O8="",0,(PIT_history!O8*(1-PIT_fed_deduction!O8*PIT_history!O$54))/(1-PIT_history!O8*PIT_fed_deduction!O8*PIT_history!O$54))</f>
        <v>0</v>
      </c>
      <c r="P8" s="148">
        <f>IF(PIT_fed_deduction!P8="",0,(PIT_history!P8*(1-PIT_fed_deduction!P8*PIT_history!P$54))/(1-PIT_history!P8*PIT_fed_deduction!P8*PIT_history!P$54))</f>
        <v>0</v>
      </c>
      <c r="Q8" s="148">
        <f>IF(PIT_fed_deduction!Q8="",0,(PIT_history!Q8*(1-PIT_fed_deduction!Q8*PIT_history!Q$54))/(1-PIT_history!Q8*PIT_fed_deduction!Q8*PIT_history!Q$54))</f>
        <v>0</v>
      </c>
      <c r="R8" s="148">
        <f>IF(PIT_fed_deduction!R8="",0,(PIT_history!R8*(1-PIT_fed_deduction!R8*PIT_history!R$54))/(1-PIT_history!R8*PIT_fed_deduction!R8*PIT_history!R$54))</f>
        <v>0</v>
      </c>
      <c r="S8" s="148">
        <f>IF(PIT_fed_deduction!S8="",0,(PIT_history!S8*(1-PIT_fed_deduction!S8*PIT_history!S$54))/(1-PIT_history!S8*PIT_fed_deduction!S8*PIT_history!S$54))</f>
        <v>0</v>
      </c>
      <c r="T8" s="148">
        <f>IF(PIT_fed_deduction!T8="",0,(PIT_history!T8*(1-PIT_fed_deduction!T8*PIT_history!T$54))/(1-PIT_history!T8*PIT_fed_deduction!T8*PIT_history!T$54))</f>
        <v>0</v>
      </c>
      <c r="U8" s="148">
        <f>IF(PIT_fed_deduction!U8="",0,(PIT_history!U8*(1-PIT_fed_deduction!U8*PIT_history!U$54))/(1-PIT_history!U8*PIT_fed_deduction!U8*PIT_history!U$54))</f>
        <v>0</v>
      </c>
      <c r="V8" s="148">
        <f>IF(PIT_fed_deduction!V8="",0,(PIT_history!V8*(1-PIT_fed_deduction!V8*PIT_history!V$54))/(1-PIT_history!V8*PIT_fed_deduction!V8*PIT_history!V$54))</f>
        <v>0</v>
      </c>
      <c r="W8" s="148">
        <f>IF(PIT_fed_deduction!W8="",0,(PIT_history!W8*(1-PIT_fed_deduction!W8*PIT_history!W$54))/(1-PIT_history!W8*PIT_fed_deduction!W8*PIT_history!W$54))</f>
        <v>0</v>
      </c>
      <c r="X8" s="148">
        <f>IF(PIT_fed_deduction!X8="",0,(PIT_history!X8*(1-PIT_fed_deduction!X8*PIT_history!X$54))/(1-PIT_history!X8*PIT_fed_deduction!X8*PIT_history!X$54))</f>
        <v>0</v>
      </c>
      <c r="Y8" s="148">
        <f>IF(PIT_fed_deduction!Y8="",0,(PIT_history!Y8*(1-PIT_fed_deduction!Y8*PIT_history!Y$54))/(1-PIT_history!Y8*PIT_fed_deduction!Y8*PIT_history!Y$54))</f>
        <v>0</v>
      </c>
      <c r="Z8" s="148">
        <f>IF(PIT_fed_deduction!Z8="",0,(PIT_history!Z8*(1-PIT_fed_deduction!Z8*PIT_history!Z$54))/(1-PIT_history!Z8*PIT_fed_deduction!Z8*PIT_history!Z$54))</f>
        <v>0</v>
      </c>
      <c r="AA8" s="148">
        <f>IF(PIT_fed_deduction!AA8="",0,(PIT_history!AA8*(1-PIT_fed_deduction!AA8*PIT_history!AA$54))/(1-PIT_history!AA8*PIT_fed_deduction!AA8*PIT_history!AA$54))</f>
        <v>0</v>
      </c>
      <c r="AB8" s="148">
        <f>IF(PIT_fed_deduction!AB8="",0,(PIT_history!AB8*(1-PIT_fed_deduction!AB8*PIT_history!AB$54))/(1-PIT_history!AB8*PIT_fed_deduction!AB8*PIT_history!AB$54))</f>
        <v>0</v>
      </c>
      <c r="AC8" s="148">
        <f>IF(PIT_fed_deduction!AC8="",0,(PIT_history!AC8*(1-PIT_fed_deduction!AC8*PIT_history!AC$54))/(1-PIT_history!AC8*PIT_fed_deduction!AC8*PIT_history!AC$54))</f>
        <v>0</v>
      </c>
      <c r="AD8" s="148">
        <f>IF(PIT_fed_deduction!AD8="",0,(PIT_history!AD8*(1-PIT_fed_deduction!AD8*PIT_history!AD$54))/(1-PIT_history!AD8*PIT_fed_deduction!AD8*PIT_history!AD$54))</f>
        <v>0</v>
      </c>
      <c r="AE8" s="148">
        <f>IF(PIT_fed_deduction!AE8="",0,(PIT_history!AE8*(1-PIT_fed_deduction!AE8*PIT_history!AE$54))/(1-PIT_history!AE8*PIT_fed_deduction!AE8*PIT_history!AE$54))</f>
        <v>0</v>
      </c>
      <c r="AF8" s="148">
        <f>IF(PIT_fed_deduction!AF8="",0,(PIT_history!AF8*(1-PIT_fed_deduction!AF8*PIT_history!AF$54))/(1-PIT_history!AF8*PIT_fed_deduction!AF8*PIT_history!AF$54))</f>
        <v>0</v>
      </c>
      <c r="AG8" s="148">
        <f>IF(PIT_fed_deduction!AG8="",0,(PIT_history!AG8*(1-PIT_fed_deduction!AG8*PIT_history!AG$54))/(1-PIT_history!AG8*PIT_fed_deduction!AG8*PIT_history!AG$54))</f>
        <v>0</v>
      </c>
      <c r="AH8" s="148">
        <f>IF(PIT_fed_deduction!AH8="",0,(PIT_history!AH8*(1-PIT_fed_deduction!AH8*PIT_history!AH$54))/(1-PIT_history!AH8*PIT_fed_deduction!AH8*PIT_history!AH$54))</f>
        <v>0</v>
      </c>
      <c r="AI8" s="148">
        <f>IF(PIT_fed_deduction!AI8="",0,(PIT_history!AI8*(1-PIT_fed_deduction!AI8*PIT_history!AI$54))/(1-PIT_history!AI8*PIT_fed_deduction!AI8*PIT_history!AI$54))</f>
        <v>0</v>
      </c>
      <c r="AJ8" s="148">
        <f>IF(PIT_fed_deduction!AJ8="",0,(PIT_history!AJ8*(1-PIT_fed_deduction!AJ8*PIT_history!AJ$54))/(1-PIT_history!AJ8*PIT_fed_deduction!AJ8*PIT_history!AJ$54))</f>
        <v>0</v>
      </c>
      <c r="AK8" s="148">
        <f>IF(PIT_fed_deduction!AK8="",0,(PIT_history!AK8*(1-PIT_fed_deduction!AK8*PIT_history!AK$54))/(1-PIT_history!AK8*PIT_fed_deduction!AK8*PIT_history!AK$54))</f>
        <v>0</v>
      </c>
      <c r="AL8" s="148">
        <f>IF(PIT_fed_deduction!AL8="",0,(PIT_history!AL8*(1-PIT_fed_deduction!AL8*PIT_history!AL$54))/(1-PIT_history!AL8*PIT_fed_deduction!AL8*PIT_history!AL$54))</f>
        <v>0</v>
      </c>
      <c r="AM8" s="148">
        <f>IF(PIT_fed_deduction!AM8="",0,(PIT_history!AM8*(1-PIT_fed_deduction!AM8*PIT_history!AM$54))/(1-PIT_history!AM8*PIT_fed_deduction!AM8*PIT_history!AM$54))</f>
        <v>0</v>
      </c>
      <c r="AN8" s="148">
        <f>IF(PIT_fed_deduction!AN8="",0,(PIT_history!AN8*(1-PIT_fed_deduction!AN8*PIT_history!AN$54))/(1-PIT_history!AN8*PIT_fed_deduction!AN8*PIT_history!AN$54))</f>
        <v>0</v>
      </c>
      <c r="AO8" s="148">
        <f>IF(PIT_fed_deduction!AO8="",0,(PIT_history!AO8*(1-PIT_fed_deduction!AO8*PIT_history!AO$54))/(1-PIT_history!AO8*PIT_fed_deduction!AO8*PIT_history!AO$54))</f>
        <v>0</v>
      </c>
      <c r="AP8" s="148">
        <f>IF(PIT_fed_deduction!AP8="",0,(PIT_history!AP8*(1-PIT_fed_deduction!AP8*PIT_history!AP$54))/(1-PIT_history!AP8*PIT_fed_deduction!AP8*PIT_history!AP$54))</f>
        <v>0</v>
      </c>
      <c r="AQ8" s="148">
        <f>IF(PIT_fed_deduction!AQ8="",0,(PIT_history!AQ8*(1-PIT_fed_deduction!AQ8*PIT_history!AQ$54))/(1-PIT_history!AQ8*PIT_fed_deduction!AQ8*PIT_history!AQ$54))</f>
        <v>0</v>
      </c>
      <c r="AR8" s="148">
        <f>IF(PIT_fed_deduction!AR8="",0,(PIT_history!AR8*(1-PIT_fed_deduction!AR8*PIT_history!AR$54))/(1-PIT_history!AR8*PIT_fed_deduction!AR8*PIT_history!AR$54))</f>
        <v>0</v>
      </c>
      <c r="AS8" s="148">
        <f>IF(PIT_fed_deduction!AS8="",0,(PIT_history!AS8*(1-PIT_fed_deduction!AS8*PIT_history!AS$54))/(1-PIT_history!AS8*PIT_fed_deduction!AS8*PIT_history!AS$54))</f>
        <v>0</v>
      </c>
      <c r="AT8" s="148">
        <f>IF(PIT_fed_deduction!AT8="",0,(PIT_history!AT8*(1-PIT_fed_deduction!AT8*PIT_history!AT$54))/(1-PIT_history!AT8*PIT_fed_deduction!AT8*PIT_history!AT$54))</f>
        <v>0</v>
      </c>
      <c r="AU8" s="148">
        <f>IF(PIT_fed_deduction!AU8="",0,(PIT_history!AU8*(1-PIT_fed_deduction!AU8*PIT_history!AU$54))/(1-PIT_history!AU8*PIT_fed_deduction!AU8*PIT_history!AU$54))</f>
        <v>0</v>
      </c>
      <c r="AV8" s="148">
        <f>IF(PIT_fed_deduction!AV8="",0,(PIT_history!AV8*(1-PIT_fed_deduction!AV8*PIT_history!AV$54))/(1-PIT_history!AV8*PIT_fed_deduction!AV8*PIT_history!AV$54))</f>
        <v>0</v>
      </c>
      <c r="AW8" s="148">
        <f>IF(PIT_fed_deduction!AW8="",0,(PIT_history!AW8*(1-PIT_fed_deduction!AW8*PIT_history!AW$54))/(1-PIT_history!AW8*PIT_fed_deduction!AW8*PIT_history!AW$54))</f>
        <v>0</v>
      </c>
      <c r="AX8" s="148">
        <f>IF(PIT_fed_deduction!AX8="",0,(PIT_history!AX8*(1-PIT_fed_deduction!AX8*PIT_history!AX$54))/(1-PIT_history!AX8*PIT_fed_deduction!AX8*PIT_history!AX$54))</f>
        <v>0</v>
      </c>
      <c r="AY8" s="148">
        <f>IF(PIT_fed_deduction!AY8="",0,(PIT_history!AY8*(1-PIT_fed_deduction!AY8*PIT_history!AY$54))/(1-PIT_history!AY8*PIT_fed_deduction!AY8*PIT_history!AY$54))</f>
        <v>0</v>
      </c>
      <c r="AZ8" s="148">
        <f>IF(PIT_fed_deduction!AZ8="",0,(PIT_history!AZ8*(1-PIT_fed_deduction!AZ8*PIT_history!AZ$54))/(1-PIT_history!AZ8*PIT_fed_deduction!AZ8*PIT_history!AZ$54))</f>
        <v>0</v>
      </c>
      <c r="BA8" s="148">
        <f>IF(PIT_fed_deduction!BA8="",0,(PIT_history!BA8*(1-PIT_fed_deduction!BA8*PIT_history!BA$54))/(1-PIT_history!BA8*PIT_fed_deduction!BA8*PIT_history!BA$54))</f>
        <v>0</v>
      </c>
      <c r="BB8" s="148">
        <f>IF(PIT_fed_deduction!BB8="",0,(PIT_history!BB8*(1-PIT_fed_deduction!BB8*PIT_history!BB$54))/(1-PIT_history!BB8*PIT_fed_deduction!BB8*PIT_history!BB$54))</f>
        <v>0</v>
      </c>
      <c r="BC8" s="148">
        <f>IF(PIT_fed_deduction!BC8="",0,(PIT_history!BC8*(1-PIT_fed_deduction!BC8*PIT_history!BC$54))/(1-PIT_history!BC8*PIT_fed_deduction!BC8*PIT_history!BC$54))</f>
        <v>0</v>
      </c>
      <c r="BD8" s="148">
        <f>IF(PIT_fed_deduction!BD8="",0,(PIT_history!BD8*(1-PIT_fed_deduction!BD8*PIT_history!BD$54))/(1-PIT_history!BD8*PIT_fed_deduction!BD8*PIT_history!BD$54))</f>
        <v>0</v>
      </c>
      <c r="BE8" s="148">
        <f>IF(PIT_fed_deduction!BE8="",0,(PIT_history!BE8*(1-PIT_fed_deduction!BE8*PIT_history!BE$54))/(1-PIT_history!BE8*PIT_fed_deduction!BE8*PIT_history!BE$54))</f>
        <v>0</v>
      </c>
      <c r="BF8" s="148">
        <f>IF(PIT_fed_deduction!BF8="",0,(PIT_history!BF8*(1-PIT_fed_deduction!BF8*PIT_history!BF$54))/(1-PIT_history!BF8*PIT_fed_deduction!BF8*PIT_history!BF$54))</f>
        <v>0</v>
      </c>
      <c r="BG8" s="148">
        <f>IF(PIT_fed_deduction!BG8="",0,(PIT_history!BG8*(1-PIT_fed_deduction!BG8*PIT_history!BG$54))/(1-PIT_history!BG8*PIT_fed_deduction!BG8*PIT_history!BG$54))</f>
        <v>0</v>
      </c>
      <c r="BH8" s="148">
        <f>IF(PIT_fed_deduction!BH8="",0,(PIT_history!BH8*(1-PIT_fed_deduction!BH8*PIT_history!BH$54))/(1-PIT_history!BH8*PIT_fed_deduction!BH8*PIT_history!BH$54))</f>
        <v>0</v>
      </c>
      <c r="BI8" s="148">
        <f>IF(PIT_fed_deduction!BI8="",0,(PIT_history!BI8*(1-PIT_fed_deduction!BI8*PIT_history!BI$54))/(1-PIT_history!BI8*PIT_fed_deduction!BI8*PIT_history!BI$54))</f>
        <v>0</v>
      </c>
      <c r="BJ8" s="148">
        <f>IF(PIT_fed_deduction!BJ8="",0,(PIT_history!BJ8*(1-PIT_fed_deduction!BJ8*PIT_history!BJ$54))/(1-PIT_history!BJ8*PIT_fed_deduction!BJ8*PIT_history!BJ$54))</f>
        <v>0</v>
      </c>
      <c r="BK8" s="148">
        <f>IF(PIT_fed_deduction!BK8="",0,(PIT_history!BK8*(1-PIT_fed_deduction!BK8*PIT_history!BK$54))/(1-PIT_history!BK8*PIT_fed_deduction!BK8*PIT_history!BK$54))</f>
        <v>0</v>
      </c>
      <c r="BL8" s="148">
        <f>IF(PIT_fed_deduction!BL8="",0,(PIT_history!BL8*(1-PIT_fed_deduction!BL8*PIT_history!BL$54))/(1-PIT_history!BL8*PIT_fed_deduction!BL8*PIT_history!BL$54))</f>
        <v>0</v>
      </c>
      <c r="BM8" s="148">
        <f>IF(PIT_fed_deduction!BM8="",0,(PIT_history!BM8*(1-PIT_fed_deduction!BM8*PIT_history!BM$54))/(1-PIT_history!BM8*PIT_fed_deduction!BM8*PIT_history!BM$54))</f>
        <v>0</v>
      </c>
      <c r="BN8" s="148">
        <f>IF(PIT_fed_deduction!BN8="",0,(PIT_history!BN8*(1-PIT_fed_deduction!BN8*PIT_history!BN$54))/(1-PIT_history!BN8*PIT_fed_deduction!BN8*PIT_history!BN$54))</f>
        <v>0</v>
      </c>
      <c r="BO8" s="148">
        <f>IF(PIT_fed_deduction!BO8="",0,(PIT_history!BO8*(1-PIT_fed_deduction!BO8*PIT_history!BO$54))/(1-PIT_history!BO8*PIT_fed_deduction!BO8*PIT_history!BO$54))</f>
        <v>0</v>
      </c>
      <c r="BP8" s="148">
        <f>IF(PIT_fed_deduction!BP8="",0,(PIT_history!BP8*(1-PIT_fed_deduction!BP8*PIT_history!BP$54))/(1-PIT_history!BP8*PIT_fed_deduction!BP8*PIT_history!BP$54))</f>
        <v>0</v>
      </c>
      <c r="BQ8" s="148">
        <f>IF(PIT_fed_deduction!BQ8="",0,(PIT_history!BQ8*(1-PIT_fed_deduction!BQ8*PIT_history!BQ$54))/(1-PIT_history!BQ8*PIT_fed_deduction!BQ8*PIT_history!BQ$54))</f>
        <v>0</v>
      </c>
      <c r="BR8" s="148">
        <f>IF(PIT_fed_deduction!BR8="",0,(PIT_history!BR8*(1-PIT_fed_deduction!BR8*PIT_history!BR$54))/(1-PIT_history!BR8*PIT_fed_deduction!BR8*PIT_history!BR$54))</f>
        <v>0</v>
      </c>
      <c r="BS8" s="148">
        <f>IF(PIT_fed_deduction!BS8="",0,(PIT_history!BS8*(1-PIT_fed_deduction!BS8*PIT_history!BS$54))/(1-PIT_history!BS8*PIT_fed_deduction!BS8*PIT_history!BS$54))</f>
        <v>0</v>
      </c>
      <c r="BT8" s="148">
        <f>IF(PIT_fed_deduction!BT8="",0,(PIT_history!BT8*(1-PIT_fed_deduction!BT8*PIT_history!BT$54))/(1-PIT_history!BT8*PIT_fed_deduction!BT8*PIT_history!BT$54))</f>
        <v>0</v>
      </c>
      <c r="BU8" s="148">
        <f>IF(PIT_fed_deduction!BU8="",0,(PIT_history!BU8*(1-PIT_fed_deduction!BU8*PIT_history!BU$54))/(1-PIT_history!BU8*PIT_fed_deduction!BU8*PIT_history!BU$54))</f>
        <v>0</v>
      </c>
      <c r="BV8" s="148">
        <f>IF(PIT_fed_deduction!BV8="",0,(PIT_history!BV8*(1-PIT_fed_deduction!BV8*PIT_history!BV$54))/(1-PIT_history!BV8*PIT_fed_deduction!BV8*PIT_history!BV$54))</f>
        <v>0</v>
      </c>
      <c r="BW8" s="148">
        <f>IF(PIT_fed_deduction!BW8="",0,(PIT_history!BW8*(1-PIT_fed_deduction!BW8*PIT_history!BW$54))/(1-PIT_history!BW8*PIT_fed_deduction!BW8*PIT_history!BW$54))</f>
        <v>0</v>
      </c>
      <c r="BX8" s="148">
        <f>IF(PIT_fed_deduction!BX8="",0,(PIT_history!BX8*(1-PIT_fed_deduction!BX8*PIT_history!BX$54))/(1-PIT_history!BX8*PIT_fed_deduction!BX8*PIT_history!BX$54))</f>
        <v>0</v>
      </c>
      <c r="BY8" s="148">
        <f>IF(PIT_fed_deduction!BY8="",0,(PIT_history!BY8*(1-PIT_fed_deduction!BY8*PIT_history!BY$54))/(1-PIT_history!BY8*PIT_fed_deduction!BY8*PIT_history!BY$54))</f>
        <v>0</v>
      </c>
      <c r="BZ8" s="148">
        <f>IF(PIT_fed_deduction!BZ8="",0,(PIT_history!BZ8*(1-PIT_fed_deduction!BZ8*PIT_history!BZ$54))/(1-PIT_history!BZ8*PIT_fed_deduction!BZ8*PIT_history!BZ$54))</f>
        <v>0</v>
      </c>
      <c r="CA8" s="148">
        <f>IF(PIT_fed_deduction!CA8="",0,(PIT_history!CA8*(1-PIT_fed_deduction!CA8*PIT_history!CA$54))/(1-PIT_history!CA8*PIT_fed_deduction!CA8*PIT_history!CA$54))</f>
        <v>0</v>
      </c>
      <c r="CB8" s="148">
        <f>IF(PIT_fed_deduction!CB8="",0,(PIT_history!CB8*(1-PIT_fed_deduction!CB8*PIT_history!CB$54))/(1-PIT_history!CB8*PIT_fed_deduction!CB8*PIT_history!CB$54))</f>
        <v>0</v>
      </c>
      <c r="CC8" s="148">
        <f>IF(PIT_fed_deduction!CC8="",0,(PIT_history!CC8*(1-PIT_fed_deduction!CC8*PIT_history!CC$54))/(1-PIT_history!CC8*PIT_fed_deduction!CC8*PIT_history!CC$54))</f>
        <v>0</v>
      </c>
      <c r="CD8" s="148">
        <f>IF(PIT_fed_deduction!CD8="",0,(PIT_history!CD8*(1-PIT_fed_deduction!CD8*PIT_history!CD$54))/(1-PIT_history!CD8*PIT_fed_deduction!CD8*PIT_history!CD$54))</f>
        <v>0</v>
      </c>
      <c r="CE8" s="148">
        <f>IF(PIT_fed_deduction!CE8="",0,(PIT_history!CE8*(1-PIT_fed_deduction!CE8*PIT_history!CE$54))/(1-PIT_history!CE8*PIT_fed_deduction!CE8*PIT_history!CE$54))</f>
        <v>0</v>
      </c>
      <c r="CF8" s="148">
        <f>IF(PIT_fed_deduction!CF8="",0,(PIT_history!CF8*(1-PIT_fed_deduction!CF8*PIT_history!CF$54))/(1-PIT_history!CF8*PIT_fed_deduction!CF8*PIT_history!CF$54))</f>
        <v>0</v>
      </c>
      <c r="CG8" s="148">
        <f>IF(PIT_fed_deduction!CG8="",0,(PIT_history!CG8*(1-PIT_fed_deduction!CG8*PIT_history!CG$54))/(1-PIT_history!CG8*PIT_fed_deduction!CG8*PIT_history!CG$54))</f>
        <v>0</v>
      </c>
      <c r="CH8" s="148">
        <f>IF(PIT_fed_deduction!CH8="",0,(PIT_history!CH8*(1-PIT_fed_deduction!CH8*PIT_history!CH$54))/(1-PIT_history!CH8*PIT_fed_deduction!CH8*PIT_history!CH$54))</f>
        <v>0</v>
      </c>
      <c r="CI8" s="148">
        <f>IF(PIT_fed_deduction!CI8="",0,(PIT_history!CI8*(1-PIT_fed_deduction!CI8*PIT_history!CI$54))/(1-PIT_history!CI8*PIT_fed_deduction!CI8*PIT_history!CI$54))</f>
        <v>0</v>
      </c>
      <c r="CJ8" s="148">
        <f>IF(PIT_fed_deduction!CJ8="",0,(PIT_history!CJ8*(1-PIT_fed_deduction!CJ8*PIT_history!CJ$54))/(1-PIT_history!CJ8*PIT_fed_deduction!CJ8*PIT_history!CJ$54))</f>
        <v>0</v>
      </c>
      <c r="CK8" s="148">
        <f>IF(PIT_fed_deduction!CK8="",0,(PIT_history!CK8*(1-PIT_fed_deduction!CK8*PIT_history!CK$54))/(1-PIT_history!CK8*PIT_fed_deduction!CK8*PIT_history!CK$54))</f>
        <v>0</v>
      </c>
      <c r="CL8" s="148">
        <f>IF(PIT_fed_deduction!CL8="",0,(PIT_history!CL8*(1-PIT_fed_deduction!CL8*PIT_history!CL$54))/(1-PIT_history!CL8*PIT_fed_deduction!CL8*PIT_history!CL$54))</f>
        <v>0</v>
      </c>
      <c r="CM8" s="148">
        <f>IF(PIT_fed_deduction!CM8="",0,(PIT_history!CM8*(1-PIT_fed_deduction!CM8*PIT_history!CM$54))/(1-PIT_history!CM8*PIT_fed_deduction!CM8*PIT_history!CM$54))</f>
        <v>0</v>
      </c>
      <c r="CN8" s="148">
        <f>IF(PIT_fed_deduction!CN8="",0,(PIT_history!CN8*(1-PIT_fed_deduction!CN8*PIT_history!CN$54))/(1-PIT_history!CN8*PIT_fed_deduction!CN8*PIT_history!CN$54))</f>
        <v>0</v>
      </c>
      <c r="CO8" s="148">
        <f>IF(PIT_fed_deduction!CO8="",0,(PIT_history!CO8*(1-PIT_fed_deduction!CO8*PIT_history!CO$54))/(1-PIT_history!CO8*PIT_fed_deduction!CO8*PIT_history!CO$54))</f>
        <v>1.4999999999999999E-2</v>
      </c>
      <c r="CP8" s="148">
        <f>IF(PIT_fed_deduction!CP8="",0,(PIT_history!CP8*(1-PIT_fed_deduction!CP8*PIT_history!CP$54))/(1-PIT_history!CP8*PIT_fed_deduction!CP8*PIT_history!CP$54))</f>
        <v>4.4999999999999998E-2</v>
      </c>
      <c r="CQ8" s="148">
        <f>IF(PIT_fed_deduction!CQ8="",0,(PIT_history!CQ8*(1-PIT_fed_deduction!CQ8*PIT_history!CQ$54))/(1-PIT_history!CQ8*PIT_fed_deduction!CQ8*PIT_history!CQ$54))</f>
        <v>4.4999999999999998E-2</v>
      </c>
      <c r="CR8" s="148">
        <f>IF(PIT_fed_deduction!CR8="",0,(PIT_history!CR8*(1-PIT_fed_deduction!CR8*PIT_history!CR$54))/(1-PIT_history!CR8*PIT_fed_deduction!CR8*PIT_history!CR$54))</f>
        <v>4.4999999999999998E-2</v>
      </c>
      <c r="CS8" s="148">
        <f>IF(PIT_fed_deduction!CS8="",0,(PIT_history!CS8*(1-PIT_fed_deduction!CS8*PIT_history!CS$54))/(1-PIT_history!CS8*PIT_fed_deduction!CS8*PIT_history!CS$54))</f>
        <v>4.4999999999999998E-2</v>
      </c>
      <c r="CT8" s="148">
        <f>IF(PIT_fed_deduction!CT8="",0,(PIT_history!CT8*(1-PIT_fed_deduction!CT8*PIT_history!CT$54))/(1-PIT_history!CT8*PIT_fed_deduction!CT8*PIT_history!CT$54))</f>
        <v>4.4999999999999998E-2</v>
      </c>
      <c r="CU8" s="148">
        <f>IF(PIT_fed_deduction!CU8="",0,(PIT_history!CU8*(1-PIT_fed_deduction!CU8*PIT_history!CU$54))/(1-PIT_history!CU8*PIT_fed_deduction!CU8*PIT_history!CU$54))</f>
        <v>4.4999999999999998E-2</v>
      </c>
      <c r="CV8" s="148">
        <f>IF(PIT_fed_deduction!CV8="",0,(PIT_history!CV8*(1-PIT_fed_deduction!CV8*PIT_history!CV$54))/(1-PIT_history!CV8*PIT_fed_deduction!CV8*PIT_history!CV$54))</f>
        <v>4.4999999999999998E-2</v>
      </c>
      <c r="CW8" s="148">
        <f>IF(PIT_fed_deduction!CW8="",0,(PIT_history!CW8*(1-PIT_fed_deduction!CW8*PIT_history!CW$54))/(1-PIT_history!CW8*PIT_fed_deduction!CW8*PIT_history!CW$54))</f>
        <v>4.4999999999999998E-2</v>
      </c>
      <c r="CX8" s="148">
        <f>IF(PIT_fed_deduction!CX8="",0,(PIT_history!CX8*(1-PIT_fed_deduction!CX8*PIT_history!CX$54))/(1-PIT_history!CX8*PIT_fed_deduction!CX8*PIT_history!CX$54))</f>
        <v>4.4999999999999998E-2</v>
      </c>
      <c r="CY8" s="148">
        <f>IF(PIT_fed_deduction!CY8="",0,(PIT_history!CY8*(1-PIT_fed_deduction!CY8*PIT_history!CY$54))/(1-PIT_history!CY8*PIT_fed_deduction!CY8*PIT_history!CY$54))</f>
        <v>4.4999999999999998E-2</v>
      </c>
      <c r="CZ8" s="148">
        <f>IF(PIT_fed_deduction!CZ8="",0,(PIT_history!CZ8*(1-PIT_fed_deduction!CZ8*PIT_history!CZ$54))/(1-PIT_history!CZ8*PIT_fed_deduction!CZ8*PIT_history!CZ$54))</f>
        <v>4.4999999999999998E-2</v>
      </c>
      <c r="DA8" s="148">
        <f>IF(PIT_fed_deduction!DA8="",0,(PIT_history!DA8*(1-PIT_fed_deduction!DA8*PIT_history!DA$54))/(1-PIT_history!DA8*PIT_fed_deduction!DA8*PIT_history!DA$54))</f>
        <v>4.4999999999999998E-2</v>
      </c>
      <c r="DB8" s="148">
        <f>IF(PIT_fed_deduction!DB8="",0,(PIT_history!DB8*(1-PIT_fed_deduction!DB8*PIT_history!DB$54))/(1-PIT_history!DB8*PIT_fed_deduction!DB8*PIT_history!DB$54))</f>
        <v>0.05</v>
      </c>
      <c r="DC8" s="148">
        <f>IF(PIT_fed_deduction!DC8="",0,(PIT_history!DC8*(1-PIT_fed_deduction!DC8*PIT_history!DC$54))/(1-PIT_history!DC8*PIT_fed_deduction!DC8*PIT_history!DC$54))</f>
        <v>0.05</v>
      </c>
      <c r="DD8" s="148">
        <f>IF(PIT_fed_deduction!DD8="",0,(PIT_history!DD8*(1-PIT_fed_deduction!DD8*PIT_history!DD$54))/(1-PIT_history!DD8*PIT_fed_deduction!DD8*PIT_history!DD$54))</f>
        <v>0.05</v>
      </c>
      <c r="DE8" s="148">
        <f>IF(PIT_fed_deduction!DE8="",0,(PIT_history!DE8*(1-PIT_fed_deduction!DE8*PIT_history!DE$54))/(1-PIT_history!DE8*PIT_fed_deduction!DE8*PIT_history!DE$54))</f>
        <v>0.05</v>
      </c>
      <c r="DF8" s="148">
        <f>IF(PIT_fed_deduction!DF8="",0,(PIT_history!DF8*(1-PIT_fed_deduction!DF8*PIT_history!DF$54))/(1-PIT_history!DF8*PIT_fed_deduction!DF8*PIT_history!DF$54))</f>
        <v>0.05</v>
      </c>
      <c r="DG8" s="148">
        <f>IF(PIT_fed_deduction!DG8="",0,(PIT_history!DG8*(1-PIT_fed_deduction!DG8*PIT_history!DG$54))/(1-PIT_history!DG8*PIT_fed_deduction!DG8*PIT_history!DG$54))</f>
        <v>6.5000000000000002E-2</v>
      </c>
      <c r="DH8" s="148">
        <f>IF(PIT_fed_deduction!DH8="",0,(PIT_history!DH8*(1-PIT_fed_deduction!DH8*PIT_history!DH$54))/(1-PIT_history!DH8*PIT_fed_deduction!DH8*PIT_history!DH$54))</f>
        <v>6.5000000000000002E-2</v>
      </c>
      <c r="DI8" s="148">
        <f>IF(PIT_fed_deduction!DI8="",0,(PIT_history!DI8*(1-PIT_fed_deduction!DI8*PIT_history!DI$54))/(1-PIT_history!DI8*PIT_fed_deduction!DI8*PIT_history!DI$54))</f>
        <v>6.5000000000000002E-2</v>
      </c>
      <c r="DJ8" s="148">
        <f>IF(PIT_fed_deduction!DJ8="",0,(PIT_history!DJ8*(1-PIT_fed_deduction!DJ8*PIT_history!DJ$54))/(1-PIT_history!DJ8*PIT_fed_deduction!DJ8*PIT_history!DJ$54))</f>
        <v>6.7000000000000004E-2</v>
      </c>
      <c r="DK8" s="148">
        <f>IF(PIT_fed_deduction!DK8="",0,(PIT_history!DK8*(1-PIT_fed_deduction!DK8*PIT_history!DK$54))/(1-PIT_history!DK8*PIT_fed_deduction!DK8*PIT_history!DK$54))</f>
        <v>6.7000000000000004E-2</v>
      </c>
      <c r="DL8" s="148">
        <f>IF(PIT_fed_deduction!DL8="",0,(PIT_history!DL8*(1-PIT_fed_deduction!DL8*PIT_history!DL$54))/(1-PIT_history!DL8*PIT_fed_deduction!DL8*PIT_history!DL$54))</f>
        <v>6.7000000000000004E-2</v>
      </c>
      <c r="DM8" s="148">
        <f>IF(PIT_fed_deduction!DM8="",0,(PIT_history!DM8*(1-PIT_fed_deduction!DM8*PIT_history!DM$54))/(1-PIT_history!DM8*PIT_fed_deduction!DM8*PIT_history!DM$54))</f>
        <v>6.7000000000000004E-2</v>
      </c>
      <c r="DN8" s="148">
        <f>IF(PIT_fed_deduction!DN8="",0,(PIT_history!DN8*(1-PIT_fed_deduction!DN8*PIT_history!DN$54))/(1-PIT_history!DN8*PIT_fed_deduction!DN8*PIT_history!DN$54))</f>
        <v>6.9900000000000004E-2</v>
      </c>
      <c r="DO8" s="148">
        <f>IF(PIT_fed_deduction!DO8="",0,(PIT_history!DO8*(1-PIT_fed_deduction!DO8*PIT_history!DO$54))/(1-PIT_history!DO8*PIT_fed_deduction!DO8*PIT_history!DO$54))</f>
        <v>6.9900000000000004E-2</v>
      </c>
      <c r="DP8" s="148">
        <f>IF(PIT_fed_deduction!DP8="",0,(1-(PIT_fed_deduction!DP8*PIT_history!DP$54))*PIT_history!DP8)</f>
        <v>6.9900000000000004E-2</v>
      </c>
      <c r="DQ8" s="148">
        <f>IF(PIT_fed_deduction!DQ8="",0,(1-(PIT_fed_deduction!DQ8*PIT_history!DQ$54))*PIT_history!DQ8)</f>
        <v>6.9900000000000004E-2</v>
      </c>
      <c r="DR8" s="148">
        <f>IF(PIT_fed_deduction!DR8="",0,(1-(PIT_fed_deduction!DR8*PIT_history!DR$54))*PIT_history!DR8)</f>
        <v>6.9900000000000004E-2</v>
      </c>
      <c r="DS8" s="148">
        <f>IF(PIT_fed_deduction!DS8="",0,(1-(PIT_fed_deduction!DS8*PIT_history!DS$54))*PIT_history!DS8)</f>
        <v>6.9900000000000004E-2</v>
      </c>
      <c r="DT8" s="148">
        <f>IF(PIT_fed_deduction!DT8="",0,(1-(PIT_fed_deduction!DT8*PIT_history!DT$54))*PIT_history!DT8)</f>
        <v>6.9900000000000004E-2</v>
      </c>
      <c r="DU8" s="148">
        <f>IF(PIT_fed_deduction!DU8="",0,(1-(PIT_fed_deduction!DU8*PIT_history!DU$54))*PIT_history!DU8)</f>
        <v>6.9900000000000004E-2</v>
      </c>
      <c r="DV8" s="148">
        <f>IF(PIT_fed_deduction!DV8="",0,(1-(PIT_fed_deduction!DV8*PIT_history!DV$54))*PIT_history!DV8)</f>
        <v>6.9900000000000004E-2</v>
      </c>
      <c r="DW8" s="148">
        <f>IF(PIT_fed_deduction!DW8="",0,(1-(PIT_fed_deduction!DW8*PIT_history!DW$54))*PIT_history!DW8)</f>
        <v>6.9900000000000004E-2</v>
      </c>
      <c r="DX8" s="148">
        <f>IF(PIT_fed_deduction!DX8="",0,(1-(PIT_fed_deduction!DX8*PIT_history!DX$54))*PIT_history!DX8)</f>
        <v>6.9900000000000004E-2</v>
      </c>
      <c r="DY8" s="144">
        <f>IF(PIT_fed_deduction!DY8="","",(1-(PIT_fed_deduction!DY8*PIT_history!DY$54))*PIT_history!DY8)</f>
        <v>6.9900000000000004E-2</v>
      </c>
      <c r="DZ8" s="68"/>
      <c r="EA8" s="2"/>
      <c r="EB8" s="2"/>
      <c r="EC8" s="2"/>
      <c r="ED8" s="2"/>
      <c r="EE8" s="2"/>
      <c r="EF8" s="2"/>
      <c r="EG8" s="2"/>
      <c r="EH8" s="2"/>
      <c r="EI8" s="2"/>
      <c r="EJ8" s="2"/>
      <c r="EK8" s="2"/>
      <c r="EL8" s="2"/>
      <c r="EM8" s="2"/>
      <c r="EN8" s="2"/>
      <c r="EO8" s="2"/>
      <c r="EP8" s="2"/>
      <c r="EQ8" s="2"/>
      <c r="ER8" s="2"/>
      <c r="ES8" s="2"/>
      <c r="ET8" s="2"/>
      <c r="EU8" s="2"/>
    </row>
    <row r="9" spans="1:151" ht="15" customHeight="1">
      <c r="A9" s="17" t="s">
        <v>33</v>
      </c>
      <c r="B9" s="148">
        <f>IF(PIT_fed_deduction!B9="",0,(PIT_history!B9*(1-PIT_fed_deduction!B9*PIT_history!B$54))/(1-PIT_history!B9*PIT_fed_deduction!B9*PIT_history!B$54))</f>
        <v>0</v>
      </c>
      <c r="C9" s="148">
        <f>IF(PIT_fed_deduction!C9="",0,(PIT_history!C9*(1-PIT_fed_deduction!C9*PIT_history!C$54))/(1-PIT_history!C9*PIT_fed_deduction!C9*PIT_history!C$54))</f>
        <v>0</v>
      </c>
      <c r="D9" s="148">
        <f>IF(PIT_fed_deduction!D9="",0,(PIT_history!D9*(1-PIT_fed_deduction!D9*PIT_history!D$54))/(1-PIT_history!D9*PIT_fed_deduction!D9*PIT_history!D$54))</f>
        <v>0</v>
      </c>
      <c r="E9" s="148">
        <f>IF(PIT_fed_deduction!E9="",0,(PIT_history!E9*(1-PIT_fed_deduction!E9*PIT_history!E$54))/(1-PIT_history!E9*PIT_fed_deduction!E9*PIT_history!E$54))</f>
        <v>0</v>
      </c>
      <c r="F9" s="148">
        <f>IF(PIT_fed_deduction!F9="",0,(PIT_history!F9*(1-PIT_fed_deduction!F9*PIT_history!F$54))/(1-PIT_history!F9*PIT_fed_deduction!F9*PIT_history!F$54))</f>
        <v>0</v>
      </c>
      <c r="G9" s="148">
        <f>IF(PIT_fed_deduction!G9="",0,(PIT_history!G9*(1-PIT_fed_deduction!G9*PIT_history!G$54))/(1-PIT_history!G9*PIT_fed_deduction!G9*PIT_history!G$54))</f>
        <v>0</v>
      </c>
      <c r="H9" s="148">
        <f>IF(PIT_fed_deduction!H9="",0,(PIT_history!H9*(1-PIT_fed_deduction!H9*PIT_history!H$54))/(1-PIT_history!H9*PIT_fed_deduction!H9*PIT_history!H$54))</f>
        <v>0</v>
      </c>
      <c r="I9" s="148">
        <f>IF(PIT_fed_deduction!I9="",0,(PIT_history!I9*(1-PIT_fed_deduction!I9*PIT_history!I$54))/(1-PIT_history!I9*PIT_fed_deduction!I9*PIT_history!I$54))</f>
        <v>0</v>
      </c>
      <c r="J9" s="148">
        <f>IF(PIT_fed_deduction!J9="",0,(PIT_history!J9*(1-PIT_fed_deduction!J9*PIT_history!J$54))/(1-PIT_history!J9*PIT_fed_deduction!J9*PIT_history!J$54))</f>
        <v>0</v>
      </c>
      <c r="K9" s="148">
        <f>IF(PIT_fed_deduction!K9="",0,(PIT_history!K9*(1-PIT_fed_deduction!K9*PIT_history!K$54))/(1-PIT_history!K9*PIT_fed_deduction!K9*PIT_history!K$54))</f>
        <v>0</v>
      </c>
      <c r="L9" s="148">
        <f>IF(PIT_fed_deduction!L9="",0,(PIT_history!L9*(1-PIT_fed_deduction!L9*PIT_history!L$54))/(1-PIT_history!L9*PIT_fed_deduction!L9*PIT_history!L$54))</f>
        <v>0</v>
      </c>
      <c r="M9" s="148">
        <f>IF(PIT_fed_deduction!M9="",0,(PIT_history!M9*(1-PIT_fed_deduction!M9*PIT_history!M$54))/(1-PIT_history!M9*PIT_fed_deduction!M9*PIT_history!M$54))</f>
        <v>0</v>
      </c>
      <c r="N9" s="148">
        <f>IF(PIT_fed_deduction!N9="",0,(PIT_history!N9*(1-PIT_fed_deduction!N9*PIT_history!N$54))/(1-PIT_history!N9*PIT_fed_deduction!N9*PIT_history!N$54))</f>
        <v>0</v>
      </c>
      <c r="O9" s="148">
        <f>IF(PIT_fed_deduction!O9="",0,(PIT_history!O9*(1-PIT_fed_deduction!O9*PIT_history!O$54))/(1-PIT_history!O9*PIT_fed_deduction!O9*PIT_history!O$54))</f>
        <v>0</v>
      </c>
      <c r="P9" s="148">
        <f>IF(PIT_fed_deduction!P9="",0,(PIT_history!P9*(1-PIT_fed_deduction!P9*PIT_history!P$54))/(1-PIT_history!P9*PIT_fed_deduction!P9*PIT_history!P$54))</f>
        <v>0</v>
      </c>
      <c r="Q9" s="148">
        <f>IF(PIT_fed_deduction!Q9="",0,(PIT_history!Q9*(1-PIT_fed_deduction!Q9*PIT_history!Q$54))/(1-PIT_history!Q9*PIT_fed_deduction!Q9*PIT_history!Q$54))</f>
        <v>0</v>
      </c>
      <c r="R9" s="148">
        <f>IF(PIT_fed_deduction!R9="",0,(PIT_history!R9*(1-PIT_fed_deduction!R9*PIT_history!R$54))/(1-PIT_history!R9*PIT_fed_deduction!R9*PIT_history!R$54))</f>
        <v>0</v>
      </c>
      <c r="S9" s="148">
        <f>IF(PIT_fed_deduction!S9="",0,(PIT_history!S9*(1-PIT_fed_deduction!S9*PIT_history!S$54))/(1-PIT_history!S9*PIT_fed_deduction!S9*PIT_history!S$54))</f>
        <v>3.3222591362126242E-3</v>
      </c>
      <c r="T9" s="148">
        <f>IF(PIT_fed_deduction!T9="",0,(PIT_history!T9*(1-PIT_fed_deduction!T9*PIT_history!T$54))/(1-PIT_history!T9*PIT_fed_deduction!T9*PIT_history!T$54))</f>
        <v>2.3178474251738385E-3</v>
      </c>
      <c r="U9" s="148">
        <f>IF(PIT_fed_deduction!U9="",0,(PIT_history!U9*(1-PIT_fed_deduction!U9*PIT_history!U$54))/(1-PIT_history!U9*PIT_fed_deduction!U9*PIT_history!U$54))</f>
        <v>2.7198549410698096E-3</v>
      </c>
      <c r="V9" s="148">
        <f>IF(PIT_fed_deduction!V9="",0,(PIT_history!V9*(1-PIT_fed_deduction!V9*PIT_history!V$54))/(1-PIT_history!V9*PIT_fed_deduction!V9*PIT_history!V$54))</f>
        <v>2.7198549410698096E-3</v>
      </c>
      <c r="W9" s="148">
        <f>IF(PIT_fed_deduction!W9="",0,(PIT_history!W9*(1-PIT_fed_deduction!W9*PIT_history!W$54))/(1-PIT_history!W9*PIT_fed_deduction!W9*PIT_history!W$54))</f>
        <v>8.2813618239443824E-3</v>
      </c>
      <c r="X9" s="148">
        <f>IF(PIT_fed_deduction!X9="",0,(PIT_history!X9*(1-PIT_fed_deduction!X9*PIT_history!X$54))/(1-PIT_history!X9*PIT_fed_deduction!X9*PIT_history!X$54))</f>
        <v>1.2823122328516181E-2</v>
      </c>
      <c r="Y9" s="148">
        <f>IF(PIT_fed_deduction!Y9="",0,(PIT_history!Y9*(1-PIT_fed_deduction!Y9*PIT_history!Y$54))/(1-PIT_history!Y9*PIT_fed_deduction!Y9*PIT_history!Y$54))</f>
        <v>1.2823122328516181E-2</v>
      </c>
      <c r="Z9" s="148">
        <f>IF(PIT_fed_deduction!Z9="",0,(PIT_history!Z9*(1-PIT_fed_deduction!Z9*PIT_history!Z$54))/(1-PIT_history!Z9*PIT_fed_deduction!Z9*PIT_history!Z$54))</f>
        <v>1.6426688298519568E-2</v>
      </c>
      <c r="AA9" s="148">
        <f>IF(PIT_fed_deduction!AA9="",0,(PIT_history!AA9*(1-PIT_fed_deduction!AA9*PIT_history!AA$54))/(1-PIT_history!AA9*PIT_fed_deduction!AA9*PIT_history!AA$54))</f>
        <v>2.2670025188916875E-2</v>
      </c>
      <c r="AB9" s="148">
        <f>IF(PIT_fed_deduction!AB9="",0,(PIT_history!AB9*(1-PIT_fed_deduction!AB9*PIT_history!AB$54))/(1-PIT_history!AB9*PIT_fed_deduction!AB9*PIT_history!AB$54))</f>
        <v>2.2670025188916875E-2</v>
      </c>
      <c r="AC9" s="148">
        <f>IF(PIT_fed_deduction!AC9="",0,(PIT_history!AC9*(1-PIT_fed_deduction!AC9*PIT_history!AC$54))/(1-PIT_history!AC9*PIT_fed_deduction!AC9*PIT_history!AC$54))</f>
        <v>2.2670025188916875E-2</v>
      </c>
      <c r="AD9" s="148">
        <f>IF(PIT_fed_deduction!AD9="",0,(PIT_history!AD9*(1-PIT_fed_deduction!AD9*PIT_history!AD$54))/(1-PIT_history!AD9*PIT_fed_deduction!AD9*PIT_history!AD$54))</f>
        <v>2.2670025188916875E-2</v>
      </c>
      <c r="AE9" s="148">
        <f>IF(PIT_fed_deduction!AE9="",0,(PIT_history!AE9*(1-PIT_fed_deduction!AE9*PIT_history!AE$54))/(1-PIT_history!AE9*PIT_fed_deduction!AE9*PIT_history!AE$54))</f>
        <v>2.2670025188916875E-2</v>
      </c>
      <c r="AF9" s="148">
        <f>IF(PIT_fed_deduction!AF9="",0,(PIT_history!AF9*(1-PIT_fed_deduction!AF9*PIT_history!AF$54))/(1-PIT_history!AF9*PIT_fed_deduction!AF9*PIT_history!AF$54))</f>
        <v>2.2670025188916875E-2</v>
      </c>
      <c r="AG9" s="148">
        <f>IF(PIT_fed_deduction!AG9="",0,(PIT_history!AG9*(1-PIT_fed_deduction!AG9*PIT_history!AG$54))/(1-PIT_history!AG9*PIT_fed_deduction!AG9*PIT_history!AG$54))</f>
        <v>2.2670025188916875E-2</v>
      </c>
      <c r="AH9" s="148">
        <f>IF(PIT_fed_deduction!AH9="",0,(PIT_history!AH9*(1-PIT_fed_deduction!AH9*PIT_history!AH$54))/(1-PIT_history!AH9*PIT_fed_deduction!AH9*PIT_history!AH$54))</f>
        <v>1.1313831413719293E-2</v>
      </c>
      <c r="AI9" s="148">
        <f>IF(PIT_fed_deduction!AI9="",0,(PIT_history!AI9*(1-PIT_fed_deduction!AI9*PIT_history!AI$54))/(1-PIT_history!AI9*PIT_fed_deduction!AI9*PIT_history!AI$54))</f>
        <v>1.1313831413719293E-2</v>
      </c>
      <c r="AJ9" s="148">
        <f>IF(PIT_fed_deduction!AJ9="",0,(PIT_history!AJ9*(1-PIT_fed_deduction!AJ9*PIT_history!AJ$54))/(1-PIT_history!AJ9*PIT_fed_deduction!AJ9*PIT_history!AJ$54))</f>
        <v>1.1313831413719293E-2</v>
      </c>
      <c r="AK9" s="148">
        <f>IF(PIT_fed_deduction!AK9="",0,(PIT_history!AK9*(1-PIT_fed_deduction!AK9*PIT_history!AK$54))/(1-PIT_history!AK9*PIT_fed_deduction!AK9*PIT_history!AK$54))</f>
        <v>1.1313831413719293E-2</v>
      </c>
      <c r="AL9" s="148">
        <f>IF(PIT_fed_deduction!AL9="",0,(PIT_history!AL9*(1-PIT_fed_deduction!AL9*PIT_history!AL$54))/(1-PIT_history!AL9*PIT_fed_deduction!AL9*PIT_history!AL$54))</f>
        <v>6.4529345488067175E-3</v>
      </c>
      <c r="AM9" s="148">
        <f>IF(PIT_fed_deduction!AM9="",0,(PIT_history!AM9*(1-PIT_fed_deduction!AM9*PIT_history!AM$54))/(1-PIT_history!AM9*PIT_fed_deduction!AM9*PIT_history!AM$54))</f>
        <v>6.4529345488067175E-3</v>
      </c>
      <c r="AN9" s="148">
        <f>IF(PIT_fed_deduction!AN9="",0,(PIT_history!AN9*(1-PIT_fed_deduction!AN9*PIT_history!AN$54))/(1-PIT_history!AN9*PIT_fed_deduction!AN9*PIT_history!AN$54))</f>
        <v>6.4529345488067175E-3</v>
      </c>
      <c r="AO9" s="148">
        <f>IF(PIT_fed_deduction!AO9="",0,(PIT_history!AO9*(1-PIT_fed_deduction!AO9*PIT_history!AO$54))/(1-PIT_history!AO9*PIT_fed_deduction!AO9*PIT_history!AO$54))</f>
        <v>6.4529345488067175E-3</v>
      </c>
      <c r="AP9" s="148">
        <f>IF(PIT_fed_deduction!AP9="",0,(PIT_history!AP9*(1-PIT_fed_deduction!AP9*PIT_history!AP$54))/(1-PIT_history!AP9*PIT_fed_deduction!AP9*PIT_history!AP$54))</f>
        <v>6.4529345488067175E-3</v>
      </c>
      <c r="AQ9" s="148">
        <f>IF(PIT_fed_deduction!AQ9="",0,(PIT_history!AQ9*(1-PIT_fed_deduction!AQ9*PIT_history!AQ$54))/(1-PIT_history!AQ9*PIT_fed_deduction!AQ9*PIT_history!AQ$54))</f>
        <v>5.8419596187352651E-3</v>
      </c>
      <c r="AR9" s="148">
        <f>IF(PIT_fed_deduction!AR9="",0,(PIT_history!AR9*(1-PIT_fed_deduction!AR9*PIT_history!AR$54))/(1-PIT_history!AR9*PIT_fed_deduction!AR9*PIT_history!AR$54))</f>
        <v>3.6976170912078879E-3</v>
      </c>
      <c r="AS9" s="148">
        <f>IF(PIT_fed_deduction!AS9="",0,(PIT_history!AS9*(1-PIT_fed_deduction!AS9*PIT_history!AS$54))/(1-PIT_history!AS9*PIT_fed_deduction!AS9*PIT_history!AS$54))</f>
        <v>3.6976170912078879E-3</v>
      </c>
      <c r="AT9" s="148">
        <f>IF(PIT_fed_deduction!AT9="",0,(PIT_history!AT9*(1-PIT_fed_deduction!AT9*PIT_history!AT$54))/(1-PIT_history!AT9*PIT_fed_deduction!AT9*PIT_history!AT$54))</f>
        <v>1.852232969746863E-3</v>
      </c>
      <c r="AU9" s="148">
        <f>IF(PIT_fed_deduction!AU9="",0,(PIT_history!AU9*(1-PIT_fed_deduction!AU9*PIT_history!AU$54))/(1-PIT_history!AU9*PIT_fed_deduction!AU9*PIT_history!AU$54))</f>
        <v>2.7757787601521526E-3</v>
      </c>
      <c r="AV9" s="148">
        <f>IF(PIT_fed_deduction!AV9="",0,(PIT_history!AV9*(1-PIT_fed_deduction!AV9*PIT_history!AV$54))/(1-PIT_history!AV9*PIT_fed_deduction!AV9*PIT_history!AV$54))</f>
        <v>2.7757787601521526E-3</v>
      </c>
      <c r="AW9" s="148">
        <f>IF(PIT_fed_deduction!AW9="",0,(PIT_history!AW9*(1-PIT_fed_deduction!AW9*PIT_history!AW$54))/(1-PIT_history!AW9*PIT_fed_deduction!AW9*PIT_history!AW$54))</f>
        <v>2.7757787601521526E-3</v>
      </c>
      <c r="AX9" s="148">
        <f>IF(PIT_fed_deduction!AX9="",0,(PIT_history!AX9*(1-PIT_fed_deduction!AX9*PIT_history!AX$54))/(1-PIT_history!AX9*PIT_fed_deduction!AX9*PIT_history!AX$54))</f>
        <v>2.7757787601521526E-3</v>
      </c>
      <c r="AY9" s="148">
        <f>IF(PIT_fed_deduction!AY9="",0,(PIT_history!AY9*(1-PIT_fed_deduction!AY9*PIT_history!AY$54))/(1-PIT_history!AY9*PIT_fed_deduction!AY9*PIT_history!AY$54))</f>
        <v>6.25E-2</v>
      </c>
      <c r="AZ9" s="148">
        <f>IF(PIT_fed_deduction!AZ9="",0,(PIT_history!AZ9*(1-PIT_fed_deduction!AZ9*PIT_history!AZ$54))/(1-PIT_history!AZ9*PIT_fed_deduction!AZ9*PIT_history!AZ$54))</f>
        <v>6.25E-2</v>
      </c>
      <c r="BA9" s="148">
        <f>IF(PIT_fed_deduction!BA9="",0,(PIT_history!BA9*(1-PIT_fed_deduction!BA9*PIT_history!BA$54))/(1-PIT_history!BA9*PIT_fed_deduction!BA9*PIT_history!BA$54))</f>
        <v>6.25E-2</v>
      </c>
      <c r="BB9" s="148">
        <f>IF(PIT_fed_deduction!BB9="",0,(PIT_history!BB9*(1-PIT_fed_deduction!BB9*PIT_history!BB$54))/(1-PIT_history!BB9*PIT_fed_deduction!BB9*PIT_history!BB$54))</f>
        <v>6.25E-2</v>
      </c>
      <c r="BC9" s="148">
        <f>IF(PIT_fed_deduction!BC9="",0,(PIT_history!BC9*(1-PIT_fed_deduction!BC9*PIT_history!BC$54))/(1-PIT_history!BC9*PIT_fed_deduction!BC9*PIT_history!BC$54))</f>
        <v>0.06</v>
      </c>
      <c r="BD9" s="148">
        <f>IF(PIT_fed_deduction!BD9="",0,(PIT_history!BD9*(1-PIT_fed_deduction!BD9*PIT_history!BD$54))/(1-PIT_history!BD9*PIT_fed_deduction!BD9*PIT_history!BD$54))</f>
        <v>0.06</v>
      </c>
      <c r="BE9" s="148">
        <f>IF(PIT_fed_deduction!BE9="",0,(PIT_history!BE9*(1-PIT_fed_deduction!BE9*PIT_history!BE$54))/(1-PIT_history!BE9*PIT_fed_deduction!BE9*PIT_history!BE$54))</f>
        <v>0.06</v>
      </c>
      <c r="BF9" s="148">
        <f>IF(PIT_fed_deduction!BF9="",0,(PIT_history!BF9*(1-PIT_fed_deduction!BF9*PIT_history!BF$54))/(1-PIT_history!BF9*PIT_fed_deduction!BF9*PIT_history!BF$54))</f>
        <v>0.06</v>
      </c>
      <c r="BG9" s="148">
        <f>IF(PIT_fed_deduction!BG9="",0,(PIT_history!BG9*(1-PIT_fed_deduction!BG9*PIT_history!BG$54))/(1-PIT_history!BG9*PIT_fed_deduction!BG9*PIT_history!BG$54))</f>
        <v>0.06</v>
      </c>
      <c r="BH9" s="148">
        <f>IF(PIT_fed_deduction!BH9="",0,(PIT_history!BH9*(1-PIT_fed_deduction!BH9*PIT_history!BH$54))/(1-PIT_history!BH9*PIT_fed_deduction!BH9*PIT_history!BH$54))</f>
        <v>0.08</v>
      </c>
      <c r="BI9" s="148">
        <f>IF(PIT_fed_deduction!BI9="",0,(PIT_history!BI9*(1-PIT_fed_deduction!BI9*PIT_history!BI$54))/(1-PIT_history!BI9*PIT_fed_deduction!BI9*PIT_history!BI$54))</f>
        <v>0.08</v>
      </c>
      <c r="BJ9" s="148">
        <f>IF(PIT_fed_deduction!BJ9="",0,(PIT_history!BJ9*(1-PIT_fed_deduction!BJ9*PIT_history!BJ$54))/(1-PIT_history!BJ9*PIT_fed_deduction!BJ9*PIT_history!BJ$54))</f>
        <v>0.08</v>
      </c>
      <c r="BK9" s="148">
        <f>IF(PIT_fed_deduction!BK9="",0,(PIT_history!BK9*(1-PIT_fed_deduction!BK9*PIT_history!BK$54))/(1-PIT_history!BK9*PIT_fed_deduction!BK9*PIT_history!BK$54))</f>
        <v>0.08</v>
      </c>
      <c r="BL9" s="148">
        <f>IF(PIT_fed_deduction!BL9="",0,(PIT_history!BL9*(1-PIT_fed_deduction!BL9*PIT_history!BL$54))/(1-PIT_history!BL9*PIT_fed_deduction!BL9*PIT_history!BL$54))</f>
        <v>0.11</v>
      </c>
      <c r="BM9" s="148">
        <f>IF(PIT_fed_deduction!BM9="",0,(PIT_history!BM9*(1-PIT_fed_deduction!BM9*PIT_history!BM$54))/(1-PIT_history!BM9*PIT_fed_deduction!BM9*PIT_history!BM$54))</f>
        <v>0.11</v>
      </c>
      <c r="BN9" s="148">
        <f>IF(PIT_fed_deduction!BN9="",0,(PIT_history!BN9*(1-PIT_fed_deduction!BN9*PIT_history!BN$54))/(1-PIT_history!BN9*PIT_fed_deduction!BN9*PIT_history!BN$54))</f>
        <v>0.11</v>
      </c>
      <c r="BO9" s="148">
        <f>IF(PIT_fed_deduction!BO9="",0,(PIT_history!BO9*(1-PIT_fed_deduction!BO9*PIT_history!BO$54))/(1-PIT_history!BO9*PIT_fed_deduction!BO9*PIT_history!BO$54))</f>
        <v>0.11</v>
      </c>
      <c r="BP9" s="148">
        <f>IF(PIT_fed_deduction!BP9="",0,(PIT_history!BP9*(1-PIT_fed_deduction!BP9*PIT_history!BP$54))/(1-PIT_history!BP9*PIT_fed_deduction!BP9*PIT_history!BP$54))</f>
        <v>0.11</v>
      </c>
      <c r="BQ9" s="148">
        <f>IF(PIT_fed_deduction!BQ9="",0,(PIT_history!BQ9*(1-PIT_fed_deduction!BQ9*PIT_history!BQ$54))/(1-PIT_history!BQ9*PIT_fed_deduction!BQ9*PIT_history!BQ$54))</f>
        <v>0.11</v>
      </c>
      <c r="BR9" s="148">
        <f>IF(PIT_fed_deduction!BR9="",0,(PIT_history!BR9*(1-PIT_fed_deduction!BR9*PIT_history!BR$54))/(1-PIT_history!BR9*PIT_fed_deduction!BR9*PIT_history!BR$54))</f>
        <v>0.11</v>
      </c>
      <c r="BS9" s="148">
        <f>IF(PIT_fed_deduction!BS9="",0,(PIT_history!BS9*(1-PIT_fed_deduction!BS9*PIT_history!BS$54))/(1-PIT_history!BS9*PIT_fed_deduction!BS9*PIT_history!BS$54))</f>
        <v>0.11</v>
      </c>
      <c r="BT9" s="148">
        <f>IF(PIT_fed_deduction!BT9="",0,(PIT_history!BT9*(1-PIT_fed_deduction!BT9*PIT_history!BT$54))/(1-PIT_history!BT9*PIT_fed_deduction!BT9*PIT_history!BT$54))</f>
        <v>0.11</v>
      </c>
      <c r="BU9" s="148">
        <f>IF(PIT_fed_deduction!BU9="",0,(PIT_history!BU9*(1-PIT_fed_deduction!BU9*PIT_history!BU$54))/(1-PIT_history!BU9*PIT_fed_deduction!BU9*PIT_history!BU$54))</f>
        <v>0.18</v>
      </c>
      <c r="BV9" s="148">
        <f>IF(PIT_fed_deduction!BV9="",0,(PIT_history!BV9*(1-PIT_fed_deduction!BV9*PIT_history!BV$54))/(1-PIT_history!BV9*PIT_fed_deduction!BV9*PIT_history!BV$54))</f>
        <v>0.18</v>
      </c>
      <c r="BW9" s="148">
        <f>IF(PIT_fed_deduction!BW9="",0,(PIT_history!BW9*(1-PIT_fed_deduction!BW9*PIT_history!BW$54))/(1-PIT_history!BW9*PIT_fed_deduction!BW9*PIT_history!BW$54))</f>
        <v>0.18</v>
      </c>
      <c r="BX9" s="148">
        <f>IF(PIT_fed_deduction!BX9="",0,(PIT_history!BX9*(1-PIT_fed_deduction!BX9*PIT_history!BX$54))/(1-PIT_history!BX9*PIT_fed_deduction!BX9*PIT_history!BX$54))</f>
        <v>0.19800000000000001</v>
      </c>
      <c r="BY9" s="148">
        <f>IF(PIT_fed_deduction!BY9="",0,(PIT_history!BY9*(1-PIT_fed_deduction!BY9*PIT_history!BY$54))/(1-PIT_history!BY9*PIT_fed_deduction!BY9*PIT_history!BY$54))</f>
        <v>0.19800000000000001</v>
      </c>
      <c r="BZ9" s="148">
        <f>IF(PIT_fed_deduction!BZ9="",0,(PIT_history!BZ9*(1-PIT_fed_deduction!BZ9*PIT_history!BZ$54))/(1-PIT_history!BZ9*PIT_fed_deduction!BZ9*PIT_history!BZ$54))</f>
        <v>0.19800000000000001</v>
      </c>
      <c r="CA9" s="148">
        <f>IF(PIT_fed_deduction!CA9="",0,(PIT_history!CA9*(1-PIT_fed_deduction!CA9*PIT_history!CA$54))/(1-PIT_history!CA9*PIT_fed_deduction!CA9*PIT_history!CA$54))</f>
        <v>0.19800000000000001</v>
      </c>
      <c r="CB9" s="148">
        <f>IF(PIT_fed_deduction!CB9="",0,(PIT_history!CB9*(1-PIT_fed_deduction!CB9*PIT_history!CB$54))/(1-PIT_history!CB9*PIT_fed_deduction!CB9*PIT_history!CB$54))</f>
        <v>0.19800000000000001</v>
      </c>
      <c r="CC9" s="148">
        <f>IF(PIT_fed_deduction!CC9="",0,(PIT_history!CC9*(1-PIT_fed_deduction!CC9*PIT_history!CC$54))/(1-PIT_history!CC9*PIT_fed_deduction!CC9*PIT_history!CC$54))</f>
        <v>0.16650000000000001</v>
      </c>
      <c r="CD9" s="148">
        <f>IF(PIT_fed_deduction!CD9="",0,(PIT_history!CD9*(1-PIT_fed_deduction!CD9*PIT_history!CD$54))/(1-PIT_history!CD9*PIT_fed_deduction!CD9*PIT_history!CD$54))</f>
        <v>0.13500000000000001</v>
      </c>
      <c r="CE9" s="148">
        <f>IF(PIT_fed_deduction!CE9="",0,(PIT_history!CE9*(1-PIT_fed_deduction!CE9*PIT_history!CE$54))/(1-PIT_history!CE9*PIT_fed_deduction!CE9*PIT_history!CE$54))</f>
        <v>0.13500000000000001</v>
      </c>
      <c r="CF9" s="148">
        <f>IF(PIT_fed_deduction!CF9="",0,(PIT_history!CF9*(1-PIT_fed_deduction!CF9*PIT_history!CF$54))/(1-PIT_history!CF9*PIT_fed_deduction!CF9*PIT_history!CF$54))</f>
        <v>0.13500000000000001</v>
      </c>
      <c r="CG9" s="148">
        <f>IF(PIT_fed_deduction!CG9="",0,(PIT_history!CG9*(1-PIT_fed_deduction!CG9*PIT_history!CG$54))/(1-PIT_history!CG9*PIT_fed_deduction!CG9*PIT_history!CG$54))</f>
        <v>0.13500000000000001</v>
      </c>
      <c r="CH9" s="148">
        <f>IF(PIT_fed_deduction!CH9="",0,(PIT_history!CH9*(1-PIT_fed_deduction!CH9*PIT_history!CH$54))/(1-PIT_history!CH9*PIT_fed_deduction!CH9*PIT_history!CH$54))</f>
        <v>0.13500000000000001</v>
      </c>
      <c r="CI9" s="148">
        <f>IF(PIT_fed_deduction!CI9="",0,(PIT_history!CI9*(1-PIT_fed_deduction!CI9*PIT_history!CI$54))/(1-PIT_history!CI9*PIT_fed_deduction!CI9*PIT_history!CI$54))</f>
        <v>0.107</v>
      </c>
      <c r="CJ9" s="148">
        <f>IF(PIT_fed_deduction!CJ9="",0,(PIT_history!CJ9*(1-PIT_fed_deduction!CJ9*PIT_history!CJ$54))/(1-PIT_history!CJ9*PIT_fed_deduction!CJ9*PIT_history!CJ$54))</f>
        <v>9.7000000000000003E-2</v>
      </c>
      <c r="CK9" s="148">
        <f>IF(PIT_fed_deduction!CK9="",0,(PIT_history!CK9*(1-PIT_fed_deduction!CK9*PIT_history!CK$54))/(1-PIT_history!CK9*PIT_fed_deduction!CK9*PIT_history!CK$54))</f>
        <v>8.7999999999999995E-2</v>
      </c>
      <c r="CL9" s="148">
        <f>IF(PIT_fed_deduction!CL9="",0,(PIT_history!CL9*(1-PIT_fed_deduction!CL9*PIT_history!CL$54))/(1-PIT_history!CL9*PIT_fed_deduction!CL9*PIT_history!CL$54))</f>
        <v>7.6999999999999999E-2</v>
      </c>
      <c r="CM9" s="148">
        <f>IF(PIT_fed_deduction!CM9="",0,(PIT_history!CM9*(1-PIT_fed_deduction!CM9*PIT_history!CM$54))/(1-PIT_history!CM9*PIT_fed_deduction!CM9*PIT_history!CM$54))</f>
        <v>7.6999999999999999E-2</v>
      </c>
      <c r="CN9" s="148">
        <f>IF(PIT_fed_deduction!CN9="",0,(PIT_history!CN9*(1-PIT_fed_deduction!CN9*PIT_history!CN$54))/(1-PIT_history!CN9*PIT_fed_deduction!CN9*PIT_history!CN$54))</f>
        <v>7.6999999999999999E-2</v>
      </c>
      <c r="CO9" s="148">
        <f>IF(PIT_fed_deduction!CO9="",0,(PIT_history!CO9*(1-PIT_fed_deduction!CO9*PIT_history!CO$54))/(1-PIT_history!CO9*PIT_fed_deduction!CO9*PIT_history!CO$54))</f>
        <v>7.6999999999999999E-2</v>
      </c>
      <c r="CP9" s="148">
        <f>IF(PIT_fed_deduction!CP9="",0,(PIT_history!CP9*(1-PIT_fed_deduction!CP9*PIT_history!CP$54))/(1-PIT_history!CP9*PIT_fed_deduction!CP9*PIT_history!CP$54))</f>
        <v>7.6999999999999999E-2</v>
      </c>
      <c r="CQ9" s="148">
        <f>IF(PIT_fed_deduction!CQ9="",0,(PIT_history!CQ9*(1-PIT_fed_deduction!CQ9*PIT_history!CQ$54))/(1-PIT_history!CQ9*PIT_fed_deduction!CQ9*PIT_history!CQ$54))</f>
        <v>7.6999999999999999E-2</v>
      </c>
      <c r="CR9" s="148">
        <f>IF(PIT_fed_deduction!CR9="",0,(PIT_history!CR9*(1-PIT_fed_deduction!CR9*PIT_history!CR$54))/(1-PIT_history!CR9*PIT_fed_deduction!CR9*PIT_history!CR$54))</f>
        <v>7.6999999999999999E-2</v>
      </c>
      <c r="CS9" s="148">
        <f>IF(PIT_fed_deduction!CS9="",0,(PIT_history!CS9*(1-PIT_fed_deduction!CS9*PIT_history!CS$54))/(1-PIT_history!CS9*PIT_fed_deduction!CS9*PIT_history!CS$54))</f>
        <v>7.6999999999999999E-2</v>
      </c>
      <c r="CT9" s="148">
        <f>IF(PIT_fed_deduction!CT9="",0,(PIT_history!CT9*(1-PIT_fed_deduction!CT9*PIT_history!CT$54))/(1-PIT_history!CT9*PIT_fed_deduction!CT9*PIT_history!CT$54))</f>
        <v>7.0999999999999994E-2</v>
      </c>
      <c r="CU9" s="148">
        <f>IF(PIT_fed_deduction!CU9="",0,(PIT_history!CU9*(1-PIT_fed_deduction!CU9*PIT_history!CU$54))/(1-PIT_history!CU9*PIT_fed_deduction!CU9*PIT_history!CU$54))</f>
        <v>6.9000000000000006E-2</v>
      </c>
      <c r="CV9" s="148">
        <f>IF(PIT_fed_deduction!CV9="",0,(PIT_history!CV9*(1-PIT_fed_deduction!CV9*PIT_history!CV$54))/(1-PIT_history!CV9*PIT_fed_deduction!CV9*PIT_history!CV$54))</f>
        <v>6.9000000000000006E-2</v>
      </c>
      <c r="CW9" s="148">
        <f>IF(PIT_fed_deduction!CW9="",0,(PIT_history!CW9*(1-PIT_fed_deduction!CW9*PIT_history!CW$54))/(1-PIT_history!CW9*PIT_fed_deduction!CW9*PIT_history!CW$54))</f>
        <v>6.4000000000000001E-2</v>
      </c>
      <c r="CX9" s="148">
        <f>IF(PIT_fed_deduction!CX9="",0,(PIT_history!CX9*(1-PIT_fed_deduction!CX9*PIT_history!CX$54))/(1-PIT_history!CX9*PIT_fed_deduction!CX9*PIT_history!CX$54))</f>
        <v>5.9499999999999997E-2</v>
      </c>
      <c r="CY9" s="148">
        <f>IF(PIT_fed_deduction!CY9="",0,(PIT_history!CY9*(1-PIT_fed_deduction!CY9*PIT_history!CY$54))/(1-PIT_history!CY9*PIT_fed_deduction!CY9*PIT_history!CY$54))</f>
        <v>5.9500000000000004E-2</v>
      </c>
      <c r="CZ9" s="148">
        <f>IF(PIT_fed_deduction!CZ9="",0,(PIT_history!CZ9*(1-PIT_fed_deduction!CZ9*PIT_history!CZ$54))/(1-PIT_history!CZ9*PIT_fed_deduction!CZ9*PIT_history!CZ$54))</f>
        <v>5.9500000000000004E-2</v>
      </c>
      <c r="DA9" s="148">
        <f>IF(PIT_fed_deduction!DA9="",0,(PIT_history!DA9*(1-PIT_fed_deduction!DA9*PIT_history!DA$54))/(1-PIT_history!DA9*PIT_fed_deduction!DA9*PIT_history!DA$54))</f>
        <v>5.9500000000000004E-2</v>
      </c>
      <c r="DB9" s="148">
        <f>IF(PIT_fed_deduction!DB9="",0,(PIT_history!DB9*(1-PIT_fed_deduction!DB9*PIT_history!DB$54))/(1-PIT_history!DB9*PIT_fed_deduction!DB9*PIT_history!DB$54))</f>
        <v>5.9500000000000004E-2</v>
      </c>
      <c r="DC9" s="148">
        <f>IF(PIT_fed_deduction!DC9="",0,(PIT_history!DC9*(1-PIT_fed_deduction!DC9*PIT_history!DC$54))/(1-PIT_history!DC9*PIT_fed_deduction!DC9*PIT_history!DC$54))</f>
        <v>5.9500000000000004E-2</v>
      </c>
      <c r="DD9" s="148">
        <f>IF(PIT_fed_deduction!DD9="",0,(PIT_history!DD9*(1-PIT_fed_deduction!DD9*PIT_history!DD$54))/(1-PIT_history!DD9*PIT_fed_deduction!DD9*PIT_history!DD$54))</f>
        <v>5.9500000000000004E-2</v>
      </c>
      <c r="DE9" s="148">
        <f>IF(PIT_fed_deduction!DE9="",0,(PIT_history!DE9*(1-PIT_fed_deduction!DE9*PIT_history!DE$54))/(1-PIT_history!DE9*PIT_fed_deduction!DE9*PIT_history!DE$54))</f>
        <v>5.9500000000000004E-2</v>
      </c>
      <c r="DF9" s="148">
        <f>IF(PIT_fed_deduction!DF9="",0,(PIT_history!DF9*(1-PIT_fed_deduction!DF9*PIT_history!DF$54))/(1-PIT_history!DF9*PIT_fed_deduction!DF9*PIT_history!DF$54))</f>
        <v>5.9500000000000004E-2</v>
      </c>
      <c r="DG9" s="148">
        <f>IF(PIT_fed_deduction!DG9="",0,(PIT_history!DG9*(1-PIT_fed_deduction!DG9*PIT_history!DG$54))/(1-PIT_history!DG9*PIT_fed_deduction!DG9*PIT_history!DG$54))</f>
        <v>5.9500000000000004E-2</v>
      </c>
      <c r="DH9" s="148">
        <f>IF(PIT_fed_deduction!DH9="",0,(PIT_history!DH9*(1-PIT_fed_deduction!DH9*PIT_history!DH$54))/(1-PIT_history!DH9*PIT_fed_deduction!DH9*PIT_history!DH$54))</f>
        <v>6.9500000000000006E-2</v>
      </c>
      <c r="DI9" s="148">
        <f>IF(PIT_fed_deduction!DI9="",0,(PIT_history!DI9*(1-PIT_fed_deduction!DI9*PIT_history!DI$54))/(1-PIT_history!DI9*PIT_fed_deduction!DI9*PIT_history!DI$54))</f>
        <v>6.9500000000000006E-2</v>
      </c>
      <c r="DJ9" s="148">
        <f>IF(PIT_fed_deduction!DJ9="",0,(PIT_history!DJ9*(1-PIT_fed_deduction!DJ9*PIT_history!DJ$54))/(1-PIT_history!DJ9*PIT_fed_deduction!DJ9*PIT_history!DJ$54))</f>
        <v>6.7500000000000004E-2</v>
      </c>
      <c r="DK9" s="148">
        <f>IF(PIT_fed_deduction!DK9="",0,(PIT_history!DK9*(1-PIT_fed_deduction!DK9*PIT_history!DK$54))/(1-PIT_history!DK9*PIT_fed_deduction!DK9*PIT_history!DK$54))</f>
        <v>6.7500000000000004E-2</v>
      </c>
      <c r="DL9" s="148">
        <f>IF(PIT_fed_deduction!DL9="",0,(PIT_history!DL9*(1-PIT_fed_deduction!DL9*PIT_history!DL$54))/(1-PIT_history!DL9*PIT_fed_deduction!DL9*PIT_history!DL$54))</f>
        <v>6.6000000000000003E-2</v>
      </c>
      <c r="DM9" s="148">
        <f>IF(PIT_fed_deduction!DM9="",0,(PIT_history!DM9*(1-PIT_fed_deduction!DM9*PIT_history!DM$54))/(1-PIT_history!DM9*PIT_fed_deduction!DM9*PIT_history!DM$54))</f>
        <v>6.6000000000000003E-2</v>
      </c>
      <c r="DN9" s="148">
        <f>IF(PIT_fed_deduction!DN9="",0,(PIT_history!DN9*(1-PIT_fed_deduction!DN9*PIT_history!DN$54))/(1-PIT_history!DN9*PIT_fed_deduction!DN9*PIT_history!DN$54))</f>
        <v>6.6000000000000003E-2</v>
      </c>
      <c r="DO9" s="148">
        <f>IF(PIT_fed_deduction!DO9="",0,(PIT_history!DO9*(1-PIT_fed_deduction!DO9*PIT_history!DO$54))/(1-PIT_history!DO9*PIT_fed_deduction!DO9*PIT_history!DO$54))</f>
        <v>6.6000000000000003E-2</v>
      </c>
      <c r="DP9" s="148">
        <f>IF(PIT_fed_deduction!DP9="",0,(1-(PIT_fed_deduction!DP9*PIT_history!DP$54))*PIT_history!DP9)</f>
        <v>6.6000000000000003E-2</v>
      </c>
      <c r="DQ9" s="148">
        <f>IF(PIT_fed_deduction!DQ9="",0,(1-(PIT_fed_deduction!DQ9*PIT_history!DQ$54))*PIT_history!DQ9)</f>
        <v>6.6000000000000003E-2</v>
      </c>
      <c r="DR9" s="148">
        <f>IF(PIT_fed_deduction!DR9="",0,(1-(PIT_fed_deduction!DR9*PIT_history!DR$54))*PIT_history!DR9)</f>
        <v>6.6000000000000003E-2</v>
      </c>
      <c r="DS9" s="148">
        <f>IF(PIT_fed_deduction!DS9="",0,(1-(PIT_fed_deduction!DS9*PIT_history!DS$54))*PIT_history!DS9)</f>
        <v>6.6000000000000003E-2</v>
      </c>
      <c r="DT9" s="148">
        <f>IF(PIT_fed_deduction!DT9="",0,(1-(PIT_fed_deduction!DT9*PIT_history!DT$54))*PIT_history!DT9)</f>
        <v>6.6000000000000003E-2</v>
      </c>
      <c r="DU9" s="148">
        <f>IF(PIT_fed_deduction!DU9="",0,(1-(PIT_fed_deduction!DU9*PIT_history!DU$54))*PIT_history!DU9)</f>
        <v>6.6000000000000003E-2</v>
      </c>
      <c r="DV9" s="148">
        <f>IF(PIT_fed_deduction!DV9="",0,(1-(PIT_fed_deduction!DV9*PIT_history!DV$54))*PIT_history!DV9)</f>
        <v>6.6000000000000003E-2</v>
      </c>
      <c r="DW9" s="148">
        <f>IF(PIT_fed_deduction!DW9="",0,(1-(PIT_fed_deduction!DW9*PIT_history!DW$54))*PIT_history!DW9)</f>
        <v>6.6000000000000003E-2</v>
      </c>
      <c r="DX9" s="148">
        <f>IF(PIT_fed_deduction!DX9="",0,(1-(PIT_fed_deduction!DX9*PIT_history!DX$54))*PIT_history!DX9)</f>
        <v>6.6000000000000003E-2</v>
      </c>
      <c r="DY9" s="144">
        <f>IF(PIT_fed_deduction!DY9="","",(1-(PIT_fed_deduction!DY9*PIT_history!DY$54))*PIT_history!DY9)</f>
        <v>6.6000000000000003E-2</v>
      </c>
      <c r="DZ9" s="68"/>
      <c r="EA9" s="2"/>
      <c r="EB9" s="2"/>
      <c r="EC9" s="2"/>
      <c r="ED9" s="2"/>
      <c r="EE9" s="2"/>
      <c r="EF9" s="2"/>
      <c r="EG9" s="2"/>
      <c r="EH9" s="2"/>
      <c r="EI9" s="2"/>
      <c r="EJ9" s="2"/>
      <c r="EK9" s="2"/>
      <c r="EL9" s="2"/>
      <c r="EM9" s="2"/>
      <c r="EN9" s="2"/>
      <c r="EO9" s="2"/>
      <c r="EP9" s="2"/>
      <c r="EQ9" s="2"/>
      <c r="ER9" s="2"/>
      <c r="ES9" s="2"/>
      <c r="ET9" s="2"/>
      <c r="EU9" s="2"/>
    </row>
    <row r="10" spans="1:151" ht="15" customHeight="1">
      <c r="A10" s="17" t="s">
        <v>34</v>
      </c>
      <c r="B10" s="148">
        <f>IF(PIT_fed_deduction!B10="",0,(PIT_history!B10*(1-PIT_fed_deduction!B10*PIT_history!B$54))/(1-PIT_history!B10*PIT_fed_deduction!B10*PIT_history!B$54))</f>
        <v>0</v>
      </c>
      <c r="C10" s="148">
        <f>IF(PIT_fed_deduction!C10="",0,(PIT_history!C10*(1-PIT_fed_deduction!C10*PIT_history!C$54))/(1-PIT_history!C10*PIT_fed_deduction!C10*PIT_history!C$54))</f>
        <v>0</v>
      </c>
      <c r="D10" s="148">
        <f>IF(PIT_fed_deduction!D10="",0,(PIT_history!D10*(1-PIT_fed_deduction!D10*PIT_history!D$54))/(1-PIT_history!D10*PIT_fed_deduction!D10*PIT_history!D$54))</f>
        <v>0</v>
      </c>
      <c r="E10" s="148">
        <f>IF(PIT_fed_deduction!E10="",0,(PIT_history!E10*(1-PIT_fed_deduction!E10*PIT_history!E$54))/(1-PIT_history!E10*PIT_fed_deduction!E10*PIT_history!E$54))</f>
        <v>0</v>
      </c>
      <c r="F10" s="148">
        <f>IF(PIT_fed_deduction!F10="",0,(PIT_history!F10*(1-PIT_fed_deduction!F10*PIT_history!F$54))/(1-PIT_history!F10*PIT_fed_deduction!F10*PIT_history!F$54))</f>
        <v>0</v>
      </c>
      <c r="G10" s="148">
        <f>IF(PIT_fed_deduction!G10="",0,(PIT_history!G10*(1-PIT_fed_deduction!G10*PIT_history!G$54))/(1-PIT_history!G10*PIT_fed_deduction!G10*PIT_history!G$54))</f>
        <v>0</v>
      </c>
      <c r="H10" s="148">
        <f>IF(PIT_fed_deduction!H10="",0,(PIT_history!H10*(1-PIT_fed_deduction!H10*PIT_history!H$54))/(1-PIT_history!H10*PIT_fed_deduction!H10*PIT_history!H$54))</f>
        <v>0</v>
      </c>
      <c r="I10" s="148">
        <f>IF(PIT_fed_deduction!I10="",0,(PIT_history!I10*(1-PIT_fed_deduction!I10*PIT_history!I$54))/(1-PIT_history!I10*PIT_fed_deduction!I10*PIT_history!I$54))</f>
        <v>0</v>
      </c>
      <c r="J10" s="148">
        <f>IF(PIT_fed_deduction!J10="",0,(PIT_history!J10*(1-PIT_fed_deduction!J10*PIT_history!J$54))/(1-PIT_history!J10*PIT_fed_deduction!J10*PIT_history!J$54))</f>
        <v>0</v>
      </c>
      <c r="K10" s="148">
        <f>IF(PIT_fed_deduction!K10="",0,(PIT_history!K10*(1-PIT_fed_deduction!K10*PIT_history!K$54))/(1-PIT_history!K10*PIT_fed_deduction!K10*PIT_history!K$54))</f>
        <v>0</v>
      </c>
      <c r="L10" s="148">
        <f>IF(PIT_fed_deduction!L10="",0,(PIT_history!L10*(1-PIT_fed_deduction!L10*PIT_history!L$54))/(1-PIT_history!L10*PIT_fed_deduction!L10*PIT_history!L$54))</f>
        <v>0</v>
      </c>
      <c r="M10" s="148">
        <f>IF(PIT_fed_deduction!M10="",0,(PIT_history!M10*(1-PIT_fed_deduction!M10*PIT_history!M$54))/(1-PIT_history!M10*PIT_fed_deduction!M10*PIT_history!M$54))</f>
        <v>0</v>
      </c>
      <c r="N10" s="148">
        <f>IF(PIT_fed_deduction!N10="",0,(PIT_history!N10*(1-PIT_fed_deduction!N10*PIT_history!N$54))/(1-PIT_history!N10*PIT_fed_deduction!N10*PIT_history!N$54))</f>
        <v>0</v>
      </c>
      <c r="O10" s="148">
        <f>IF(PIT_fed_deduction!O10="",0,(PIT_history!O10*(1-PIT_fed_deduction!O10*PIT_history!O$54))/(1-PIT_history!O10*PIT_fed_deduction!O10*PIT_history!O$54))</f>
        <v>0</v>
      </c>
      <c r="P10" s="148">
        <f>IF(PIT_fed_deduction!P10="",0,(PIT_history!P10*(1-PIT_fed_deduction!P10*PIT_history!P$54))/(1-PIT_history!P10*PIT_fed_deduction!P10*PIT_history!P$54))</f>
        <v>0</v>
      </c>
      <c r="Q10" s="148">
        <f>IF(PIT_fed_deduction!Q10="",0,(PIT_history!Q10*(1-PIT_fed_deduction!Q10*PIT_history!Q$54))/(1-PIT_history!Q10*PIT_fed_deduction!Q10*PIT_history!Q$54))</f>
        <v>0</v>
      </c>
      <c r="R10" s="148">
        <f>IF(PIT_fed_deduction!R10="",0,(PIT_history!R10*(1-PIT_fed_deduction!R10*PIT_history!R$54))/(1-PIT_history!R10*PIT_fed_deduction!R10*PIT_history!R$54))</f>
        <v>0</v>
      </c>
      <c r="S10" s="148">
        <f>IF(PIT_fed_deduction!S10="",0,(PIT_history!S10*(1-PIT_fed_deduction!S10*PIT_history!S$54))/(1-PIT_history!S10*PIT_fed_deduction!S10*PIT_history!S$54))</f>
        <v>0</v>
      </c>
      <c r="T10" s="148">
        <f>IF(PIT_fed_deduction!T10="",0,(PIT_history!T10*(1-PIT_fed_deduction!T10*PIT_history!T$54))/(1-PIT_history!T10*PIT_fed_deduction!T10*PIT_history!T$54))</f>
        <v>0</v>
      </c>
      <c r="U10" s="148">
        <f>IF(PIT_fed_deduction!U10="",0,(PIT_history!U10*(1-PIT_fed_deduction!U10*PIT_history!U$54))/(1-PIT_history!U10*PIT_fed_deduction!U10*PIT_history!U$54))</f>
        <v>0</v>
      </c>
      <c r="V10" s="148">
        <f>IF(PIT_fed_deduction!V10="",0,(PIT_history!V10*(1-PIT_fed_deduction!V10*PIT_history!V$54))/(1-PIT_history!V10*PIT_fed_deduction!V10*PIT_history!V$54))</f>
        <v>0</v>
      </c>
      <c r="W10" s="148">
        <f>IF(PIT_fed_deduction!W10="",0,(PIT_history!W10*(1-PIT_fed_deduction!W10*PIT_history!W$54))/(1-PIT_history!W10*PIT_fed_deduction!W10*PIT_history!W$54))</f>
        <v>0</v>
      </c>
      <c r="X10" s="148">
        <f>IF(PIT_fed_deduction!X10="",0,(PIT_history!X10*(1-PIT_fed_deduction!X10*PIT_history!X$54))/(1-PIT_history!X10*PIT_fed_deduction!X10*PIT_history!X$54))</f>
        <v>0</v>
      </c>
      <c r="Y10" s="148">
        <f>IF(PIT_fed_deduction!Y10="",0,(PIT_history!Y10*(1-PIT_fed_deduction!Y10*PIT_history!Y$54))/(1-PIT_history!Y10*PIT_fed_deduction!Y10*PIT_history!Y$54))</f>
        <v>0</v>
      </c>
      <c r="Z10" s="148">
        <f>IF(PIT_fed_deduction!Z10="",0,(PIT_history!Z10*(1-PIT_fed_deduction!Z10*PIT_history!Z$54))/(1-PIT_history!Z10*PIT_fed_deduction!Z10*PIT_history!Z$54))</f>
        <v>0</v>
      </c>
      <c r="AA10" s="148">
        <f>IF(PIT_fed_deduction!AA10="",0,(PIT_history!AA10*(1-PIT_fed_deduction!AA10*PIT_history!AA$54))/(1-PIT_history!AA10*PIT_fed_deduction!AA10*PIT_history!AA$54))</f>
        <v>0</v>
      </c>
      <c r="AB10" s="148">
        <f>IF(PIT_fed_deduction!AB10="",0,(PIT_history!AB10*(1-PIT_fed_deduction!AB10*PIT_history!AB$54))/(1-PIT_history!AB10*PIT_fed_deduction!AB10*PIT_history!AB$54))</f>
        <v>0</v>
      </c>
      <c r="AC10" s="148">
        <f>IF(PIT_fed_deduction!AC10="",0,(PIT_history!AC10*(1-PIT_fed_deduction!AC10*PIT_history!AC$54))/(1-PIT_history!AC10*PIT_fed_deduction!AC10*PIT_history!AC$54))</f>
        <v>0</v>
      </c>
      <c r="AD10" s="148">
        <f>IF(PIT_fed_deduction!AD10="",0,(PIT_history!AD10*(1-PIT_fed_deduction!AD10*PIT_history!AD$54))/(1-PIT_history!AD10*PIT_fed_deduction!AD10*PIT_history!AD$54))</f>
        <v>0</v>
      </c>
      <c r="AE10" s="148">
        <f>IF(PIT_fed_deduction!AE10="",0,(PIT_history!AE10*(1-PIT_fed_deduction!AE10*PIT_history!AE$54))/(1-PIT_history!AE10*PIT_fed_deduction!AE10*PIT_history!AE$54))</f>
        <v>0</v>
      </c>
      <c r="AF10" s="148">
        <f>IF(PIT_fed_deduction!AF10="",0,(PIT_history!AF10*(1-PIT_fed_deduction!AF10*PIT_history!AF$54))/(1-PIT_history!AF10*PIT_fed_deduction!AF10*PIT_history!AF$54))</f>
        <v>0</v>
      </c>
      <c r="AG10" s="148">
        <f>IF(PIT_fed_deduction!AG10="",0,(PIT_history!AG10*(1-PIT_fed_deduction!AG10*PIT_history!AG$54))/(1-PIT_history!AG10*PIT_fed_deduction!AG10*PIT_history!AG$54))</f>
        <v>0</v>
      </c>
      <c r="AH10" s="148">
        <f>IF(PIT_fed_deduction!AH10="",0,(PIT_history!AH10*(1-PIT_fed_deduction!AH10*PIT_history!AH$54))/(1-PIT_history!AH10*PIT_fed_deduction!AH10*PIT_history!AH$54))</f>
        <v>0</v>
      </c>
      <c r="AI10" s="148">
        <f>IF(PIT_fed_deduction!AI10="",0,(PIT_history!AI10*(1-PIT_fed_deduction!AI10*PIT_history!AI$54))/(1-PIT_history!AI10*PIT_fed_deduction!AI10*PIT_history!AI$54))</f>
        <v>0</v>
      </c>
      <c r="AJ10" s="148">
        <f>IF(PIT_fed_deduction!AJ10="",0,(PIT_history!AJ10*(1-PIT_fed_deduction!AJ10*PIT_history!AJ$54))/(1-PIT_history!AJ10*PIT_fed_deduction!AJ10*PIT_history!AJ$54))</f>
        <v>0</v>
      </c>
      <c r="AK10" s="148">
        <f>IF(PIT_fed_deduction!AK10="",0,(PIT_history!AK10*(1-PIT_fed_deduction!AK10*PIT_history!AK$54))/(1-PIT_history!AK10*PIT_fed_deduction!AK10*PIT_history!AK$54))</f>
        <v>0</v>
      </c>
      <c r="AL10" s="148">
        <f>IF(PIT_fed_deduction!AL10="",0,(PIT_history!AL10*(1-PIT_fed_deduction!AL10*PIT_history!AL$54))/(1-PIT_history!AL10*PIT_fed_deduction!AL10*PIT_history!AL$54))</f>
        <v>0</v>
      </c>
      <c r="AM10" s="148">
        <f>IF(PIT_fed_deduction!AM10="",0,(PIT_history!AM10*(1-PIT_fed_deduction!AM10*PIT_history!AM$54))/(1-PIT_history!AM10*PIT_fed_deduction!AM10*PIT_history!AM$54))</f>
        <v>0</v>
      </c>
      <c r="AN10" s="148">
        <f>IF(PIT_fed_deduction!AN10="",0,(PIT_history!AN10*(1-PIT_fed_deduction!AN10*PIT_history!AN$54))/(1-PIT_history!AN10*PIT_fed_deduction!AN10*PIT_history!AN$54))</f>
        <v>0</v>
      </c>
      <c r="AO10" s="148">
        <f>IF(PIT_fed_deduction!AO10="",0,(PIT_history!AO10*(1-PIT_fed_deduction!AO10*PIT_history!AO$54))/(1-PIT_history!AO10*PIT_fed_deduction!AO10*PIT_history!AO$54))</f>
        <v>0.03</v>
      </c>
      <c r="AP10" s="148">
        <f>IF(PIT_fed_deduction!AP10="",0,(PIT_history!AP10*(1-PIT_fed_deduction!AP10*PIT_history!AP$54))/(1-PIT_history!AP10*PIT_fed_deduction!AP10*PIT_history!AP$54))</f>
        <v>0.03</v>
      </c>
      <c r="AQ10" s="148">
        <f>IF(PIT_fed_deduction!AQ10="",0,(PIT_history!AQ10*(1-PIT_fed_deduction!AQ10*PIT_history!AQ$54))/(1-PIT_history!AQ10*PIT_fed_deduction!AQ10*PIT_history!AQ$54))</f>
        <v>0.03</v>
      </c>
      <c r="AR10" s="148">
        <f>IF(PIT_fed_deduction!AR10="",0,(PIT_history!AR10*(1-PIT_fed_deduction!AR10*PIT_history!AR$54))/(1-PIT_history!AR10*PIT_fed_deduction!AR10*PIT_history!AR$54))</f>
        <v>0.03</v>
      </c>
      <c r="AS10" s="148">
        <f>IF(PIT_fed_deduction!AS10="",0,(PIT_history!AS10*(1-PIT_fed_deduction!AS10*PIT_history!AS$54))/(1-PIT_history!AS10*PIT_fed_deduction!AS10*PIT_history!AS$54))</f>
        <v>0.03</v>
      </c>
      <c r="AT10" s="148">
        <f>IF(PIT_fed_deduction!AT10="",0,(PIT_history!AT10*(1-PIT_fed_deduction!AT10*PIT_history!AT$54))/(1-PIT_history!AT10*PIT_fed_deduction!AT10*PIT_history!AT$54))</f>
        <v>0.03</v>
      </c>
      <c r="AU10" s="148">
        <f>IF(PIT_fed_deduction!AU10="",0,(PIT_history!AU10*(1-PIT_fed_deduction!AU10*PIT_history!AU$54))/(1-PIT_history!AU10*PIT_fed_deduction!AU10*PIT_history!AU$54))</f>
        <v>0.03</v>
      </c>
      <c r="AV10" s="148">
        <f>IF(PIT_fed_deduction!AV10="",0,(PIT_history!AV10*(1-PIT_fed_deduction!AV10*PIT_history!AV$54))/(1-PIT_history!AV10*PIT_fed_deduction!AV10*PIT_history!AV$54))</f>
        <v>0.03</v>
      </c>
      <c r="AW10" s="148">
        <f>IF(PIT_fed_deduction!AW10="",0,(PIT_history!AW10*(1-PIT_fed_deduction!AW10*PIT_history!AW$54))/(1-PIT_history!AW10*PIT_fed_deduction!AW10*PIT_history!AW$54))</f>
        <v>0.03</v>
      </c>
      <c r="AX10" s="148">
        <f>IF(PIT_fed_deduction!AX10="",0,(PIT_history!AX10*(1-PIT_fed_deduction!AX10*PIT_history!AX$54))/(1-PIT_history!AX10*PIT_fed_deduction!AX10*PIT_history!AX$54))</f>
        <v>0.03</v>
      </c>
      <c r="AY10" s="148">
        <f>IF(PIT_fed_deduction!AY10="",0,(PIT_history!AY10*(1-PIT_fed_deduction!AY10*PIT_history!AY$54))/(1-PIT_history!AY10*PIT_fed_deduction!AY10*PIT_history!AY$54))</f>
        <v>0.03</v>
      </c>
      <c r="AZ10" s="148">
        <f>IF(PIT_fed_deduction!AZ10="",0,(PIT_history!AZ10*(1-PIT_fed_deduction!AZ10*PIT_history!AZ$54))/(1-PIT_history!AZ10*PIT_fed_deduction!AZ10*PIT_history!AZ$54))</f>
        <v>0.03</v>
      </c>
      <c r="BA10" s="148">
        <f>IF(PIT_fed_deduction!BA10="",0,(PIT_history!BA10*(1-PIT_fed_deduction!BA10*PIT_history!BA$54))/(1-PIT_history!BA10*PIT_fed_deduction!BA10*PIT_history!BA$54))</f>
        <v>0.03</v>
      </c>
      <c r="BB10" s="148">
        <f>IF(PIT_fed_deduction!BB10="",0,(PIT_history!BB10*(1-PIT_fed_deduction!BB10*PIT_history!BB$54))/(1-PIT_history!BB10*PIT_fed_deduction!BB10*PIT_history!BB$54))</f>
        <v>0.03</v>
      </c>
      <c r="BC10" s="148">
        <f>IF(PIT_fed_deduction!BC10="",0,(PIT_history!BC10*(1-PIT_fed_deduction!BC10*PIT_history!BC$54))/(1-PIT_history!BC10*PIT_fed_deduction!BC10*PIT_history!BC$54))</f>
        <v>0.03</v>
      </c>
      <c r="BD10" s="148">
        <f>IF(PIT_fed_deduction!BD10="",0,(PIT_history!BD10*(1-PIT_fed_deduction!BD10*PIT_history!BD$54))/(1-PIT_history!BD10*PIT_fed_deduction!BD10*PIT_history!BD$54))</f>
        <v>0.04</v>
      </c>
      <c r="BE10" s="148">
        <f>IF(PIT_fed_deduction!BE10="",0,(PIT_history!BE10*(1-PIT_fed_deduction!BE10*PIT_history!BE$54))/(1-PIT_history!BE10*PIT_fed_deduction!BE10*PIT_history!BE$54))</f>
        <v>0.04</v>
      </c>
      <c r="BF10" s="148">
        <f>IF(PIT_fed_deduction!BF10="",0,(PIT_history!BF10*(1-PIT_fed_deduction!BF10*PIT_history!BF$54))/(1-PIT_history!BF10*PIT_fed_deduction!BF10*PIT_history!BF$54))</f>
        <v>0.05</v>
      </c>
      <c r="BG10" s="148">
        <f>IF(PIT_fed_deduction!BG10="",0,(PIT_history!BG10*(1-PIT_fed_deduction!BG10*PIT_history!BG$54))/(1-PIT_history!BG10*PIT_fed_deduction!BG10*PIT_history!BG$54))</f>
        <v>0.05</v>
      </c>
      <c r="BH10" s="148">
        <f>IF(PIT_fed_deduction!BH10="",0,(PIT_history!BH10*(1-PIT_fed_deduction!BH10*PIT_history!BH$54))/(1-PIT_history!BH10*PIT_fed_deduction!BH10*PIT_history!BH$54))</f>
        <v>0.05</v>
      </c>
      <c r="BI10" s="148">
        <f>IF(PIT_fed_deduction!BI10="",0,(PIT_history!BI10*(1-PIT_fed_deduction!BI10*PIT_history!BI$54))/(1-PIT_history!BI10*PIT_fed_deduction!BI10*PIT_history!BI$54))</f>
        <v>0.05</v>
      </c>
      <c r="BJ10" s="148">
        <f>IF(PIT_fed_deduction!BJ10="",0,(PIT_history!BJ10*(1-PIT_fed_deduction!BJ10*PIT_history!BJ$54))/(1-PIT_history!BJ10*PIT_fed_deduction!BJ10*PIT_history!BJ$54))</f>
        <v>0.05</v>
      </c>
      <c r="BK10" s="148">
        <f>IF(PIT_fed_deduction!BK10="",0,(PIT_history!BK10*(1-PIT_fed_deduction!BK10*PIT_history!BK$54))/(1-PIT_history!BK10*PIT_fed_deduction!BK10*PIT_history!BK$54))</f>
        <v>0.05</v>
      </c>
      <c r="BL10" s="148">
        <f>IF(PIT_fed_deduction!BL10="",0,(PIT_history!BL10*(1-PIT_fed_deduction!BL10*PIT_history!BL$54))/(1-PIT_history!BL10*PIT_fed_deduction!BL10*PIT_history!BL$54))</f>
        <v>0.05</v>
      </c>
      <c r="BM10" s="148">
        <f>IF(PIT_fed_deduction!BM10="",0,(PIT_history!BM10*(1-PIT_fed_deduction!BM10*PIT_history!BM$54))/(1-PIT_history!BM10*PIT_fed_deduction!BM10*PIT_history!BM$54))</f>
        <v>0.05</v>
      </c>
      <c r="BN10" s="148">
        <f>IF(PIT_fed_deduction!BN10="",0,(PIT_history!BN10*(1-PIT_fed_deduction!BN10*PIT_history!BN$54))/(1-PIT_history!BN10*PIT_fed_deduction!BN10*PIT_history!BN$54))</f>
        <v>0.05</v>
      </c>
      <c r="BO10" s="148">
        <f>IF(PIT_fed_deduction!BO10="",0,(PIT_history!BO10*(1-PIT_fed_deduction!BO10*PIT_history!BO$54))/(1-PIT_history!BO10*PIT_fed_deduction!BO10*PIT_history!BO$54))</f>
        <v>0.05</v>
      </c>
      <c r="BP10" s="148">
        <f>IF(PIT_fed_deduction!BP10="",0,(PIT_history!BP10*(1-PIT_fed_deduction!BP10*PIT_history!BP$54))/(1-PIT_history!BP10*PIT_fed_deduction!BP10*PIT_history!BP$54))</f>
        <v>0.05</v>
      </c>
      <c r="BQ10" s="148">
        <f>IF(PIT_fed_deduction!BQ10="",0,(PIT_history!BQ10*(1-PIT_fed_deduction!BQ10*PIT_history!BQ$54))/(1-PIT_history!BQ10*PIT_fed_deduction!BQ10*PIT_history!BQ$54))</f>
        <v>0.05</v>
      </c>
      <c r="BR10" s="148">
        <f>IF(PIT_fed_deduction!BR10="",0,(PIT_history!BR10*(1-PIT_fed_deduction!BR10*PIT_history!BR$54))/(1-PIT_history!BR10*PIT_fed_deduction!BR10*PIT_history!BR$54))</f>
        <v>0.06</v>
      </c>
      <c r="BS10" s="148">
        <f>IF(PIT_fed_deduction!BS10="",0,(PIT_history!BS10*(1-PIT_fed_deduction!BS10*PIT_history!BS$54))/(1-PIT_history!BS10*PIT_fed_deduction!BS10*PIT_history!BS$54))</f>
        <v>0.06</v>
      </c>
      <c r="BT10" s="148">
        <f>IF(PIT_fed_deduction!BT10="",0,(PIT_history!BT10*(1-PIT_fed_deduction!BT10*PIT_history!BT$54))/(1-PIT_history!BT10*PIT_fed_deduction!BT10*PIT_history!BT$54))</f>
        <v>0.1</v>
      </c>
      <c r="BU10" s="148">
        <f>IF(PIT_fed_deduction!BU10="",0,(PIT_history!BU10*(1-PIT_fed_deduction!BU10*PIT_history!BU$54))/(1-PIT_history!BU10*PIT_fed_deduction!BU10*PIT_history!BU$54))</f>
        <v>0.1</v>
      </c>
      <c r="BV10" s="148">
        <f>IF(PIT_fed_deduction!BV10="",0,(PIT_history!BV10*(1-PIT_fed_deduction!BV10*PIT_history!BV$54))/(1-PIT_history!BV10*PIT_fed_deduction!BV10*PIT_history!BV$54))</f>
        <v>0.1</v>
      </c>
      <c r="BW10" s="148">
        <f>IF(PIT_fed_deduction!BW10="",0,(PIT_history!BW10*(1-PIT_fed_deduction!BW10*PIT_history!BW$54))/(1-PIT_history!BW10*PIT_fed_deduction!BW10*PIT_history!BW$54))</f>
        <v>0.1</v>
      </c>
      <c r="BX10" s="148">
        <f>IF(PIT_fed_deduction!BX10="",0,(PIT_history!BX10*(1-PIT_fed_deduction!BX10*PIT_history!BX$54))/(1-PIT_history!BX10*PIT_fed_deduction!BX10*PIT_history!BX$54))</f>
        <v>0.1</v>
      </c>
      <c r="BY10" s="148">
        <f>IF(PIT_fed_deduction!BY10="",0,(PIT_history!BY10*(1-PIT_fed_deduction!BY10*PIT_history!BY$54))/(1-PIT_history!BY10*PIT_fed_deduction!BY10*PIT_history!BY$54))</f>
        <v>0.1</v>
      </c>
      <c r="BZ10" s="148">
        <f>IF(PIT_fed_deduction!BZ10="",0,(PIT_history!BZ10*(1-PIT_fed_deduction!BZ10*PIT_history!BZ$54))/(1-PIT_history!BZ10*PIT_fed_deduction!BZ10*PIT_history!BZ$54))</f>
        <v>0.11</v>
      </c>
      <c r="CA10" s="148">
        <f>IF(PIT_fed_deduction!CA10="",0,(PIT_history!CA10*(1-PIT_fed_deduction!CA10*PIT_history!CA$54))/(1-PIT_history!CA10*PIT_fed_deduction!CA10*PIT_history!CA$54))</f>
        <v>0.11</v>
      </c>
      <c r="CB10" s="148">
        <f>IF(PIT_fed_deduction!CB10="",0,(PIT_history!CB10*(1-PIT_fed_deduction!CB10*PIT_history!CB$54))/(1-PIT_history!CB10*PIT_fed_deduction!CB10*PIT_history!CB$54))</f>
        <v>0.11</v>
      </c>
      <c r="CC10" s="148">
        <f>IF(PIT_fed_deduction!CC10="",0,(PIT_history!CC10*(1-PIT_fed_deduction!CC10*PIT_history!CC$54))/(1-PIT_history!CC10*PIT_fed_deduction!CC10*PIT_history!CC$54))</f>
        <v>0.11</v>
      </c>
      <c r="CD10" s="148">
        <f>IF(PIT_fed_deduction!CD10="",0,(PIT_history!CD10*(1-PIT_fed_deduction!CD10*PIT_history!CD$54))/(1-PIT_history!CD10*PIT_fed_deduction!CD10*PIT_history!CD$54))</f>
        <v>0.11</v>
      </c>
      <c r="CE10" s="148">
        <f>IF(PIT_fed_deduction!CE10="",0,(PIT_history!CE10*(1-PIT_fed_deduction!CE10*PIT_history!CE$54))/(1-PIT_history!CE10*PIT_fed_deduction!CE10*PIT_history!CE$54))</f>
        <v>0.11</v>
      </c>
      <c r="CF10" s="148">
        <f>IF(PIT_fed_deduction!CF10="",0,(PIT_history!CF10*(1-PIT_fed_deduction!CF10*PIT_history!CF$54))/(1-PIT_history!CF10*PIT_fed_deduction!CF10*PIT_history!CF$54))</f>
        <v>0.11</v>
      </c>
      <c r="CG10" s="148">
        <f>IF(PIT_fed_deduction!CG10="",0,(PIT_history!CG10*(1-PIT_fed_deduction!CG10*PIT_history!CG$54))/(1-PIT_history!CG10*PIT_fed_deduction!CG10*PIT_history!CG$54))</f>
        <v>0.11</v>
      </c>
      <c r="CH10" s="148">
        <f>IF(PIT_fed_deduction!CH10="",0,(PIT_history!CH10*(1-PIT_fed_deduction!CH10*PIT_history!CH$54))/(1-PIT_history!CH10*PIT_fed_deduction!CH10*PIT_history!CH$54))</f>
        <v>0.11</v>
      </c>
      <c r="CI10" s="148">
        <f>IF(PIT_fed_deduction!CI10="",0,(PIT_history!CI10*(1-PIT_fed_deduction!CI10*PIT_history!CI$54))/(1-PIT_history!CI10*PIT_fed_deduction!CI10*PIT_history!CI$54))</f>
        <v>0.11</v>
      </c>
      <c r="CJ10" s="148">
        <f>IF(PIT_fed_deduction!CJ10="",0,(PIT_history!CJ10*(1-PIT_fed_deduction!CJ10*PIT_history!CJ$54))/(1-PIT_history!CJ10*PIT_fed_deduction!CJ10*PIT_history!CJ$54))</f>
        <v>0.11</v>
      </c>
      <c r="CK10" s="148">
        <f>IF(PIT_fed_deduction!CK10="",0,(PIT_history!CK10*(1-PIT_fed_deduction!CK10*PIT_history!CK$54))/(1-PIT_history!CK10*PIT_fed_deduction!CK10*PIT_history!CK$54))</f>
        <v>0.1</v>
      </c>
      <c r="CL10" s="148">
        <f>IF(PIT_fed_deduction!CL10="",0,(PIT_history!CL10*(1-PIT_fed_deduction!CL10*PIT_history!CL$54))/(1-PIT_history!CL10*PIT_fed_deduction!CL10*PIT_history!CL$54))</f>
        <v>9.5000000000000001E-2</v>
      </c>
      <c r="CM10" s="148">
        <f>IF(PIT_fed_deduction!CM10="",0,(PIT_history!CM10*(1-PIT_fed_deduction!CM10*PIT_history!CM$54))/(1-PIT_history!CM10*PIT_fed_deduction!CM10*PIT_history!CM$54))</f>
        <v>9.5000000000000001E-2</v>
      </c>
      <c r="CN10" s="148">
        <f>IF(PIT_fed_deduction!CN10="",0,(PIT_history!CN10*(1-PIT_fed_deduction!CN10*PIT_history!CN$54))/(1-PIT_history!CN10*PIT_fed_deduction!CN10*PIT_history!CN$54))</f>
        <v>9.5000000000000001E-2</v>
      </c>
      <c r="CO10" s="148">
        <f>IF(PIT_fed_deduction!CO10="",0,(PIT_history!CO10*(1-PIT_fed_deduction!CO10*PIT_history!CO$54))/(1-PIT_history!CO10*PIT_fed_deduction!CO10*PIT_history!CO$54))</f>
        <v>9.5000000000000001E-2</v>
      </c>
      <c r="CP10" s="148">
        <f>IF(PIT_fed_deduction!CP10="",0,(PIT_history!CP10*(1-PIT_fed_deduction!CP10*PIT_history!CP$54))/(1-PIT_history!CP10*PIT_fed_deduction!CP10*PIT_history!CP$54))</f>
        <v>9.5000000000000001E-2</v>
      </c>
      <c r="CQ10" s="148">
        <f>IF(PIT_fed_deduction!CQ10="",0,(PIT_history!CQ10*(1-PIT_fed_deduction!CQ10*PIT_history!CQ$54))/(1-PIT_history!CQ10*PIT_fed_deduction!CQ10*PIT_history!CQ$54))</f>
        <v>9.5000000000000001E-2</v>
      </c>
      <c r="CR10" s="148">
        <f>IF(PIT_fed_deduction!CR10="",0,(PIT_history!CR10*(1-PIT_fed_deduction!CR10*PIT_history!CR$54))/(1-PIT_history!CR10*PIT_fed_deduction!CR10*PIT_history!CR$54))</f>
        <v>9.5000000000000001E-2</v>
      </c>
      <c r="CS10" s="148">
        <f>IF(PIT_fed_deduction!CS10="",0,(PIT_history!CS10*(1-PIT_fed_deduction!CS10*PIT_history!CS$54))/(1-PIT_history!CS10*PIT_fed_deduction!CS10*PIT_history!CS$54))</f>
        <v>9.5000000000000001E-2</v>
      </c>
      <c r="CT10" s="148">
        <f>IF(PIT_fed_deduction!CT10="",0,(PIT_history!CT10*(1-PIT_fed_deduction!CT10*PIT_history!CT$54))/(1-PIT_history!CT10*PIT_fed_deduction!CT10*PIT_history!CT$54))</f>
        <v>9.5000000000000001E-2</v>
      </c>
      <c r="CU10" s="148">
        <f>IF(PIT_fed_deduction!CU10="",0,(PIT_history!CU10*(1-PIT_fed_deduction!CU10*PIT_history!CU$54))/(1-PIT_history!CU10*PIT_fed_deduction!CU10*PIT_history!CU$54))</f>
        <v>9.5000000000000001E-2</v>
      </c>
      <c r="CV10" s="148">
        <f>IF(PIT_fed_deduction!CV10="",0,(PIT_history!CV10*(1-PIT_fed_deduction!CV10*PIT_history!CV$54))/(1-PIT_history!CV10*PIT_fed_deduction!CV10*PIT_history!CV$54))</f>
        <v>9.5000000000000001E-2</v>
      </c>
      <c r="CW10" s="148">
        <f>IF(PIT_fed_deduction!CW10="",0,(PIT_history!CW10*(1-PIT_fed_deduction!CW10*PIT_history!CW$54))/(1-PIT_history!CW10*PIT_fed_deduction!CW10*PIT_history!CW$54))</f>
        <v>9.5000000000000001E-2</v>
      </c>
      <c r="CX10" s="148">
        <f>IF(PIT_fed_deduction!CX10="",0,(PIT_history!CX10*(1-PIT_fed_deduction!CX10*PIT_history!CX$54))/(1-PIT_history!CX10*PIT_fed_deduction!CX10*PIT_history!CX$54))</f>
        <v>9.5000000000000001E-2</v>
      </c>
      <c r="CY10" s="148">
        <f>IF(PIT_fed_deduction!CY10="",0,(PIT_history!CY10*(1-PIT_fed_deduction!CY10*PIT_history!CY$54))/(1-PIT_history!CY10*PIT_fed_deduction!CY10*PIT_history!CY$54))</f>
        <v>0.09</v>
      </c>
      <c r="CZ10" s="148">
        <f>IF(PIT_fed_deduction!CZ10="",0,(PIT_history!CZ10*(1-PIT_fed_deduction!CZ10*PIT_history!CZ$54))/(1-PIT_history!CZ10*PIT_fed_deduction!CZ10*PIT_history!CZ$54))</f>
        <v>9.3000000000000013E-2</v>
      </c>
      <c r="DA10" s="148">
        <f>IF(PIT_fed_deduction!DA10="",0,(PIT_history!DA10*(1-PIT_fed_deduction!DA10*PIT_history!DA$54))/(1-PIT_history!DA10*PIT_fed_deduction!DA10*PIT_history!DA$54))</f>
        <v>9.2999999999999999E-2</v>
      </c>
      <c r="DB10" s="148">
        <f>IF(PIT_fed_deduction!DB10="",0,(PIT_history!DB10*(1-PIT_fed_deduction!DB10*PIT_history!DB$54))/(1-PIT_history!DB10*PIT_fed_deduction!DB10*PIT_history!DB$54))</f>
        <v>0.09</v>
      </c>
      <c r="DC10" s="148">
        <f>IF(PIT_fed_deduction!DC10="",0,(PIT_history!DC10*(1-PIT_fed_deduction!DC10*PIT_history!DC$54))/(1-PIT_history!DC10*PIT_fed_deduction!DC10*PIT_history!DC$54))</f>
        <v>8.6999999999999994E-2</v>
      </c>
      <c r="DD10" s="148">
        <f>IF(PIT_fed_deduction!DD10="",0,(PIT_history!DD10*(1-PIT_fed_deduction!DD10*PIT_history!DD$54))/(1-PIT_history!DD10*PIT_fed_deduction!DD10*PIT_history!DD$54))</f>
        <v>8.5000000000000006E-2</v>
      </c>
      <c r="DE10" s="148">
        <f>IF(PIT_fed_deduction!DE10="",0,(PIT_history!DE10*(1-PIT_fed_deduction!DE10*PIT_history!DE$54))/(1-PIT_history!DE10*PIT_fed_deduction!DE10*PIT_history!DE$54))</f>
        <v>8.5000000000000006E-2</v>
      </c>
      <c r="DF10" s="148">
        <f>IF(PIT_fed_deduction!DF10="",0,(PIT_history!DF10*(1-PIT_fed_deduction!DF10*PIT_history!DF$54))/(1-PIT_history!DF10*PIT_fed_deduction!DF10*PIT_history!DF$54))</f>
        <v>8.5000000000000006E-2</v>
      </c>
      <c r="DG10" s="148">
        <f>IF(PIT_fed_deduction!DG10="",0,(PIT_history!DG10*(1-PIT_fed_deduction!DG10*PIT_history!DG$54))/(1-PIT_history!DG10*PIT_fed_deduction!DG10*PIT_history!DG$54))</f>
        <v>8.5000000000000006E-2</v>
      </c>
      <c r="DH10" s="148">
        <f>IF(PIT_fed_deduction!DH10="",0,(PIT_history!DH10*(1-PIT_fed_deduction!DH10*PIT_history!DH$54))/(1-PIT_history!DH10*PIT_fed_deduction!DH10*PIT_history!DH$54))</f>
        <v>8.5000000000000006E-2</v>
      </c>
      <c r="DI10" s="148">
        <f>IF(PIT_fed_deduction!DI10="",0,(PIT_history!DI10*(1-PIT_fed_deduction!DI10*PIT_history!DI$54))/(1-PIT_history!DI10*PIT_fed_deduction!DI10*PIT_history!DI$54))</f>
        <v>8.5000000000000006E-2</v>
      </c>
      <c r="DJ10" s="148">
        <f>IF(PIT_fed_deduction!DJ10="",0,(PIT_history!DJ10*(1-PIT_fed_deduction!DJ10*PIT_history!DJ$54))/(1-PIT_history!DJ10*PIT_fed_deduction!DJ10*PIT_history!DJ$54))</f>
        <v>8.9499999999999996E-2</v>
      </c>
      <c r="DK10" s="148">
        <f>IF(PIT_fed_deduction!DK10="",0,(PIT_history!DK10*(1-PIT_fed_deduction!DK10*PIT_history!DK$54))/(1-PIT_history!DK10*PIT_fed_deduction!DK10*PIT_history!DK$54))</f>
        <v>8.9499999999999996E-2</v>
      </c>
      <c r="DL10" s="148">
        <f>IF(PIT_fed_deduction!DL10="",0,(PIT_history!DL10*(1-PIT_fed_deduction!DL10*PIT_history!DL$54))/(1-PIT_history!DL10*PIT_fed_deduction!DL10*PIT_history!DL$54))</f>
        <v>8.9499999999999996E-2</v>
      </c>
      <c r="DM10" s="148">
        <f>IF(PIT_fed_deduction!DM10="",0,(PIT_history!DM10*(1-PIT_fed_deduction!DM10*PIT_history!DM$54))/(1-PIT_history!DM10*PIT_fed_deduction!DM10*PIT_history!DM$54))</f>
        <v>8.9499999999999996E-2</v>
      </c>
      <c r="DN10" s="148">
        <f>IF(PIT_fed_deduction!DN10="",0,(PIT_history!DN10*(1-PIT_fed_deduction!DN10*PIT_history!DN$54))/(1-PIT_history!DN10*PIT_fed_deduction!DN10*PIT_history!DN$54))</f>
        <v>8.9499999999999996E-2</v>
      </c>
      <c r="DO10" s="148">
        <f>IF(PIT_fed_deduction!DO10="",0,(PIT_history!DO10*(1-PIT_fed_deduction!DO10*PIT_history!DO$54))/(1-PIT_history!DO10*PIT_fed_deduction!DO10*PIT_history!DO$54))</f>
        <v>8.9499999999999996E-2</v>
      </c>
      <c r="DP10" s="148">
        <f>IF(PIT_fed_deduction!DP10="",0,(1-(PIT_fed_deduction!DP10*PIT_history!DP$54))*PIT_history!DP10)</f>
        <v>8.9499999999999996E-2</v>
      </c>
      <c r="DQ10" s="148">
        <f>IF(PIT_fed_deduction!DQ10="",0,(1-(PIT_fed_deduction!DQ10*PIT_history!DQ$54))*PIT_history!DQ10)</f>
        <v>8.9499999999999996E-2</v>
      </c>
      <c r="DR10" s="148">
        <f>IF(PIT_fed_deduction!DR10="",0,(1-(PIT_fed_deduction!DR10*PIT_history!DR$54))*PIT_history!DR10)</f>
        <v>8.9499999999999996E-2</v>
      </c>
      <c r="DS10" s="148">
        <f>IF(PIT_fed_deduction!DS10="",0,(1-(PIT_fed_deduction!DS10*PIT_history!DS$54))*PIT_history!DS10)</f>
        <v>8.9499999999999996E-2</v>
      </c>
      <c r="DT10" s="148">
        <f>IF(PIT_fed_deduction!DT10="",0,(1-(PIT_fed_deduction!DT10*PIT_history!DT$54))*PIT_history!DT10)</f>
        <v>0.1075</v>
      </c>
      <c r="DU10" s="148">
        <f>IF(PIT_fed_deduction!DU10="",0,(1-(PIT_fed_deduction!DU10*PIT_history!DU$54))*PIT_history!DU10)</f>
        <v>0.1075</v>
      </c>
      <c r="DV10" s="148">
        <f>IF(PIT_fed_deduction!DV10="",0,(1-(PIT_fed_deduction!DV10*PIT_history!DV$54))*PIT_history!DV10)</f>
        <v>0.1075</v>
      </c>
      <c r="DW10" s="148">
        <f>IF(PIT_fed_deduction!DW10="",0,(1-(PIT_fed_deduction!DW10*PIT_history!DW$54))*PIT_history!DW10)</f>
        <v>0.1075</v>
      </c>
      <c r="DX10" s="148">
        <f>IF(PIT_fed_deduction!DX10="",0,(1-(PIT_fed_deduction!DX10*PIT_history!DX$54))*PIT_history!DX10)</f>
        <v>0.1075</v>
      </c>
      <c r="DY10" s="144">
        <f>IF(PIT_fed_deduction!DY10="","",(1-(PIT_fed_deduction!DY10*PIT_history!DY$54))*PIT_history!DY10)</f>
        <v>0.1075</v>
      </c>
      <c r="DZ10" s="68"/>
      <c r="EA10" s="2"/>
      <c r="EB10" s="2"/>
      <c r="EC10" s="2"/>
      <c r="ED10" s="2"/>
      <c r="EE10" s="2"/>
      <c r="EF10" s="2"/>
      <c r="EG10" s="2"/>
      <c r="EH10" s="2"/>
      <c r="EI10" s="2"/>
      <c r="EJ10" s="2"/>
      <c r="EK10" s="2"/>
      <c r="EL10" s="2"/>
      <c r="EM10" s="2"/>
      <c r="EN10" s="2"/>
      <c r="EO10" s="2"/>
      <c r="EP10" s="2"/>
      <c r="EQ10" s="2"/>
      <c r="ER10" s="2"/>
      <c r="ES10" s="2"/>
      <c r="ET10" s="2"/>
      <c r="EU10" s="2"/>
    </row>
    <row r="11" spans="1:151" ht="15" customHeight="1">
      <c r="A11" s="17" t="s">
        <v>35</v>
      </c>
      <c r="B11" s="148">
        <f>IF(PIT_fed_deduction!B11="",0,(PIT_history!B11*(1-PIT_fed_deduction!B11*PIT_history!B$54))/(1-PIT_history!B11*PIT_fed_deduction!B11*PIT_history!B$54))</f>
        <v>0</v>
      </c>
      <c r="C11" s="148">
        <f>IF(PIT_fed_deduction!C11="",0,(PIT_history!C11*(1-PIT_fed_deduction!C11*PIT_history!C$54))/(1-PIT_history!C11*PIT_fed_deduction!C11*PIT_history!C$54))</f>
        <v>0</v>
      </c>
      <c r="D11" s="148">
        <f>IF(PIT_fed_deduction!D11="",0,(PIT_history!D11*(1-PIT_fed_deduction!D11*PIT_history!D$54))/(1-PIT_history!D11*PIT_fed_deduction!D11*PIT_history!D$54))</f>
        <v>0</v>
      </c>
      <c r="E11" s="148">
        <f>IF(PIT_fed_deduction!E11="",0,(PIT_history!E11*(1-PIT_fed_deduction!E11*PIT_history!E$54))/(1-PIT_history!E11*PIT_fed_deduction!E11*PIT_history!E$54))</f>
        <v>0</v>
      </c>
      <c r="F11" s="148">
        <f>IF(PIT_fed_deduction!F11="",0,(PIT_history!F11*(1-PIT_fed_deduction!F11*PIT_history!F$54))/(1-PIT_history!F11*PIT_fed_deduction!F11*PIT_history!F$54))</f>
        <v>0</v>
      </c>
      <c r="G11" s="148">
        <f>IF(PIT_fed_deduction!G11="",0,(PIT_history!G11*(1-PIT_fed_deduction!G11*PIT_history!G$54))/(1-PIT_history!G11*PIT_fed_deduction!G11*PIT_history!G$54))</f>
        <v>0</v>
      </c>
      <c r="H11" s="148">
        <f>IF(PIT_fed_deduction!H11="",0,(PIT_history!H11*(1-PIT_fed_deduction!H11*PIT_history!H$54))/(1-PIT_history!H11*PIT_fed_deduction!H11*PIT_history!H$54))</f>
        <v>0</v>
      </c>
      <c r="I11" s="148">
        <f>IF(PIT_fed_deduction!I11="",0,(PIT_history!I11*(1-PIT_fed_deduction!I11*PIT_history!I$54))/(1-PIT_history!I11*PIT_fed_deduction!I11*PIT_history!I$54))</f>
        <v>0</v>
      </c>
      <c r="J11" s="148">
        <f>IF(PIT_fed_deduction!J11="",0,(PIT_history!J11*(1-PIT_fed_deduction!J11*PIT_history!J$54))/(1-PIT_history!J11*PIT_fed_deduction!J11*PIT_history!J$54))</f>
        <v>0</v>
      </c>
      <c r="K11" s="148">
        <f>IF(PIT_fed_deduction!K11="",0,(PIT_history!K11*(1-PIT_fed_deduction!K11*PIT_history!K$54))/(1-PIT_history!K11*PIT_fed_deduction!K11*PIT_history!K$54))</f>
        <v>0</v>
      </c>
      <c r="L11" s="148">
        <f>IF(PIT_fed_deduction!L11="",0,(PIT_history!L11*(1-PIT_fed_deduction!L11*PIT_history!L$54))/(1-PIT_history!L11*PIT_fed_deduction!L11*PIT_history!L$54))</f>
        <v>0</v>
      </c>
      <c r="M11" s="148">
        <f>IF(PIT_fed_deduction!M11="",0,(PIT_history!M11*(1-PIT_fed_deduction!M11*PIT_history!M$54))/(1-PIT_history!M11*PIT_fed_deduction!M11*PIT_history!M$54))</f>
        <v>0</v>
      </c>
      <c r="N11" s="148">
        <f>IF(PIT_fed_deduction!N11="",0,(PIT_history!N11*(1-PIT_fed_deduction!N11*PIT_history!N$54))/(1-PIT_history!N11*PIT_fed_deduction!N11*PIT_history!N$54))</f>
        <v>0</v>
      </c>
      <c r="O11" s="148">
        <f>IF(PIT_fed_deduction!O11="",0,(PIT_history!O11*(1-PIT_fed_deduction!O11*PIT_history!O$54))/(1-PIT_history!O11*PIT_fed_deduction!O11*PIT_history!O$54))</f>
        <v>0</v>
      </c>
      <c r="P11" s="148">
        <f>IF(PIT_fed_deduction!P11="",0,(PIT_history!P11*(1-PIT_fed_deduction!P11*PIT_history!P$54))/(1-PIT_history!P11*PIT_fed_deduction!P11*PIT_history!P$54))</f>
        <v>0</v>
      </c>
      <c r="Q11" s="148">
        <f>IF(PIT_fed_deduction!Q11="",0,(PIT_history!Q11*(1-PIT_fed_deduction!Q11*PIT_history!Q$54))/(1-PIT_history!Q11*PIT_fed_deduction!Q11*PIT_history!Q$54))</f>
        <v>0</v>
      </c>
      <c r="R11" s="148">
        <f>IF(PIT_fed_deduction!R11="",0,(PIT_history!R11*(1-PIT_fed_deduction!R11*PIT_history!R$54))/(1-PIT_history!R11*PIT_fed_deduction!R11*PIT_history!R$54))</f>
        <v>0</v>
      </c>
      <c r="S11" s="148">
        <f>IF(PIT_fed_deduction!S11="",0,(PIT_history!S11*(1-PIT_fed_deduction!S11*PIT_history!S$54))/(1-PIT_history!S11*PIT_fed_deduction!S11*PIT_history!S$54))</f>
        <v>0</v>
      </c>
      <c r="T11" s="148">
        <f>IF(PIT_fed_deduction!T11="",0,(PIT_history!T11*(1-PIT_fed_deduction!T11*PIT_history!T$54))/(1-PIT_history!T11*PIT_fed_deduction!T11*PIT_history!T$54))</f>
        <v>0</v>
      </c>
      <c r="U11" s="148">
        <f>IF(PIT_fed_deduction!U11="",0,(PIT_history!U11*(1-PIT_fed_deduction!U11*PIT_history!U$54))/(1-PIT_history!U11*PIT_fed_deduction!U11*PIT_history!U$54))</f>
        <v>0</v>
      </c>
      <c r="V11" s="148">
        <f>IF(PIT_fed_deduction!V11="",0,(PIT_history!V11*(1-PIT_fed_deduction!V11*PIT_history!V$54))/(1-PIT_history!V11*PIT_fed_deduction!V11*PIT_history!V$54))</f>
        <v>0</v>
      </c>
      <c r="W11" s="148">
        <f>IF(PIT_fed_deduction!W11="",0,(PIT_history!W11*(1-PIT_fed_deduction!W11*PIT_history!W$54))/(1-PIT_history!W11*PIT_fed_deduction!W11*PIT_history!W$54))</f>
        <v>0</v>
      </c>
      <c r="X11" s="148">
        <f>IF(PIT_fed_deduction!X11="",0,(PIT_history!X11*(1-PIT_fed_deduction!X11*PIT_history!X$54))/(1-PIT_history!X11*PIT_fed_deduction!X11*PIT_history!X$54))</f>
        <v>0</v>
      </c>
      <c r="Y11" s="148">
        <f>IF(PIT_fed_deduction!Y11="",0,(PIT_history!Y11*(1-PIT_fed_deduction!Y11*PIT_history!Y$54))/(1-PIT_history!Y11*PIT_fed_deduction!Y11*PIT_history!Y$54))</f>
        <v>0</v>
      </c>
      <c r="Z11" s="148">
        <f>IF(PIT_fed_deduction!Z11="",0,(PIT_history!Z11*(1-PIT_fed_deduction!Z11*PIT_history!Z$54))/(1-PIT_history!Z11*PIT_fed_deduction!Z11*PIT_history!Z$54))</f>
        <v>0</v>
      </c>
      <c r="AA11" s="148">
        <f>IF(PIT_fed_deduction!AA11="",0,(PIT_history!AA11*(1-PIT_fed_deduction!AA11*PIT_history!AA$54))/(1-PIT_history!AA11*PIT_fed_deduction!AA11*PIT_history!AA$54))</f>
        <v>0</v>
      </c>
      <c r="AB11" s="148">
        <f>IF(PIT_fed_deduction!AB11="",0,(PIT_history!AB11*(1-PIT_fed_deduction!AB11*PIT_history!AB$54))/(1-PIT_history!AB11*PIT_fed_deduction!AB11*PIT_history!AB$54))</f>
        <v>0</v>
      </c>
      <c r="AC11" s="148">
        <f>IF(PIT_fed_deduction!AC11="",0,(PIT_history!AC11*(1-PIT_fed_deduction!AC11*PIT_history!AC$54))/(1-PIT_history!AC11*PIT_fed_deduction!AC11*PIT_history!AC$54))</f>
        <v>0</v>
      </c>
      <c r="AD11" s="148">
        <f>IF(PIT_fed_deduction!AD11="",0,(PIT_history!AD11*(1-PIT_fed_deduction!AD11*PIT_history!AD$54))/(1-PIT_history!AD11*PIT_fed_deduction!AD11*PIT_history!AD$54))</f>
        <v>0</v>
      </c>
      <c r="AE11" s="148">
        <f>IF(PIT_fed_deduction!AE11="",0,(PIT_history!AE11*(1-PIT_fed_deduction!AE11*PIT_history!AE$54))/(1-PIT_history!AE11*PIT_fed_deduction!AE11*PIT_history!AE$54))</f>
        <v>0</v>
      </c>
      <c r="AF11" s="148">
        <f>IF(PIT_fed_deduction!AF11="",0,(PIT_history!AF11*(1-PIT_fed_deduction!AF11*PIT_history!AF$54))/(1-PIT_history!AF11*PIT_fed_deduction!AF11*PIT_history!AF$54))</f>
        <v>0</v>
      </c>
      <c r="AG11" s="148">
        <f>IF(PIT_fed_deduction!AG11="",0,(PIT_history!AG11*(1-PIT_fed_deduction!AG11*PIT_history!AG$54))/(1-PIT_history!AG11*PIT_fed_deduction!AG11*PIT_history!AG$54))</f>
        <v>0</v>
      </c>
      <c r="AH11" s="148">
        <f>IF(PIT_fed_deduction!AH11="",0,(PIT_history!AH11*(1-PIT_fed_deduction!AH11*PIT_history!AH$54))/(1-PIT_history!AH11*PIT_fed_deduction!AH11*PIT_history!AH$54))</f>
        <v>0</v>
      </c>
      <c r="AI11" s="148">
        <f>IF(PIT_fed_deduction!AI11="",0,(PIT_history!AI11*(1-PIT_fed_deduction!AI11*PIT_history!AI$54))/(1-PIT_history!AI11*PIT_fed_deduction!AI11*PIT_history!AI$54))</f>
        <v>0</v>
      </c>
      <c r="AJ11" s="148">
        <f>IF(PIT_fed_deduction!AJ11="",0,(PIT_history!AJ11*(1-PIT_fed_deduction!AJ11*PIT_history!AJ$54))/(1-PIT_history!AJ11*PIT_fed_deduction!AJ11*PIT_history!AJ$54))</f>
        <v>0</v>
      </c>
      <c r="AK11" s="148">
        <f>IF(PIT_fed_deduction!AK11="",0,(PIT_history!AK11*(1-PIT_fed_deduction!AK11*PIT_history!AK$54))/(1-PIT_history!AK11*PIT_fed_deduction!AK11*PIT_history!AK$54))</f>
        <v>0</v>
      </c>
      <c r="AL11" s="148">
        <f>IF(PIT_fed_deduction!AL11="",0,(PIT_history!AL11*(1-PIT_fed_deduction!AL11*PIT_history!AL$54))/(1-PIT_history!AL11*PIT_fed_deduction!AL11*PIT_history!AL$54))</f>
        <v>0</v>
      </c>
      <c r="AM11" s="148">
        <f>IF(PIT_fed_deduction!AM11="",0,(PIT_history!AM11*(1-PIT_fed_deduction!AM11*PIT_history!AM$54))/(1-PIT_history!AM11*PIT_fed_deduction!AM11*PIT_history!AM$54))</f>
        <v>0</v>
      </c>
      <c r="AN11" s="148">
        <f>IF(PIT_fed_deduction!AN11="",0,(PIT_history!AN11*(1-PIT_fed_deduction!AN11*PIT_history!AN$54))/(1-PIT_history!AN11*PIT_fed_deduction!AN11*PIT_history!AN$54))</f>
        <v>0</v>
      </c>
      <c r="AO11" s="148">
        <f>IF(PIT_fed_deduction!AO11="",0,(PIT_history!AO11*(1-PIT_fed_deduction!AO11*PIT_history!AO$54))/(1-PIT_history!AO11*PIT_fed_deduction!AO11*PIT_history!AO$54))</f>
        <v>0</v>
      </c>
      <c r="AP11" s="148">
        <f>IF(PIT_fed_deduction!AP11="",0,(PIT_history!AP11*(1-PIT_fed_deduction!AP11*PIT_history!AP$54))/(1-PIT_history!AP11*PIT_fed_deduction!AP11*PIT_history!AP$54))</f>
        <v>0</v>
      </c>
      <c r="AQ11" s="148">
        <f>IF(PIT_fed_deduction!AQ11="",0,(PIT_history!AQ11*(1-PIT_fed_deduction!AQ11*PIT_history!AQ$54))/(1-PIT_history!AQ11*PIT_fed_deduction!AQ11*PIT_history!AQ$54))</f>
        <v>0</v>
      </c>
      <c r="AR11" s="148">
        <f>IF(PIT_fed_deduction!AR11="",0,(PIT_history!AR11*(1-PIT_fed_deduction!AR11*PIT_history!AR$54))/(1-PIT_history!AR11*PIT_fed_deduction!AR11*PIT_history!AR$54))</f>
        <v>0</v>
      </c>
      <c r="AS11" s="148">
        <f>IF(PIT_fed_deduction!AS11="",0,(PIT_history!AS11*(1-PIT_fed_deduction!AS11*PIT_history!AS$54))/(1-PIT_history!AS11*PIT_fed_deduction!AS11*PIT_history!AS$54))</f>
        <v>0</v>
      </c>
      <c r="AT11" s="148">
        <f>IF(PIT_fed_deduction!AT11="",0,(PIT_history!AT11*(1-PIT_fed_deduction!AT11*PIT_history!AT$54))/(1-PIT_history!AT11*PIT_fed_deduction!AT11*PIT_history!AT$54))</f>
        <v>0</v>
      </c>
      <c r="AU11" s="148">
        <f>IF(PIT_fed_deduction!AU11="",0,(PIT_history!AU11*(1-PIT_fed_deduction!AU11*PIT_history!AU$54))/(1-PIT_history!AU11*PIT_fed_deduction!AU11*PIT_history!AU$54))</f>
        <v>0</v>
      </c>
      <c r="AV11" s="148">
        <f>IF(PIT_fed_deduction!AV11="",0,(PIT_history!AV11*(1-PIT_fed_deduction!AV11*PIT_history!AV$54))/(1-PIT_history!AV11*PIT_fed_deduction!AV11*PIT_history!AV$54))</f>
        <v>0</v>
      </c>
      <c r="AW11" s="148">
        <f>IF(PIT_fed_deduction!AW11="",0,(PIT_history!AW11*(1-PIT_fed_deduction!AW11*PIT_history!AW$54))/(1-PIT_history!AW11*PIT_fed_deduction!AW11*PIT_history!AW$54))</f>
        <v>0</v>
      </c>
      <c r="AX11" s="148">
        <f>IF(PIT_fed_deduction!AX11="",0,(PIT_history!AX11*(1-PIT_fed_deduction!AX11*PIT_history!AX$54))/(1-PIT_history!AX11*PIT_fed_deduction!AX11*PIT_history!AX$54))</f>
        <v>0</v>
      </c>
      <c r="AY11" s="148">
        <f>IF(PIT_fed_deduction!AY11="",0,(PIT_history!AY11*(1-PIT_fed_deduction!AY11*PIT_history!AY$54))/(1-PIT_history!AY11*PIT_fed_deduction!AY11*PIT_history!AY$54))</f>
        <v>0</v>
      </c>
      <c r="AZ11" s="148">
        <f>IF(PIT_fed_deduction!AZ11="",0,(PIT_history!AZ11*(1-PIT_fed_deduction!AZ11*PIT_history!AZ$54))/(1-PIT_history!AZ11*PIT_fed_deduction!AZ11*PIT_history!AZ$54))</f>
        <v>0</v>
      </c>
      <c r="BA11" s="148">
        <f>IF(PIT_fed_deduction!BA11="",0,(PIT_history!BA11*(1-PIT_fed_deduction!BA11*PIT_history!BA$54))/(1-PIT_history!BA11*PIT_fed_deduction!BA11*PIT_history!BA$54))</f>
        <v>0</v>
      </c>
      <c r="BB11" s="148">
        <f>IF(PIT_fed_deduction!BB11="",0,(PIT_history!BB11*(1-PIT_fed_deduction!BB11*PIT_history!BB$54))/(1-PIT_history!BB11*PIT_fed_deduction!BB11*PIT_history!BB$54))</f>
        <v>0</v>
      </c>
      <c r="BC11" s="148">
        <f>IF(PIT_fed_deduction!BC11="",0,(PIT_history!BC11*(1-PIT_fed_deduction!BC11*PIT_history!BC$54))/(1-PIT_history!BC11*PIT_fed_deduction!BC11*PIT_history!BC$54))</f>
        <v>0</v>
      </c>
      <c r="BD11" s="148">
        <f>IF(PIT_fed_deduction!BD11="",0,(PIT_history!BD11*(1-PIT_fed_deduction!BD11*PIT_history!BD$54))/(1-PIT_history!BD11*PIT_fed_deduction!BD11*PIT_history!BD$54))</f>
        <v>0</v>
      </c>
      <c r="BE11" s="148">
        <f>IF(PIT_fed_deduction!BE11="",0,(PIT_history!BE11*(1-PIT_fed_deduction!BE11*PIT_history!BE$54))/(1-PIT_history!BE11*PIT_fed_deduction!BE11*PIT_history!BE$54))</f>
        <v>0</v>
      </c>
      <c r="BF11" s="148">
        <f>IF(PIT_fed_deduction!BF11="",0,(PIT_history!BF11*(1-PIT_fed_deduction!BF11*PIT_history!BF$54))/(1-PIT_history!BF11*PIT_fed_deduction!BF11*PIT_history!BF$54))</f>
        <v>0</v>
      </c>
      <c r="BG11" s="148">
        <f>IF(PIT_fed_deduction!BG11="",0,(PIT_history!BG11*(1-PIT_fed_deduction!BG11*PIT_history!BG$54))/(1-PIT_history!BG11*PIT_fed_deduction!BG11*PIT_history!BG$54))</f>
        <v>0</v>
      </c>
      <c r="BH11" s="148">
        <f>IF(PIT_fed_deduction!BH11="",0,(PIT_history!BH11*(1-PIT_fed_deduction!BH11*PIT_history!BH$54))/(1-PIT_history!BH11*PIT_fed_deduction!BH11*PIT_history!BH$54))</f>
        <v>0</v>
      </c>
      <c r="BI11" s="148">
        <f>IF(PIT_fed_deduction!BI11="",0,(PIT_history!BI11*(1-PIT_fed_deduction!BI11*PIT_history!BI$54))/(1-PIT_history!BI11*PIT_fed_deduction!BI11*PIT_history!BI$54))</f>
        <v>0</v>
      </c>
      <c r="BJ11" s="148">
        <f>IF(PIT_fed_deduction!BJ11="",0,(PIT_history!BJ11*(1-PIT_fed_deduction!BJ11*PIT_history!BJ$54))/(1-PIT_history!BJ11*PIT_fed_deduction!BJ11*PIT_history!BJ$54))</f>
        <v>0</v>
      </c>
      <c r="BK11" s="148">
        <f>IF(PIT_fed_deduction!BK11="",0,(PIT_history!BK11*(1-PIT_fed_deduction!BK11*PIT_history!BK$54))/(1-PIT_history!BK11*PIT_fed_deduction!BK11*PIT_history!BK$54))</f>
        <v>0</v>
      </c>
      <c r="BL11" s="148">
        <f>IF(PIT_fed_deduction!BL11="",0,(PIT_history!BL11*(1-PIT_fed_deduction!BL11*PIT_history!BL$54))/(1-PIT_history!BL11*PIT_fed_deduction!BL11*PIT_history!BL$54))</f>
        <v>0</v>
      </c>
      <c r="BM11" s="148">
        <f>IF(PIT_fed_deduction!BM11="",0,(PIT_history!BM11*(1-PIT_fed_deduction!BM11*PIT_history!BM$54))/(1-PIT_history!BM11*PIT_fed_deduction!BM11*PIT_history!BM$54))</f>
        <v>0</v>
      </c>
      <c r="BN11" s="148">
        <f>IF(PIT_fed_deduction!BN11="",0,(PIT_history!BN11*(1-PIT_fed_deduction!BN11*PIT_history!BN$54))/(1-PIT_history!BN11*PIT_fed_deduction!BN11*PIT_history!BN$54))</f>
        <v>0</v>
      </c>
      <c r="BO11" s="148">
        <f>IF(PIT_fed_deduction!BO11="",0,(PIT_history!BO11*(1-PIT_fed_deduction!BO11*PIT_history!BO$54))/(1-PIT_history!BO11*PIT_fed_deduction!BO11*PIT_history!BO$54))</f>
        <v>0</v>
      </c>
      <c r="BP11" s="148">
        <f>IF(PIT_fed_deduction!BP11="",0,(PIT_history!BP11*(1-PIT_fed_deduction!BP11*PIT_history!BP$54))/(1-PIT_history!BP11*PIT_fed_deduction!BP11*PIT_history!BP$54))</f>
        <v>0</v>
      </c>
      <c r="BQ11" s="148">
        <f>IF(PIT_fed_deduction!BQ11="",0,(PIT_history!BQ11*(1-PIT_fed_deduction!BQ11*PIT_history!BQ$54))/(1-PIT_history!BQ11*PIT_fed_deduction!BQ11*PIT_history!BQ$54))</f>
        <v>0</v>
      </c>
      <c r="BR11" s="148">
        <f>IF(PIT_fed_deduction!BR11="",0,(PIT_history!BR11*(1-PIT_fed_deduction!BR11*PIT_history!BR$54))/(1-PIT_history!BR11*PIT_fed_deduction!BR11*PIT_history!BR$54))</f>
        <v>0</v>
      </c>
      <c r="BS11" s="148">
        <f>IF(PIT_fed_deduction!BS11="",0,(PIT_history!BS11*(1-PIT_fed_deduction!BS11*PIT_history!BS$54))/(1-PIT_history!BS11*PIT_fed_deduction!BS11*PIT_history!BS$54))</f>
        <v>0</v>
      </c>
      <c r="BT11" s="148">
        <f>IF(PIT_fed_deduction!BT11="",0,(PIT_history!BT11*(1-PIT_fed_deduction!BT11*PIT_history!BT$54))/(1-PIT_history!BT11*PIT_fed_deduction!BT11*PIT_history!BT$54))</f>
        <v>0</v>
      </c>
      <c r="BU11" s="148">
        <f>IF(PIT_fed_deduction!BU11="",0,(PIT_history!BU11*(1-PIT_fed_deduction!BU11*PIT_history!BU$54))/(1-PIT_history!BU11*PIT_fed_deduction!BU11*PIT_history!BU$54))</f>
        <v>0</v>
      </c>
      <c r="BV11" s="148">
        <f>IF(PIT_fed_deduction!BV11="",0,(PIT_history!BV11*(1-PIT_fed_deduction!BV11*PIT_history!BV$54))/(1-PIT_history!BV11*PIT_fed_deduction!BV11*PIT_history!BV$54))</f>
        <v>0</v>
      </c>
      <c r="BW11" s="148">
        <f>IF(PIT_fed_deduction!BW11="",0,(PIT_history!BW11*(1-PIT_fed_deduction!BW11*PIT_history!BW$54))/(1-PIT_history!BW11*PIT_fed_deduction!BW11*PIT_history!BW$54))</f>
        <v>0</v>
      </c>
      <c r="BX11" s="148">
        <f>IF(PIT_fed_deduction!BX11="",0,(PIT_history!BX11*(1-PIT_fed_deduction!BX11*PIT_history!BX$54))/(1-PIT_history!BX11*PIT_fed_deduction!BX11*PIT_history!BX$54))</f>
        <v>0</v>
      </c>
      <c r="BY11" s="148">
        <f>IF(PIT_fed_deduction!BY11="",0,(PIT_history!BY11*(1-PIT_fed_deduction!BY11*PIT_history!BY$54))/(1-PIT_history!BY11*PIT_fed_deduction!BY11*PIT_history!BY$54))</f>
        <v>0</v>
      </c>
      <c r="BZ11" s="148">
        <f>IF(PIT_fed_deduction!BZ11="",0,(PIT_history!BZ11*(1-PIT_fed_deduction!BZ11*PIT_history!BZ$54))/(1-PIT_history!BZ11*PIT_fed_deduction!BZ11*PIT_history!BZ$54))</f>
        <v>0</v>
      </c>
      <c r="CA11" s="148">
        <f>IF(PIT_fed_deduction!CA11="",0,(PIT_history!CA11*(1-PIT_fed_deduction!CA11*PIT_history!CA$54))/(1-PIT_history!CA11*PIT_fed_deduction!CA11*PIT_history!CA$54))</f>
        <v>0</v>
      </c>
      <c r="CB11" s="148">
        <f>IF(PIT_fed_deduction!CB11="",0,(PIT_history!CB11*(1-PIT_fed_deduction!CB11*PIT_history!CB$54))/(1-PIT_history!CB11*PIT_fed_deduction!CB11*PIT_history!CB$54))</f>
        <v>0</v>
      </c>
      <c r="CC11" s="148">
        <f>IF(PIT_fed_deduction!CC11="",0,(PIT_history!CC11*(1-PIT_fed_deduction!CC11*PIT_history!CC$54))/(1-PIT_history!CC11*PIT_fed_deduction!CC11*PIT_history!CC$54))</f>
        <v>0</v>
      </c>
      <c r="CD11" s="148">
        <f>IF(PIT_fed_deduction!CD11="",0,(PIT_history!CD11*(1-PIT_fed_deduction!CD11*PIT_history!CD$54))/(1-PIT_history!CD11*PIT_fed_deduction!CD11*PIT_history!CD$54))</f>
        <v>0</v>
      </c>
      <c r="CE11" s="148">
        <f>IF(PIT_fed_deduction!CE11="",0,(PIT_history!CE11*(1-PIT_fed_deduction!CE11*PIT_history!CE$54))/(1-PIT_history!CE11*PIT_fed_deduction!CE11*PIT_history!CE$54))</f>
        <v>0</v>
      </c>
      <c r="CF11" s="148">
        <f>IF(PIT_fed_deduction!CF11="",0,(PIT_history!CF11*(1-PIT_fed_deduction!CF11*PIT_history!CF$54))/(1-PIT_history!CF11*PIT_fed_deduction!CF11*PIT_history!CF$54))</f>
        <v>0</v>
      </c>
      <c r="CG11" s="148">
        <f>IF(PIT_fed_deduction!CG11="",0,(PIT_history!CG11*(1-PIT_fed_deduction!CG11*PIT_history!CG$54))/(1-PIT_history!CG11*PIT_fed_deduction!CG11*PIT_history!CG$54))</f>
        <v>0</v>
      </c>
      <c r="CH11" s="148">
        <f>IF(PIT_fed_deduction!CH11="",0,(PIT_history!CH11*(1-PIT_fed_deduction!CH11*PIT_history!CH$54))/(1-PIT_history!CH11*PIT_fed_deduction!CH11*PIT_history!CH$54))</f>
        <v>0</v>
      </c>
      <c r="CI11" s="148">
        <f>IF(PIT_fed_deduction!CI11="",0,(PIT_history!CI11*(1-PIT_fed_deduction!CI11*PIT_history!CI$54))/(1-PIT_history!CI11*PIT_fed_deduction!CI11*PIT_history!CI$54))</f>
        <v>0</v>
      </c>
      <c r="CJ11" s="148">
        <f>IF(PIT_fed_deduction!CJ11="",0,(PIT_history!CJ11*(1-PIT_fed_deduction!CJ11*PIT_history!CJ$54))/(1-PIT_history!CJ11*PIT_fed_deduction!CJ11*PIT_history!CJ$54))</f>
        <v>0</v>
      </c>
      <c r="CK11" s="148">
        <f>IF(PIT_fed_deduction!CK11="",0,(PIT_history!CK11*(1-PIT_fed_deduction!CK11*PIT_history!CK$54))/(1-PIT_history!CK11*PIT_fed_deduction!CK11*PIT_history!CK$54))</f>
        <v>0</v>
      </c>
      <c r="CL11" s="148">
        <f>IF(PIT_fed_deduction!CL11="",0,(PIT_history!CL11*(1-PIT_fed_deduction!CL11*PIT_history!CL$54))/(1-PIT_history!CL11*PIT_fed_deduction!CL11*PIT_history!CL$54))</f>
        <v>0</v>
      </c>
      <c r="CM11" s="148">
        <f>IF(PIT_fed_deduction!CM11="",0,(PIT_history!CM11*(1-PIT_fed_deduction!CM11*PIT_history!CM$54))/(1-PIT_history!CM11*PIT_fed_deduction!CM11*PIT_history!CM$54))</f>
        <v>0</v>
      </c>
      <c r="CN11" s="148">
        <f>IF(PIT_fed_deduction!CN11="",0,(PIT_history!CN11*(1-PIT_fed_deduction!CN11*PIT_history!CN$54))/(1-PIT_history!CN11*PIT_fed_deduction!CN11*PIT_history!CN$54))</f>
        <v>0</v>
      </c>
      <c r="CO11" s="148">
        <f>IF(PIT_fed_deduction!CO11="",0,(PIT_history!CO11*(1-PIT_fed_deduction!CO11*PIT_history!CO$54))/(1-PIT_history!CO11*PIT_fed_deduction!CO11*PIT_history!CO$54))</f>
        <v>0</v>
      </c>
      <c r="CP11" s="148">
        <f>IF(PIT_fed_deduction!CP11="",0,(PIT_history!CP11*(1-PIT_fed_deduction!CP11*PIT_history!CP$54))/(1-PIT_history!CP11*PIT_fed_deduction!CP11*PIT_history!CP$54))</f>
        <v>0</v>
      </c>
      <c r="CQ11" s="148">
        <f>IF(PIT_fed_deduction!CQ11="",0,(PIT_history!CQ11*(1-PIT_fed_deduction!CQ11*PIT_history!CQ$54))/(1-PIT_history!CQ11*PIT_fed_deduction!CQ11*PIT_history!CQ$54))</f>
        <v>0</v>
      </c>
      <c r="CR11" s="148">
        <f>IF(PIT_fed_deduction!CR11="",0,(PIT_history!CR11*(1-PIT_fed_deduction!CR11*PIT_history!CR$54))/(1-PIT_history!CR11*PIT_fed_deduction!CR11*PIT_history!CR$54))</f>
        <v>0</v>
      </c>
      <c r="CS11" s="148">
        <f>IF(PIT_fed_deduction!CS11="",0,(PIT_history!CS11*(1-PIT_fed_deduction!CS11*PIT_history!CS$54))/(1-PIT_history!CS11*PIT_fed_deduction!CS11*PIT_history!CS$54))</f>
        <v>0</v>
      </c>
      <c r="CT11" s="148">
        <f>IF(PIT_fed_deduction!CT11="",0,(PIT_history!CT11*(1-PIT_fed_deduction!CT11*PIT_history!CT$54))/(1-PIT_history!CT11*PIT_fed_deduction!CT11*PIT_history!CT$54))</f>
        <v>0</v>
      </c>
      <c r="CU11" s="148">
        <f>IF(PIT_fed_deduction!CU11="",0,(PIT_history!CU11*(1-PIT_fed_deduction!CU11*PIT_history!CU$54))/(1-PIT_history!CU11*PIT_fed_deduction!CU11*PIT_history!CU$54))</f>
        <v>0</v>
      </c>
      <c r="CV11" s="148">
        <f>IF(PIT_fed_deduction!CV11="",0,(PIT_history!CV11*(1-PIT_fed_deduction!CV11*PIT_history!CV$54))/(1-PIT_history!CV11*PIT_fed_deduction!CV11*PIT_history!CV$54))</f>
        <v>0</v>
      </c>
      <c r="CW11" s="148">
        <f>IF(PIT_fed_deduction!CW11="",0,(PIT_history!CW11*(1-PIT_fed_deduction!CW11*PIT_history!CW$54))/(1-PIT_history!CW11*PIT_fed_deduction!CW11*PIT_history!CW$54))</f>
        <v>0</v>
      </c>
      <c r="CX11" s="148">
        <f>IF(PIT_fed_deduction!CX11="",0,(PIT_history!CX11*(1-PIT_fed_deduction!CX11*PIT_history!CX$54))/(1-PIT_history!CX11*PIT_fed_deduction!CX11*PIT_history!CX$54))</f>
        <v>0</v>
      </c>
      <c r="CY11" s="148">
        <f>IF(PIT_fed_deduction!CY11="",0,(PIT_history!CY11*(1-PIT_fed_deduction!CY11*PIT_history!CY$54))/(1-PIT_history!CY11*PIT_fed_deduction!CY11*PIT_history!CY$54))</f>
        <v>0</v>
      </c>
      <c r="CZ11" s="148">
        <f>IF(PIT_fed_deduction!CZ11="",0,(PIT_history!CZ11*(1-PIT_fed_deduction!CZ11*PIT_history!CZ$54))/(1-PIT_history!CZ11*PIT_fed_deduction!CZ11*PIT_history!CZ$54))</f>
        <v>0</v>
      </c>
      <c r="DA11" s="148">
        <f>IF(PIT_fed_deduction!DA11="",0,(PIT_history!DA11*(1-PIT_fed_deduction!DA11*PIT_history!DA$54))/(1-PIT_history!DA11*PIT_fed_deduction!DA11*PIT_history!DA$54))</f>
        <v>0</v>
      </c>
      <c r="DB11" s="148">
        <f>IF(PIT_fed_deduction!DB11="",0,(PIT_history!DB11*(1-PIT_fed_deduction!DB11*PIT_history!DB$54))/(1-PIT_history!DB11*PIT_fed_deduction!DB11*PIT_history!DB$54))</f>
        <v>0</v>
      </c>
      <c r="DC11" s="148">
        <f>IF(PIT_fed_deduction!DC11="",0,(PIT_history!DC11*(1-PIT_fed_deduction!DC11*PIT_history!DC$54))/(1-PIT_history!DC11*PIT_fed_deduction!DC11*PIT_history!DC$54))</f>
        <v>0</v>
      </c>
      <c r="DD11" s="148">
        <f>IF(PIT_fed_deduction!DD11="",0,(PIT_history!DD11*(1-PIT_fed_deduction!DD11*PIT_history!DD$54))/(1-PIT_history!DD11*PIT_fed_deduction!DD11*PIT_history!DD$54))</f>
        <v>0</v>
      </c>
      <c r="DE11" s="148">
        <f>IF(PIT_fed_deduction!DE11="",0,(PIT_history!DE11*(1-PIT_fed_deduction!DE11*PIT_history!DE$54))/(1-PIT_history!DE11*PIT_fed_deduction!DE11*PIT_history!DE$54))</f>
        <v>0</v>
      </c>
      <c r="DF11" s="148">
        <f>IF(PIT_fed_deduction!DF11="",0,(PIT_history!DF11*(1-PIT_fed_deduction!DF11*PIT_history!DF$54))/(1-PIT_history!DF11*PIT_fed_deduction!DF11*PIT_history!DF$54))</f>
        <v>0</v>
      </c>
      <c r="DG11" s="148">
        <f>IF(PIT_fed_deduction!DG11="",0,(PIT_history!DG11*(1-PIT_fed_deduction!DG11*PIT_history!DG$54))/(1-PIT_history!DG11*PIT_fed_deduction!DG11*PIT_history!DG$54))</f>
        <v>0</v>
      </c>
      <c r="DH11" s="148">
        <f>IF(PIT_fed_deduction!DH11="",0,(PIT_history!DH11*(1-PIT_fed_deduction!DH11*PIT_history!DH$54))/(1-PIT_history!DH11*PIT_fed_deduction!DH11*PIT_history!DH$54))</f>
        <v>0</v>
      </c>
      <c r="DI11" s="148">
        <f>IF(PIT_fed_deduction!DI11="",0,(PIT_history!DI11*(1-PIT_fed_deduction!DI11*PIT_history!DI$54))/(1-PIT_history!DI11*PIT_fed_deduction!DI11*PIT_history!DI$54))</f>
        <v>0</v>
      </c>
      <c r="DJ11" s="148">
        <f>IF(PIT_fed_deduction!DJ11="",0,(PIT_history!DJ11*(1-PIT_fed_deduction!DJ11*PIT_history!DJ$54))/(1-PIT_history!DJ11*PIT_fed_deduction!DJ11*PIT_history!DJ$54))</f>
        <v>0</v>
      </c>
      <c r="DK11" s="148">
        <f>IF(PIT_fed_deduction!DK11="",0,(PIT_history!DK11*(1-PIT_fed_deduction!DK11*PIT_history!DK$54))/(1-PIT_history!DK11*PIT_fed_deduction!DK11*PIT_history!DK$54))</f>
        <v>0</v>
      </c>
      <c r="DL11" s="148">
        <f>IF(PIT_fed_deduction!DL11="",0,(PIT_history!DL11*(1-PIT_fed_deduction!DL11*PIT_history!DL$54))/(1-PIT_history!DL11*PIT_fed_deduction!DL11*PIT_history!DL$54))</f>
        <v>0</v>
      </c>
      <c r="DM11" s="148">
        <f>IF(PIT_fed_deduction!DM11="",0,(PIT_history!DM11*(1-PIT_fed_deduction!DM11*PIT_history!DM$54))/(1-PIT_history!DM11*PIT_fed_deduction!DM11*PIT_history!DM$54))</f>
        <v>0</v>
      </c>
      <c r="DN11" s="148">
        <f>IF(PIT_fed_deduction!DN11="",0,(PIT_history!DN11*(1-PIT_fed_deduction!DN11*PIT_history!DN$54))/(1-PIT_history!DN11*PIT_fed_deduction!DN11*PIT_history!DN$54))</f>
        <v>0</v>
      </c>
      <c r="DO11" s="148">
        <f>IF(PIT_fed_deduction!DO11="",0,(PIT_history!DO11*(1-PIT_fed_deduction!DO11*PIT_history!DO$54))/(1-PIT_history!DO11*PIT_fed_deduction!DO11*PIT_history!DO$54))</f>
        <v>0</v>
      </c>
      <c r="DP11" s="148">
        <f>IF(PIT_fed_deduction!DP11="",0,(1-(PIT_fed_deduction!DP11*PIT_history!DP$54))*PIT_history!DP11)</f>
        <v>0</v>
      </c>
      <c r="DQ11" s="148">
        <f>IF(PIT_fed_deduction!DQ11="",0,(1-(PIT_fed_deduction!DQ11*PIT_history!DQ$54))*PIT_history!DQ11)</f>
        <v>0</v>
      </c>
      <c r="DR11" s="148">
        <f>IF(PIT_fed_deduction!DR11="",0,(1-(PIT_fed_deduction!DR11*PIT_history!DR$54))*PIT_history!DR11)</f>
        <v>0</v>
      </c>
      <c r="DS11" s="148">
        <f>IF(PIT_fed_deduction!DS11="",0,(1-(PIT_fed_deduction!DS11*PIT_history!DS$54))*PIT_history!DS11)</f>
        <v>0</v>
      </c>
      <c r="DT11" s="148">
        <f>IF(PIT_fed_deduction!DT11="",0,(1-(PIT_fed_deduction!DT11*PIT_history!DT$54))*PIT_history!DT11)</f>
        <v>0</v>
      </c>
      <c r="DU11" s="148">
        <f>IF(PIT_fed_deduction!DU11="",0,(1-(PIT_fed_deduction!DU11*PIT_history!DU$54))*PIT_history!DU11)</f>
        <v>0</v>
      </c>
      <c r="DV11" s="148">
        <f>IF(PIT_fed_deduction!DV11="",0,(1-(PIT_fed_deduction!DV11*PIT_history!DV$54))*PIT_history!DV11)</f>
        <v>0</v>
      </c>
      <c r="DW11" s="148">
        <f>IF(PIT_fed_deduction!DW11="",0,(1-(PIT_fed_deduction!DW11*PIT_history!DW$54))*PIT_history!DW11)</f>
        <v>0</v>
      </c>
      <c r="DX11" s="148">
        <f>IF(PIT_fed_deduction!DX11="",0,(1-(PIT_fed_deduction!DX11*PIT_history!DX$54))*PIT_history!DX11)</f>
        <v>0</v>
      </c>
      <c r="DY11" s="144">
        <v>0</v>
      </c>
      <c r="DZ11" s="68"/>
      <c r="EA11" s="2"/>
      <c r="EB11" s="2"/>
      <c r="EC11" s="2"/>
      <c r="ED11" s="2"/>
      <c r="EE11" s="2"/>
      <c r="EF11" s="2"/>
      <c r="EG11" s="2"/>
      <c r="EH11" s="2"/>
      <c r="EI11" s="2"/>
      <c r="EJ11" s="2"/>
      <c r="EK11" s="2"/>
      <c r="EL11" s="2"/>
      <c r="EM11" s="2"/>
      <c r="EN11" s="2"/>
      <c r="EO11" s="2"/>
      <c r="EP11" s="2"/>
      <c r="EQ11" s="2"/>
      <c r="ER11" s="2"/>
      <c r="ES11" s="2"/>
      <c r="ET11" s="2"/>
      <c r="EU11" s="2"/>
    </row>
    <row r="12" spans="1:151" ht="15" customHeight="1">
      <c r="A12" s="18" t="s">
        <v>36</v>
      </c>
      <c r="B12" s="148">
        <f>IF(PIT_fed_deduction!B12="",0,(PIT_history!B12*(1-PIT_fed_deduction!B12*PIT_history!B$54))/(1-PIT_history!B12*PIT_fed_deduction!B12*PIT_history!B$54))</f>
        <v>0</v>
      </c>
      <c r="C12" s="148">
        <f>IF(PIT_fed_deduction!C12="",0,(PIT_history!C12*(1-PIT_fed_deduction!C12*PIT_history!C$54))/(1-PIT_history!C12*PIT_fed_deduction!C12*PIT_history!C$54))</f>
        <v>0</v>
      </c>
      <c r="D12" s="148">
        <f>IF(PIT_fed_deduction!D12="",0,(PIT_history!D12*(1-PIT_fed_deduction!D12*PIT_history!D$54))/(1-PIT_history!D12*PIT_fed_deduction!D12*PIT_history!D$54))</f>
        <v>0</v>
      </c>
      <c r="E12" s="148">
        <f>IF(PIT_fed_deduction!E12="",0,(PIT_history!E12*(1-PIT_fed_deduction!E12*PIT_history!E$54))/(1-PIT_history!E12*PIT_fed_deduction!E12*PIT_history!E$54))</f>
        <v>0</v>
      </c>
      <c r="F12" s="148">
        <f>IF(PIT_fed_deduction!F12="",0,(PIT_history!F12*(1-PIT_fed_deduction!F12*PIT_history!F$54))/(1-PIT_history!F12*PIT_fed_deduction!F12*PIT_history!F$54))</f>
        <v>0</v>
      </c>
      <c r="G12" s="148">
        <f>IF(PIT_fed_deduction!G12="",0,(PIT_history!G12*(1-PIT_fed_deduction!G12*PIT_history!G$54))/(1-PIT_history!G12*PIT_fed_deduction!G12*PIT_history!G$54))</f>
        <v>0</v>
      </c>
      <c r="H12" s="148">
        <f>IF(PIT_fed_deduction!H12="",0,(PIT_history!H12*(1-PIT_fed_deduction!H12*PIT_history!H$54))/(1-PIT_history!H12*PIT_fed_deduction!H12*PIT_history!H$54))</f>
        <v>0</v>
      </c>
      <c r="I12" s="148">
        <f>IF(PIT_fed_deduction!I12="",0,(PIT_history!I12*(1-PIT_fed_deduction!I12*PIT_history!I$54))/(1-PIT_history!I12*PIT_fed_deduction!I12*PIT_history!I$54))</f>
        <v>0</v>
      </c>
      <c r="J12" s="148">
        <f>IF(PIT_fed_deduction!J12="",0,(PIT_history!J12*(1-PIT_fed_deduction!J12*PIT_history!J$54))/(1-PIT_history!J12*PIT_fed_deduction!J12*PIT_history!J$54))</f>
        <v>0</v>
      </c>
      <c r="K12" s="148">
        <f>IF(PIT_fed_deduction!K12="",0,(PIT_history!K12*(1-PIT_fed_deduction!K12*PIT_history!K$54))/(1-PIT_history!K12*PIT_fed_deduction!K12*PIT_history!K$54))</f>
        <v>0</v>
      </c>
      <c r="L12" s="148">
        <f>IF(PIT_fed_deduction!L12="",0,(PIT_history!L12*(1-PIT_fed_deduction!L12*PIT_history!L$54))/(1-PIT_history!L12*PIT_fed_deduction!L12*PIT_history!L$54))</f>
        <v>0</v>
      </c>
      <c r="M12" s="148">
        <f>IF(PIT_fed_deduction!M12="",0,(PIT_history!M12*(1-PIT_fed_deduction!M12*PIT_history!M$54))/(1-PIT_history!M12*PIT_fed_deduction!M12*PIT_history!M$54))</f>
        <v>0</v>
      </c>
      <c r="N12" s="148">
        <f>IF(PIT_fed_deduction!N12="",0,(PIT_history!N12*(1-PIT_fed_deduction!N12*PIT_history!N$54))/(1-PIT_history!N12*PIT_fed_deduction!N12*PIT_history!N$54))</f>
        <v>0</v>
      </c>
      <c r="O12" s="148">
        <f>IF(PIT_fed_deduction!O12="",0,(PIT_history!O12*(1-PIT_fed_deduction!O12*PIT_history!O$54))/(1-PIT_history!O12*PIT_fed_deduction!O12*PIT_history!O$54))</f>
        <v>0</v>
      </c>
      <c r="P12" s="148">
        <f>IF(PIT_fed_deduction!P12="",0,(PIT_history!P12*(1-PIT_fed_deduction!P12*PIT_history!P$54))/(1-PIT_history!P12*PIT_fed_deduction!P12*PIT_history!P$54))</f>
        <v>0</v>
      </c>
      <c r="Q12" s="148">
        <f>IF(PIT_fed_deduction!Q12="",0,(PIT_history!Q12*(1-PIT_fed_deduction!Q12*PIT_history!Q$54))/(1-PIT_history!Q12*PIT_fed_deduction!Q12*PIT_history!Q$54))</f>
        <v>0</v>
      </c>
      <c r="R12" s="148">
        <f>IF(PIT_fed_deduction!R12="",0,(PIT_history!R12*(1-PIT_fed_deduction!R12*PIT_history!R$54))/(1-PIT_history!R12*PIT_fed_deduction!R12*PIT_history!R$54))</f>
        <v>0</v>
      </c>
      <c r="S12" s="148">
        <f>IF(PIT_fed_deduction!S12="",0,(PIT_history!S12*(1-PIT_fed_deduction!S12*PIT_history!S$54))/(1-PIT_history!S12*PIT_fed_deduction!S12*PIT_history!S$54))</f>
        <v>0</v>
      </c>
      <c r="T12" s="148">
        <f>IF(PIT_fed_deduction!T12="",0,(PIT_history!T12*(1-PIT_fed_deduction!T12*PIT_history!T$54))/(1-PIT_history!T12*PIT_fed_deduction!T12*PIT_history!T$54))</f>
        <v>0</v>
      </c>
      <c r="U12" s="148">
        <f>IF(PIT_fed_deduction!U12="",0,(PIT_history!U12*(1-PIT_fed_deduction!U12*PIT_history!U$54))/(1-PIT_history!U12*PIT_fed_deduction!U12*PIT_history!U$54))</f>
        <v>0</v>
      </c>
      <c r="V12" s="148">
        <f>IF(PIT_fed_deduction!V12="",0,(PIT_history!V12*(1-PIT_fed_deduction!V12*PIT_history!V$54))/(1-PIT_history!V12*PIT_fed_deduction!V12*PIT_history!V$54))</f>
        <v>0</v>
      </c>
      <c r="W12" s="148">
        <f>IF(PIT_fed_deduction!W12="",0,(PIT_history!W12*(1-PIT_fed_deduction!W12*PIT_history!W$54))/(1-PIT_history!W12*PIT_fed_deduction!W12*PIT_history!W$54))</f>
        <v>0</v>
      </c>
      <c r="X12" s="148">
        <f>IF(PIT_fed_deduction!X12="",0,(PIT_history!X12*(1-PIT_fed_deduction!X12*PIT_history!X$54))/(1-PIT_history!X12*PIT_fed_deduction!X12*PIT_history!X$54))</f>
        <v>0</v>
      </c>
      <c r="Y12" s="148">
        <f>IF(PIT_fed_deduction!Y12="",0,(PIT_history!Y12*(1-PIT_fed_deduction!Y12*PIT_history!Y$54))/(1-PIT_history!Y12*PIT_fed_deduction!Y12*PIT_history!Y$54))</f>
        <v>0</v>
      </c>
      <c r="Z12" s="148">
        <f>IF(PIT_fed_deduction!Z12="",0,(PIT_history!Z12*(1-PIT_fed_deduction!Z12*PIT_history!Z$54))/(1-PIT_history!Z12*PIT_fed_deduction!Z12*PIT_history!Z$54))</f>
        <v>0</v>
      </c>
      <c r="AA12" s="148">
        <f>IF(PIT_fed_deduction!AA12="",0,(PIT_history!AA12*(1-PIT_fed_deduction!AA12*PIT_history!AA$54))/(1-PIT_history!AA12*PIT_fed_deduction!AA12*PIT_history!AA$54))</f>
        <v>0</v>
      </c>
      <c r="AB12" s="148">
        <f>IF(PIT_fed_deduction!AB12="",0,(PIT_history!AB12*(1-PIT_fed_deduction!AB12*PIT_history!AB$54))/(1-PIT_history!AB12*PIT_fed_deduction!AB12*PIT_history!AB$54))</f>
        <v>0</v>
      </c>
      <c r="AC12" s="148">
        <f>IF(PIT_fed_deduction!AC12="",0,(PIT_history!AC12*(1-PIT_fed_deduction!AC12*PIT_history!AC$54))/(1-PIT_history!AC12*PIT_fed_deduction!AC12*PIT_history!AC$54))</f>
        <v>0</v>
      </c>
      <c r="AD12" s="148">
        <f>IF(PIT_fed_deduction!AD12="",0,(PIT_history!AD12*(1-PIT_fed_deduction!AD12*PIT_history!AD$54))/(1-PIT_history!AD12*PIT_fed_deduction!AD12*PIT_history!AD$54))</f>
        <v>0</v>
      </c>
      <c r="AE12" s="148">
        <f>IF(PIT_fed_deduction!AE12="",0,(PIT_history!AE12*(1-PIT_fed_deduction!AE12*PIT_history!AE$54))/(1-PIT_history!AE12*PIT_fed_deduction!AE12*PIT_history!AE$54))</f>
        <v>8.3333333333333329E-2</v>
      </c>
      <c r="AF12" s="148">
        <f>IF(PIT_fed_deduction!AF12="",0,(PIT_history!AF12*(1-PIT_fed_deduction!AF12*PIT_history!AF$54))/(1-PIT_history!AF12*PIT_fed_deduction!AF12*PIT_history!AF$54))</f>
        <v>8.3333333333333329E-2</v>
      </c>
      <c r="AG12" s="148">
        <f>IF(PIT_fed_deduction!AG12="",0,(PIT_history!AG12*(1-PIT_fed_deduction!AG12*PIT_history!AG$54))/(1-PIT_history!AG12*PIT_fed_deduction!AG12*PIT_history!AG$54))</f>
        <v>0.05</v>
      </c>
      <c r="AH12" s="148">
        <f>IF(PIT_fed_deduction!AH12="",0,(PIT_history!AH12*(1-PIT_fed_deduction!AH12*PIT_history!AH$54))/(1-PIT_history!AH12*PIT_fed_deduction!AH12*PIT_history!AH$54))</f>
        <v>0.05</v>
      </c>
      <c r="AI12" s="148">
        <f>IF(PIT_fed_deduction!AI12="",0,(PIT_history!AI12*(1-PIT_fed_deduction!AI12*PIT_history!AI$54))/(1-PIT_history!AI12*PIT_fed_deduction!AI12*PIT_history!AI$54))</f>
        <v>0.05</v>
      </c>
      <c r="AJ12" s="148">
        <f>IF(PIT_fed_deduction!AJ12="",0,(PIT_history!AJ12*(1-PIT_fed_deduction!AJ12*PIT_history!AJ$54))/(1-PIT_history!AJ12*PIT_fed_deduction!AJ12*PIT_history!AJ$54))</f>
        <v>0.05</v>
      </c>
      <c r="AK12" s="148">
        <f>IF(PIT_fed_deduction!AK12="",0,(PIT_history!AK12*(1-PIT_fed_deduction!AK12*PIT_history!AK$54))/(1-PIT_history!AK12*PIT_fed_deduction!AK12*PIT_history!AK$54))</f>
        <v>0.05</v>
      </c>
      <c r="AL12" s="148">
        <f>IF(PIT_fed_deduction!AL12="",0,(PIT_history!AL12*(1-PIT_fed_deduction!AL12*PIT_history!AL$54))/(1-PIT_history!AL12*PIT_fed_deduction!AL12*PIT_history!AL$54))</f>
        <v>0.05</v>
      </c>
      <c r="AM12" s="148">
        <f>IF(PIT_fed_deduction!AM12="",0,(PIT_history!AM12*(1-PIT_fed_deduction!AM12*PIT_history!AM$54))/(1-PIT_history!AM12*PIT_fed_deduction!AM12*PIT_history!AM$54))</f>
        <v>7.0000000000000007E-2</v>
      </c>
      <c r="AN12" s="148">
        <f>IF(PIT_fed_deduction!AN12="",0,(PIT_history!AN12*(1-PIT_fed_deduction!AN12*PIT_history!AN$54))/(1-PIT_history!AN12*PIT_fed_deduction!AN12*PIT_history!AN$54))</f>
        <v>1.5560495395363607E-2</v>
      </c>
      <c r="AO12" s="148">
        <f>IF(PIT_fed_deduction!AO12="",0,(PIT_history!AO12*(1-PIT_fed_deduction!AO12*PIT_history!AO$54))/(1-PIT_history!AO12*PIT_fed_deduction!AO12*PIT_history!AO$54))</f>
        <v>1.5560495395363607E-2</v>
      </c>
      <c r="AP12" s="148">
        <f>IF(PIT_fed_deduction!AP12="",0,(PIT_history!AP12*(1-PIT_fed_deduction!AP12*PIT_history!AP$54))/(1-PIT_history!AP12*PIT_fed_deduction!AP12*PIT_history!AP$54))</f>
        <v>1.5560495395363607E-2</v>
      </c>
      <c r="AQ12" s="148">
        <f>IF(PIT_fed_deduction!AQ12="",0,(PIT_history!AQ12*(1-PIT_fed_deduction!AQ12*PIT_history!AQ$54))/(1-PIT_history!AQ12*PIT_fed_deduction!AQ12*PIT_history!AQ$54))</f>
        <v>1.4099438142690551E-2</v>
      </c>
      <c r="AR12" s="148">
        <f>IF(PIT_fed_deduction!AR12="",0,(PIT_history!AR12*(1-PIT_fed_deduction!AR12*PIT_history!AR$54))/(1-PIT_history!AR12*PIT_fed_deduction!AR12*PIT_history!AR$54))</f>
        <v>8.9514066496163697E-3</v>
      </c>
      <c r="AS12" s="148">
        <f>IF(PIT_fed_deduction!AS12="",0,(PIT_history!AS12*(1-PIT_fed_deduction!AS12*PIT_history!AS$54))/(1-PIT_history!AS12*PIT_fed_deduction!AS12*PIT_history!AS$54))</f>
        <v>8.9514066496163697E-3</v>
      </c>
      <c r="AT12" s="148">
        <f>IF(PIT_fed_deduction!AT12="",0,(PIT_history!AT12*(1-PIT_fed_deduction!AT12*PIT_history!AT$54))/(1-PIT_history!AT12*PIT_fed_deduction!AT12*PIT_history!AT$54))</f>
        <v>4.4958253050738639E-3</v>
      </c>
      <c r="AU12" s="148">
        <f>IF(PIT_fed_deduction!AU12="",0,(PIT_history!AU12*(1-PIT_fed_deduction!AU12*PIT_history!AU$54))/(1-PIT_history!AU12*PIT_fed_deduction!AU12*PIT_history!AU$54))</f>
        <v>6.7286126241589217E-3</v>
      </c>
      <c r="AV12" s="148">
        <f>IF(PIT_fed_deduction!AV12="",0,(PIT_history!AV12*(1-PIT_fed_deduction!AV12*PIT_history!AV$54))/(1-PIT_history!AV12*PIT_fed_deduction!AV12*PIT_history!AV$54))</f>
        <v>6.7286126241589217E-3</v>
      </c>
      <c r="AW12" s="148">
        <f>IF(PIT_fed_deduction!AW12="",0,(PIT_history!AW12*(1-PIT_fed_deduction!AW12*PIT_history!AW$54))/(1-PIT_history!AW12*PIT_fed_deduction!AW12*PIT_history!AW$54))</f>
        <v>6.7286126241589217E-3</v>
      </c>
      <c r="AX12" s="148">
        <f>IF(PIT_fed_deduction!AX12="",0,(PIT_history!AX12*(1-PIT_fed_deduction!AX12*PIT_history!AX$54))/(1-PIT_history!AX12*PIT_fed_deduction!AX12*PIT_history!AX$54))</f>
        <v>6.7286126241589217E-3</v>
      </c>
      <c r="AY12" s="148">
        <f>IF(PIT_fed_deduction!AY12="",0,(PIT_history!AY12*(1-PIT_fed_deduction!AY12*PIT_history!AY$54))/(1-PIT_history!AY12*PIT_fed_deduction!AY12*PIT_history!AY$54))</f>
        <v>6.7286126241589217E-3</v>
      </c>
      <c r="AZ12" s="148">
        <f>IF(PIT_fed_deduction!AZ12="",0,(PIT_history!AZ12*(1-PIT_fed_deduction!AZ12*PIT_history!AZ$54))/(1-PIT_history!AZ12*PIT_fed_deduction!AZ12*PIT_history!AZ$54))</f>
        <v>6.7286126241589217E-3</v>
      </c>
      <c r="BA12" s="148">
        <f>IF(PIT_fed_deduction!BA12="",0,(PIT_history!BA12*(1-PIT_fed_deduction!BA12*PIT_history!BA$54))/(1-PIT_history!BA12*PIT_fed_deduction!BA12*PIT_history!BA$54))</f>
        <v>6.7286126241589217E-3</v>
      </c>
      <c r="BB12" s="148">
        <f>IF(PIT_fed_deduction!BB12="",0,(PIT_history!BB12*(1-PIT_fed_deduction!BB12*PIT_history!BB$54))/(1-PIT_history!BB12*PIT_fed_deduction!BB12*PIT_history!BB$54))</f>
        <v>6.7286126241589217E-3</v>
      </c>
      <c r="BC12" s="148">
        <f>IF(PIT_fed_deduction!BC12="",0,(PIT_history!BC12*(1-PIT_fed_deduction!BC12*PIT_history!BC$54))/(1-PIT_history!BC12*PIT_fed_deduction!BC12*PIT_history!BC$54))</f>
        <v>6.7286126241589217E-3</v>
      </c>
      <c r="BD12" s="148">
        <f>IF(PIT_fed_deduction!BD12="",0,(PIT_history!BD12*(1-PIT_fed_deduction!BD12*PIT_history!BD$54))/(1-PIT_history!BD12*PIT_fed_deduction!BD12*PIT_history!BD$54))</f>
        <v>6.7286126241589217E-3</v>
      </c>
      <c r="BE12" s="148">
        <f>IF(PIT_fed_deduction!BE12="",0,(PIT_history!BE12*(1-PIT_fed_deduction!BE12*PIT_history!BE$54))/(1-PIT_history!BE12*PIT_fed_deduction!BE12*PIT_history!BE$54))</f>
        <v>0.06</v>
      </c>
      <c r="BF12" s="148">
        <f>IF(PIT_fed_deduction!BF12="",0,(PIT_history!BF12*(1-PIT_fed_deduction!BF12*PIT_history!BF$54))/(1-PIT_history!BF12*PIT_fed_deduction!BF12*PIT_history!BF$54))</f>
        <v>0.06</v>
      </c>
      <c r="BG12" s="148">
        <f>IF(PIT_fed_deduction!BG12="",0,(PIT_history!BG12*(1-PIT_fed_deduction!BG12*PIT_history!BG$54))/(1-PIT_history!BG12*PIT_fed_deduction!BG12*PIT_history!BG$54))</f>
        <v>0.06</v>
      </c>
      <c r="BH12" s="148">
        <f>IF(PIT_fed_deduction!BH12="",0,(PIT_history!BH12*(1-PIT_fed_deduction!BH12*PIT_history!BH$54))/(1-PIT_history!BH12*PIT_fed_deduction!BH12*PIT_history!BH$54))</f>
        <v>0.06</v>
      </c>
      <c r="BI12" s="148">
        <f>IF(PIT_fed_deduction!BI12="",0,(PIT_history!BI12*(1-PIT_fed_deduction!BI12*PIT_history!BI$54))/(1-PIT_history!BI12*PIT_fed_deduction!BI12*PIT_history!BI$54))</f>
        <v>0.06</v>
      </c>
      <c r="BJ12" s="148">
        <f>IF(PIT_fed_deduction!BJ12="",0,(PIT_history!BJ12*(1-PIT_fed_deduction!BJ12*PIT_history!BJ$54))/(1-PIT_history!BJ12*PIT_fed_deduction!BJ12*PIT_history!BJ$54))</f>
        <v>0.06</v>
      </c>
      <c r="BK12" s="148">
        <f>IF(PIT_fed_deduction!BK12="",0,(PIT_history!BK12*(1-PIT_fed_deduction!BK12*PIT_history!BK$54))/(1-PIT_history!BK12*PIT_fed_deduction!BK12*PIT_history!BK$54))</f>
        <v>0.06</v>
      </c>
      <c r="BL12" s="148">
        <f>IF(PIT_fed_deduction!BL12="",0,(PIT_history!BL12*(1-PIT_fed_deduction!BL12*PIT_history!BL$54))/(1-PIT_history!BL12*PIT_fed_deduction!BL12*PIT_history!BL$54))</f>
        <v>0.06</v>
      </c>
      <c r="BM12" s="148">
        <f>IF(PIT_fed_deduction!BM12="",0,(PIT_history!BM12*(1-PIT_fed_deduction!BM12*PIT_history!BM$54))/(1-PIT_history!BM12*PIT_fed_deduction!BM12*PIT_history!BM$54))</f>
        <v>0.06</v>
      </c>
      <c r="BN12" s="148">
        <f>IF(PIT_fed_deduction!BN12="",0,(PIT_history!BN12*(1-PIT_fed_deduction!BN12*PIT_history!BN$54))/(1-PIT_history!BN12*PIT_fed_deduction!BN12*PIT_history!BN$54))</f>
        <v>0.06</v>
      </c>
      <c r="BO12" s="148">
        <f>IF(PIT_fed_deduction!BO12="",0,(PIT_history!BO12*(1-PIT_fed_deduction!BO12*PIT_history!BO$54))/(1-PIT_history!BO12*PIT_fed_deduction!BO12*PIT_history!BO$54))</f>
        <v>0.06</v>
      </c>
      <c r="BP12" s="148">
        <f>IF(PIT_fed_deduction!BP12="",0,(PIT_history!BP12*(1-PIT_fed_deduction!BP12*PIT_history!BP$54))/(1-PIT_history!BP12*PIT_fed_deduction!BP12*PIT_history!BP$54))</f>
        <v>0.06</v>
      </c>
      <c r="BQ12" s="148">
        <f>IF(PIT_fed_deduction!BQ12="",0,(PIT_history!BQ12*(1-PIT_fed_deduction!BQ12*PIT_history!BQ$54))/(1-PIT_history!BQ12*PIT_fed_deduction!BQ12*PIT_history!BQ$54))</f>
        <v>0.06</v>
      </c>
      <c r="BR12" s="148">
        <f>IF(PIT_fed_deduction!BR12="",0,(PIT_history!BR12*(1-PIT_fed_deduction!BR12*PIT_history!BR$54))/(1-PIT_history!BR12*PIT_fed_deduction!BR12*PIT_history!BR$54))</f>
        <v>0.06</v>
      </c>
      <c r="BS12" s="148">
        <f>IF(PIT_fed_deduction!BS12="",0,(PIT_history!BS12*(1-PIT_fed_deduction!BS12*PIT_history!BS$54))/(1-PIT_history!BS12*PIT_fed_deduction!BS12*PIT_history!BS$54))</f>
        <v>0.06</v>
      </c>
      <c r="BT12" s="148">
        <f>IF(PIT_fed_deduction!BT12="",0,(PIT_history!BT12*(1-PIT_fed_deduction!BT12*PIT_history!BT$54))/(1-PIT_history!BT12*PIT_fed_deduction!BT12*PIT_history!BT$54))</f>
        <v>0.06</v>
      </c>
      <c r="BU12" s="148">
        <f>IF(PIT_fed_deduction!BU12="",0,(PIT_history!BU12*(1-PIT_fed_deduction!BU12*PIT_history!BU$54))/(1-PIT_history!BU12*PIT_fed_deduction!BU12*PIT_history!BU$54))</f>
        <v>0.06</v>
      </c>
      <c r="BV12" s="148">
        <f>IF(PIT_fed_deduction!BV12="",0,(PIT_history!BV12*(1-PIT_fed_deduction!BV12*PIT_history!BV$54))/(1-PIT_history!BV12*PIT_fed_deduction!BV12*PIT_history!BV$54))</f>
        <v>0.06</v>
      </c>
      <c r="BW12" s="148">
        <f>IF(PIT_fed_deduction!BW12="",0,(PIT_history!BW12*(1-PIT_fed_deduction!BW12*PIT_history!BW$54))/(1-PIT_history!BW12*PIT_fed_deduction!BW12*PIT_history!BW$54))</f>
        <v>0.06</v>
      </c>
      <c r="BX12" s="148">
        <f>IF(PIT_fed_deduction!BX12="",0,(PIT_history!BX12*(1-PIT_fed_deduction!BX12*PIT_history!BX$54))/(1-PIT_history!BX12*PIT_fed_deduction!BX12*PIT_history!BX$54))</f>
        <v>0.06</v>
      </c>
      <c r="BY12" s="148">
        <f>IF(PIT_fed_deduction!BY12="",0,(PIT_history!BY12*(1-PIT_fed_deduction!BY12*PIT_history!BY$54))/(1-PIT_history!BY12*PIT_fed_deduction!BY12*PIT_history!BY$54))</f>
        <v>0.06</v>
      </c>
      <c r="BZ12" s="148">
        <f>IF(PIT_fed_deduction!BZ12="",0,(PIT_history!BZ12*(1-PIT_fed_deduction!BZ12*PIT_history!BZ$54))/(1-PIT_history!BZ12*PIT_fed_deduction!BZ12*PIT_history!BZ$54))</f>
        <v>0.06</v>
      </c>
      <c r="CA12" s="148">
        <f>IF(PIT_fed_deduction!CA12="",0,(PIT_history!CA12*(1-PIT_fed_deduction!CA12*PIT_history!CA$54))/(1-PIT_history!CA12*PIT_fed_deduction!CA12*PIT_history!CA$54))</f>
        <v>0.06</v>
      </c>
      <c r="CB12" s="148">
        <f>IF(PIT_fed_deduction!CB12="",0,(PIT_history!CB12*(1-PIT_fed_deduction!CB12*PIT_history!CB$54))/(1-PIT_history!CB12*PIT_fed_deduction!CB12*PIT_history!CB$54))</f>
        <v>0.06</v>
      </c>
      <c r="CC12" s="148">
        <f>IF(PIT_fed_deduction!CC12="",0,(PIT_history!CC12*(1-PIT_fed_deduction!CC12*PIT_history!CC$54))/(1-PIT_history!CC12*PIT_fed_deduction!CC12*PIT_history!CC$54))</f>
        <v>0.06</v>
      </c>
      <c r="CD12" s="148">
        <f>IF(PIT_fed_deduction!CD12="",0,(PIT_history!CD12*(1-PIT_fed_deduction!CD12*PIT_history!CD$54))/(1-PIT_history!CD12*PIT_fed_deduction!CD12*PIT_history!CD$54))</f>
        <v>0.06</v>
      </c>
      <c r="CE12" s="148">
        <f>IF(PIT_fed_deduction!CE12="",0,(PIT_history!CE12*(1-PIT_fed_deduction!CE12*PIT_history!CE$54))/(1-PIT_history!CE12*PIT_fed_deduction!CE12*PIT_history!CE$54))</f>
        <v>0.06</v>
      </c>
      <c r="CF12" s="148">
        <f>IF(PIT_fed_deduction!CF12="",0,(PIT_history!CF12*(1-PIT_fed_deduction!CF12*PIT_history!CF$54))/(1-PIT_history!CF12*PIT_fed_deduction!CF12*PIT_history!CF$54))</f>
        <v>0.06</v>
      </c>
      <c r="CG12" s="148">
        <f>IF(PIT_fed_deduction!CG12="",0,(PIT_history!CG12*(1-PIT_fed_deduction!CG12*PIT_history!CG$54))/(1-PIT_history!CG12*PIT_fed_deduction!CG12*PIT_history!CG$54))</f>
        <v>0.06</v>
      </c>
      <c r="CH12" s="148">
        <f>IF(PIT_fed_deduction!CH12="",0,(PIT_history!CH12*(1-PIT_fed_deduction!CH12*PIT_history!CH$54))/(1-PIT_history!CH12*PIT_fed_deduction!CH12*PIT_history!CH$54))</f>
        <v>0.06</v>
      </c>
      <c r="CI12" s="148">
        <f>IF(PIT_fed_deduction!CI12="",0,(PIT_history!CI12*(1-PIT_fed_deduction!CI12*PIT_history!CI$54))/(1-PIT_history!CI12*PIT_fed_deduction!CI12*PIT_history!CI$54))</f>
        <v>0.06</v>
      </c>
      <c r="CJ12" s="148">
        <f>IF(PIT_fed_deduction!CJ12="",0,(PIT_history!CJ12*(1-PIT_fed_deduction!CJ12*PIT_history!CJ$54))/(1-PIT_history!CJ12*PIT_fed_deduction!CJ12*PIT_history!CJ$54))</f>
        <v>0.06</v>
      </c>
      <c r="CK12" s="148">
        <f>IF(PIT_fed_deduction!CK12="",0,(PIT_history!CK12*(1-PIT_fed_deduction!CK12*PIT_history!CK$54))/(1-PIT_history!CK12*PIT_fed_deduction!CK12*PIT_history!CK$54))</f>
        <v>0.06</v>
      </c>
      <c r="CL12" s="148">
        <f>IF(PIT_fed_deduction!CL12="",0,(PIT_history!CL12*(1-PIT_fed_deduction!CL12*PIT_history!CL$54))/(1-PIT_history!CL12*PIT_fed_deduction!CL12*PIT_history!CL$54))</f>
        <v>0.06</v>
      </c>
      <c r="CM12" s="148">
        <f>IF(PIT_fed_deduction!CM12="",0,(PIT_history!CM12*(1-PIT_fed_deduction!CM12*PIT_history!CM$54))/(1-PIT_history!CM12*PIT_fed_deduction!CM12*PIT_history!CM$54))</f>
        <v>0.06</v>
      </c>
      <c r="CN12" s="148">
        <f>IF(PIT_fed_deduction!CN12="",0,(PIT_history!CN12*(1-PIT_fed_deduction!CN12*PIT_history!CN$54))/(1-PIT_history!CN12*PIT_fed_deduction!CN12*PIT_history!CN$54))</f>
        <v>0.06</v>
      </c>
      <c r="CO12" s="148">
        <f>IF(PIT_fed_deduction!CO12="",0,(PIT_history!CO12*(1-PIT_fed_deduction!CO12*PIT_history!CO$54))/(1-PIT_history!CO12*PIT_fed_deduction!CO12*PIT_history!CO$54))</f>
        <v>0.06</v>
      </c>
      <c r="CP12" s="148">
        <f>IF(PIT_fed_deduction!CP12="",0,(PIT_history!CP12*(1-PIT_fed_deduction!CP12*PIT_history!CP$54))/(1-PIT_history!CP12*PIT_fed_deduction!CP12*PIT_history!CP$54))</f>
        <v>0.06</v>
      </c>
      <c r="CQ12" s="148">
        <f>IF(PIT_fed_deduction!CQ12="",0,(PIT_history!CQ12*(1-PIT_fed_deduction!CQ12*PIT_history!CQ$54))/(1-PIT_history!CQ12*PIT_fed_deduction!CQ12*PIT_history!CQ$54))</f>
        <v>0.06</v>
      </c>
      <c r="CR12" s="148">
        <f>IF(PIT_fed_deduction!CR12="",0,(PIT_history!CR12*(1-PIT_fed_deduction!CR12*PIT_history!CR$54))/(1-PIT_history!CR12*PIT_fed_deduction!CR12*PIT_history!CR$54))</f>
        <v>0.06</v>
      </c>
      <c r="CS12" s="148">
        <f>IF(PIT_fed_deduction!CS12="",0,(PIT_history!CS12*(1-PIT_fed_deduction!CS12*PIT_history!CS$54))/(1-PIT_history!CS12*PIT_fed_deduction!CS12*PIT_history!CS$54))</f>
        <v>0.06</v>
      </c>
      <c r="CT12" s="148">
        <f>IF(PIT_fed_deduction!CT12="",0,(PIT_history!CT12*(1-PIT_fed_deduction!CT12*PIT_history!CT$54))/(1-PIT_history!CT12*PIT_fed_deduction!CT12*PIT_history!CT$54))</f>
        <v>0.06</v>
      </c>
      <c r="CU12" s="148">
        <f>IF(PIT_fed_deduction!CU12="",0,(PIT_history!CU12*(1-PIT_fed_deduction!CU12*PIT_history!CU$54))/(1-PIT_history!CU12*PIT_fed_deduction!CU12*PIT_history!CU$54))</f>
        <v>0.06</v>
      </c>
      <c r="CV12" s="148">
        <f>IF(PIT_fed_deduction!CV12="",0,(PIT_history!CV12*(1-PIT_fed_deduction!CV12*PIT_history!CV$54))/(1-PIT_history!CV12*PIT_fed_deduction!CV12*PIT_history!CV$54))</f>
        <v>0.06</v>
      </c>
      <c r="CW12" s="148">
        <f>IF(PIT_fed_deduction!CW12="",0,(PIT_history!CW12*(1-PIT_fed_deduction!CW12*PIT_history!CW$54))/(1-PIT_history!CW12*PIT_fed_deduction!CW12*PIT_history!CW$54))</f>
        <v>0.06</v>
      </c>
      <c r="CX12" s="148">
        <f>IF(PIT_fed_deduction!CX12="",0,(PIT_history!CX12*(1-PIT_fed_deduction!CX12*PIT_history!CX$54))/(1-PIT_history!CX12*PIT_fed_deduction!CX12*PIT_history!CX$54))</f>
        <v>0.06</v>
      </c>
      <c r="CY12" s="148">
        <f>IF(PIT_fed_deduction!CY12="",0,(PIT_history!CY12*(1-PIT_fed_deduction!CY12*PIT_history!CY$54))/(1-PIT_history!CY12*PIT_fed_deduction!CY12*PIT_history!CY$54))</f>
        <v>0.06</v>
      </c>
      <c r="CZ12" s="148">
        <f>IF(PIT_fed_deduction!CZ12="",0,(PIT_history!CZ12*(1-PIT_fed_deduction!CZ12*PIT_history!CZ$54))/(1-PIT_history!CZ12*PIT_fed_deduction!CZ12*PIT_history!CZ$54))</f>
        <v>0.06</v>
      </c>
      <c r="DA12" s="148">
        <f>IF(PIT_fed_deduction!DA12="",0,(PIT_history!DA12*(1-PIT_fed_deduction!DA12*PIT_history!DA$54))/(1-PIT_history!DA12*PIT_fed_deduction!DA12*PIT_history!DA$54))</f>
        <v>0.06</v>
      </c>
      <c r="DB12" s="148">
        <f>IF(PIT_fed_deduction!DB12="",0,(PIT_history!DB12*(1-PIT_fed_deduction!DB12*PIT_history!DB$54))/(1-PIT_history!DB12*PIT_fed_deduction!DB12*PIT_history!DB$54))</f>
        <v>0.06</v>
      </c>
      <c r="DC12" s="148">
        <f>IF(PIT_fed_deduction!DC12="",0,(PIT_history!DC12*(1-PIT_fed_deduction!DC12*PIT_history!DC$54))/(1-PIT_history!DC12*PIT_fed_deduction!DC12*PIT_history!DC$54))</f>
        <v>0.06</v>
      </c>
      <c r="DD12" s="148">
        <f>IF(PIT_fed_deduction!DD12="",0,(PIT_history!DD12*(1-PIT_fed_deduction!DD12*PIT_history!DD$54))/(1-PIT_history!DD12*PIT_fed_deduction!DD12*PIT_history!DD$54))</f>
        <v>0.06</v>
      </c>
      <c r="DE12" s="148">
        <f>IF(PIT_fed_deduction!DE12="",0,(PIT_history!DE12*(1-PIT_fed_deduction!DE12*PIT_history!DE$54))/(1-PIT_history!DE12*PIT_fed_deduction!DE12*PIT_history!DE$54))</f>
        <v>0.06</v>
      </c>
      <c r="DF12" s="148">
        <f>IF(PIT_fed_deduction!DF12="",0,(PIT_history!DF12*(1-PIT_fed_deduction!DF12*PIT_history!DF$54))/(1-PIT_history!DF12*PIT_fed_deduction!DF12*PIT_history!DF$54))</f>
        <v>0.06</v>
      </c>
      <c r="DG12" s="148">
        <f>IF(PIT_fed_deduction!DG12="",0,(PIT_history!DG12*(1-PIT_fed_deduction!DG12*PIT_history!DG$54))/(1-PIT_history!DG12*PIT_fed_deduction!DG12*PIT_history!DG$54))</f>
        <v>0.06</v>
      </c>
      <c r="DH12" s="148">
        <f>IF(PIT_fed_deduction!DH12="",0,(PIT_history!DH12*(1-PIT_fed_deduction!DH12*PIT_history!DH$54))/(1-PIT_history!DH12*PIT_fed_deduction!DH12*PIT_history!DH$54))</f>
        <v>0.06</v>
      </c>
      <c r="DI12" s="148">
        <f>IF(PIT_fed_deduction!DI12="",0,(PIT_history!DI12*(1-PIT_fed_deduction!DI12*PIT_history!DI$54))/(1-PIT_history!DI12*PIT_fed_deduction!DI12*PIT_history!DI$54))</f>
        <v>0.06</v>
      </c>
      <c r="DJ12" s="148">
        <f>IF(PIT_fed_deduction!DJ12="",0,(PIT_history!DJ12*(1-PIT_fed_deduction!DJ12*PIT_history!DJ$54))/(1-PIT_history!DJ12*PIT_fed_deduction!DJ12*PIT_history!DJ$54))</f>
        <v>0.06</v>
      </c>
      <c r="DK12" s="148">
        <f>IF(PIT_fed_deduction!DK12="",0,(PIT_history!DK12*(1-PIT_fed_deduction!DK12*PIT_history!DK$54))/(1-PIT_history!DK12*PIT_fed_deduction!DK12*PIT_history!DK$54))</f>
        <v>0.06</v>
      </c>
      <c r="DL12" s="148">
        <f>IF(PIT_fed_deduction!DL12="",0,(PIT_history!DL12*(1-PIT_fed_deduction!DL12*PIT_history!DL$54))/(1-PIT_history!DL12*PIT_fed_deduction!DL12*PIT_history!DL$54))</f>
        <v>0.06</v>
      </c>
      <c r="DM12" s="148">
        <f>IF(PIT_fed_deduction!DM12="",0,(PIT_history!DM12*(1-PIT_fed_deduction!DM12*PIT_history!DM$54))/(1-PIT_history!DM12*PIT_fed_deduction!DM12*PIT_history!DM$54))</f>
        <v>0.06</v>
      </c>
      <c r="DN12" s="148">
        <f>IF(PIT_fed_deduction!DN12="",0,(PIT_history!DN12*(1-PIT_fed_deduction!DN12*PIT_history!DN$54))/(1-PIT_history!DN12*PIT_fed_deduction!DN12*PIT_history!DN$54))</f>
        <v>0.06</v>
      </c>
      <c r="DO12" s="148">
        <f>IF(PIT_fed_deduction!DO12="",0,(PIT_history!DO12*(1-PIT_fed_deduction!DO12*PIT_history!DO$54))/(1-PIT_history!DO12*PIT_fed_deduction!DO12*PIT_history!DO$54))</f>
        <v>0.06</v>
      </c>
      <c r="DP12" s="148">
        <f>IF(PIT_fed_deduction!DP12="",0,(1-(PIT_fed_deduction!DP12*PIT_history!DP$54))*PIT_history!DP12)</f>
        <v>0.06</v>
      </c>
      <c r="DQ12" s="148">
        <f>IF(PIT_fed_deduction!DQ12="",0,(1-(PIT_fed_deduction!DQ12*PIT_history!DQ$54))*PIT_history!DQ12)</f>
        <v>5.7500000000000002E-2</v>
      </c>
      <c r="DR12" s="148">
        <f>IF(PIT_fed_deduction!DR12="",0,(1-(PIT_fed_deduction!DR12*PIT_history!DR$54))*PIT_history!DR12)</f>
        <v>5.7500000000000002E-2</v>
      </c>
      <c r="DS12" s="148">
        <f>IF(PIT_fed_deduction!DS12="",0,(1-(PIT_fed_deduction!DS12*PIT_history!DS$54))*PIT_history!DS12)</f>
        <v>5.7500000000000002E-2</v>
      </c>
      <c r="DT12" s="148">
        <f>IF(PIT_fed_deduction!DT12="",0,(1-(PIT_fed_deduction!DT12*PIT_history!DT$54))*PIT_history!DT12)</f>
        <v>5.7500000000000002E-2</v>
      </c>
      <c r="DU12" s="148">
        <f>IF(PIT_fed_deduction!DU12="",0,(1-(PIT_fed_deduction!DU12*PIT_history!DU$54))*PIT_history!DU12)</f>
        <v>5.7500000000000002E-2</v>
      </c>
      <c r="DV12" s="148">
        <f>IF(PIT_fed_deduction!DV12="",0,(1-(PIT_fed_deduction!DV12*PIT_history!DV$54))*PIT_history!DV12)</f>
        <v>5.3900000000000003E-2</v>
      </c>
      <c r="DW12" s="148">
        <f>IF(PIT_fed_deduction!DW12="",0,(1-(PIT_fed_deduction!DW12*PIT_history!DW$54))*PIT_history!DW12)</f>
        <v>5.1900000000000002E-2</v>
      </c>
      <c r="DX12" s="148">
        <f>IF(PIT_fed_deduction!DX12="",0,(1-(PIT_fed_deduction!DX12*PIT_history!DX$54))*PIT_history!DX12)</f>
        <v>5.0900000000000001E-2</v>
      </c>
      <c r="DY12" s="144">
        <f>IF(PIT_fed_deduction!DY12="","",(1-(PIT_fed_deduction!DY12*PIT_history!DY$54))*PIT_history!DY12)</f>
        <v>5.0900000000000001E-2</v>
      </c>
      <c r="DZ12" s="68"/>
      <c r="EA12" s="2"/>
      <c r="EB12" s="2"/>
      <c r="EC12" s="2"/>
      <c r="ED12" s="2"/>
      <c r="EE12" s="2"/>
      <c r="EF12" s="2"/>
      <c r="EG12" s="2"/>
      <c r="EH12" s="2"/>
      <c r="EI12" s="2"/>
      <c r="EJ12" s="2"/>
      <c r="EK12" s="2"/>
      <c r="EL12" s="2"/>
      <c r="EM12" s="2"/>
      <c r="EN12" s="2"/>
      <c r="EO12" s="2"/>
      <c r="EP12" s="2"/>
      <c r="EQ12" s="2"/>
      <c r="ER12" s="2"/>
      <c r="ES12" s="2"/>
      <c r="ET12" s="2"/>
      <c r="EU12" s="2"/>
    </row>
    <row r="13" spans="1:151" ht="15" customHeight="1">
      <c r="A13" s="17" t="s">
        <v>37</v>
      </c>
      <c r="B13" s="148">
        <f>IF(PIT_fed_deduction!B13="",0,(PIT_history!B13*(1-PIT_fed_deduction!B13*PIT_history!B$54))/(1-PIT_history!B13*PIT_fed_deduction!B13*PIT_history!B$54))</f>
        <v>0</v>
      </c>
      <c r="C13" s="148">
        <f>IF(PIT_fed_deduction!C13="",0,(PIT_history!C13*(1-PIT_fed_deduction!C13*PIT_history!C$54))/(1-PIT_history!C13*PIT_fed_deduction!C13*PIT_history!C$54))</f>
        <v>0.02</v>
      </c>
      <c r="D13" s="148">
        <f>IF(PIT_fed_deduction!D13="",0,(PIT_history!D13*(1-PIT_fed_deduction!D13*PIT_history!D$54))/(1-PIT_history!D13*PIT_fed_deduction!D13*PIT_history!D$54))</f>
        <v>0.02</v>
      </c>
      <c r="E13" s="148">
        <f>IF(PIT_fed_deduction!E13="",0,(PIT_history!E13*(1-PIT_fed_deduction!E13*PIT_history!E$54))/(1-PIT_history!E13*PIT_fed_deduction!E13*PIT_history!E$54))</f>
        <v>0.02</v>
      </c>
      <c r="F13" s="148">
        <f>IF(PIT_fed_deduction!F13="",0,(PIT_history!F13*(1-PIT_fed_deduction!F13*PIT_history!F$54))/(1-PIT_history!F13*PIT_fed_deduction!F13*PIT_history!F$54))</f>
        <v>0.02</v>
      </c>
      <c r="G13" s="148">
        <f>IF(PIT_fed_deduction!G13="",0,(PIT_history!G13*(1-PIT_fed_deduction!G13*PIT_history!G$54))/(1-PIT_history!G13*PIT_fed_deduction!G13*PIT_history!G$54))</f>
        <v>0.02</v>
      </c>
      <c r="H13" s="148">
        <f>IF(PIT_fed_deduction!H13="",0,(PIT_history!H13*(1-PIT_fed_deduction!H13*PIT_history!H$54))/(1-PIT_history!H13*PIT_fed_deduction!H13*PIT_history!H$54))</f>
        <v>0.02</v>
      </c>
      <c r="I13" s="148">
        <f>IF(PIT_fed_deduction!I13="",0,(PIT_history!I13*(1-PIT_fed_deduction!I13*PIT_history!I$54))/(1-PIT_history!I13*PIT_fed_deduction!I13*PIT_history!I$54))</f>
        <v>0.02</v>
      </c>
      <c r="J13" s="148">
        <f>IF(PIT_fed_deduction!J13="",0,(PIT_history!J13*(1-PIT_fed_deduction!J13*PIT_history!J$54))/(1-PIT_history!J13*PIT_fed_deduction!J13*PIT_history!J$54))</f>
        <v>0.02</v>
      </c>
      <c r="K13" s="148">
        <f>IF(PIT_fed_deduction!K13="",0,(PIT_history!K13*(1-PIT_fed_deduction!K13*PIT_history!K$54))/(1-PIT_history!K13*PIT_fed_deduction!K13*PIT_history!K$54))</f>
        <v>0.04</v>
      </c>
      <c r="L13" s="148">
        <f>IF(PIT_fed_deduction!L13="",0,(PIT_history!L13*(1-PIT_fed_deduction!L13*PIT_history!L$54))/(1-PIT_history!L13*PIT_fed_deduction!L13*PIT_history!L$54))</f>
        <v>0.04</v>
      </c>
      <c r="M13" s="148">
        <f>IF(PIT_fed_deduction!M13="",0,(PIT_history!M13*(1-PIT_fed_deduction!M13*PIT_history!M$54))/(1-PIT_history!M13*PIT_fed_deduction!M13*PIT_history!M$54))</f>
        <v>0.04</v>
      </c>
      <c r="N13" s="148">
        <f>IF(PIT_fed_deduction!N13="",0,(PIT_history!N13*(1-PIT_fed_deduction!N13*PIT_history!N$54))/(1-PIT_history!N13*PIT_fed_deduction!N13*PIT_history!N$54))</f>
        <v>0.04</v>
      </c>
      <c r="O13" s="148">
        <f>IF(PIT_fed_deduction!O13="",0,(PIT_history!O13*(1-PIT_fed_deduction!O13*PIT_history!O$54))/(1-PIT_history!O13*PIT_fed_deduction!O13*PIT_history!O$54))</f>
        <v>2.7958713297925642E-2</v>
      </c>
      <c r="P13" s="148">
        <f>IF(PIT_fed_deduction!P13="",0,(PIT_history!P13*(1-PIT_fed_deduction!P13*PIT_history!P$54))/(1-PIT_history!P13*PIT_fed_deduction!P13*PIT_history!P$54))</f>
        <v>2.7958713297925642E-2</v>
      </c>
      <c r="Q13" s="148">
        <f>IF(PIT_fed_deduction!Q13="",0,(PIT_history!Q13*(1-PIT_fed_deduction!Q13*PIT_history!Q$54))/(1-PIT_history!Q13*PIT_fed_deduction!Q13*PIT_history!Q$54))</f>
        <v>2.7958713297925642E-2</v>
      </c>
      <c r="R13" s="148">
        <f>IF(PIT_fed_deduction!R13="",0,(PIT_history!R13*(1-PIT_fed_deduction!R13*PIT_history!R$54))/(1-PIT_history!R13*PIT_fed_deduction!R13*PIT_history!R$54))</f>
        <v>2.5615268709191358E-2</v>
      </c>
      <c r="S13" s="148">
        <f>IF(PIT_fed_deduction!S13="",0,(PIT_history!S13*(1-PIT_fed_deduction!S13*PIT_history!S$54))/(1-PIT_history!S13*PIT_fed_deduction!S13*PIT_history!S$54))</f>
        <v>1.010307174201449E-2</v>
      </c>
      <c r="T13" s="148">
        <f>IF(PIT_fed_deduction!T13="",0,(PIT_history!T13*(1-PIT_fed_deduction!T13*PIT_history!T$54))/(1-PIT_history!T13*PIT_fed_deduction!T13*PIT_history!T$54))</f>
        <v>7.0631589722591863E-3</v>
      </c>
      <c r="U13" s="148">
        <f>IF(PIT_fed_deduction!U13="",0,(PIT_history!U13*(1-PIT_fed_deduction!U13*PIT_history!U$54))/(1-PIT_history!U13*PIT_fed_deduction!U13*PIT_history!U$54))</f>
        <v>1.1124845488257108E-2</v>
      </c>
      <c r="V13" s="148">
        <f>IF(PIT_fed_deduction!V13="",0,(PIT_history!V13*(1-PIT_fed_deduction!V13*PIT_history!V$54))/(1-PIT_history!V13*PIT_fed_deduction!V13*PIT_history!V$54))</f>
        <v>1.1124845488257108E-2</v>
      </c>
      <c r="W13" s="148">
        <f>IF(PIT_fed_deduction!W13="",0,(PIT_history!W13*(1-PIT_fed_deduction!W13*PIT_history!W$54))/(1-PIT_history!W13*PIT_fed_deduction!W13*PIT_history!W$54))</f>
        <v>1.4011416709911781E-2</v>
      </c>
      <c r="X13" s="148">
        <f>IF(PIT_fed_deduction!X13="",0,(PIT_history!X13*(1-PIT_fed_deduction!X13*PIT_history!X$54))/(1-PIT_history!X13*PIT_fed_deduction!X13*PIT_history!X$54))</f>
        <v>2.1627188465499492E-2</v>
      </c>
      <c r="Y13" s="148">
        <f>IF(PIT_fed_deduction!Y13="",0,(PIT_history!Y13*(1-PIT_fed_deduction!Y13*PIT_history!Y$54))/(1-PIT_history!Y13*PIT_fed_deduction!Y13*PIT_history!Y$54))</f>
        <v>2.1627188465499492E-2</v>
      </c>
      <c r="Z13" s="148">
        <f>IF(PIT_fed_deduction!Z13="",0,(PIT_history!Z13*(1-PIT_fed_deduction!Z13*PIT_history!Z$54))/(1-PIT_history!Z13*PIT_fed_deduction!Z13*PIT_history!Z$54))</f>
        <v>2.7635619242579328E-2</v>
      </c>
      <c r="AA13" s="148">
        <f>IF(PIT_fed_deduction!AA13="",0,(PIT_history!AA13*(1-PIT_fed_deduction!AA13*PIT_history!AA$54))/(1-PIT_history!AA13*PIT_fed_deduction!AA13*PIT_history!AA$54))</f>
        <v>3.7974683544303799E-2</v>
      </c>
      <c r="AB13" s="148">
        <f>IF(PIT_fed_deduction!AB13="",0,(PIT_history!AB13*(1-PIT_fed_deduction!AB13*PIT_history!AB$54))/(1-PIT_history!AB13*PIT_fed_deduction!AB13*PIT_history!AB$54))</f>
        <v>3.7974683544303799E-2</v>
      </c>
      <c r="AC13" s="148">
        <f>IF(PIT_fed_deduction!AC13="",0,(PIT_history!AC13*(1-PIT_fed_deduction!AC13*PIT_history!AC$54))/(1-PIT_history!AC13*PIT_fed_deduction!AC13*PIT_history!AC$54))</f>
        <v>3.7974683544303799E-2</v>
      </c>
      <c r="AD13" s="148">
        <f>IF(PIT_fed_deduction!AD13="",0,(PIT_history!AD13*(1-PIT_fed_deduction!AD13*PIT_history!AD$54))/(1-PIT_history!AD13*PIT_fed_deduction!AD13*PIT_history!AD$54))</f>
        <v>3.7974683544303799E-2</v>
      </c>
      <c r="AE13" s="148">
        <f>IF(PIT_fed_deduction!AE13="",0,(PIT_history!AE13*(1-PIT_fed_deduction!AE13*PIT_history!AE$54))/(1-PIT_history!AE13*PIT_fed_deduction!AE13*PIT_history!AE$54))</f>
        <v>3.7974683544303799E-2</v>
      </c>
      <c r="AF13" s="148">
        <f>IF(PIT_fed_deduction!AF13="",0,(PIT_history!AF13*(1-PIT_fed_deduction!AF13*PIT_history!AF$54))/(1-PIT_history!AF13*PIT_fed_deduction!AF13*PIT_history!AF$54))</f>
        <v>3.7974683544303799E-2</v>
      </c>
      <c r="AG13" s="148">
        <f>IF(PIT_fed_deduction!AG13="",0,(PIT_history!AG13*(1-PIT_fed_deduction!AG13*PIT_history!AG$54))/(1-PIT_history!AG13*PIT_fed_deduction!AG13*PIT_history!AG$54))</f>
        <v>3.7974683544303799E-2</v>
      </c>
      <c r="AH13" s="148">
        <f>IF(PIT_fed_deduction!AH13="",0,(PIT_history!AH13*(1-PIT_fed_deduction!AH13*PIT_history!AH$54))/(1-PIT_history!AH13*PIT_fed_deduction!AH13*PIT_history!AH$54))</f>
        <v>1.9101703665462055E-2</v>
      </c>
      <c r="AI13" s="148">
        <f>IF(PIT_fed_deduction!AI13="",0,(PIT_history!AI13*(1-PIT_fed_deduction!AI13*PIT_history!AI$54))/(1-PIT_history!AI13*PIT_fed_deduction!AI13*PIT_history!AI$54))</f>
        <v>1.9101703665462055E-2</v>
      </c>
      <c r="AJ13" s="148">
        <f>IF(PIT_fed_deduction!AJ13="",0,(PIT_history!AJ13*(1-PIT_fed_deduction!AJ13*PIT_history!AJ$54))/(1-PIT_history!AJ13*PIT_fed_deduction!AJ13*PIT_history!AJ$54))</f>
        <v>1.9101703665462055E-2</v>
      </c>
      <c r="AK13" s="148">
        <f>IF(PIT_fed_deduction!AK13="",0,(PIT_history!AK13*(1-PIT_fed_deduction!AK13*PIT_history!AK$54))/(1-PIT_history!AK13*PIT_fed_deduction!AK13*PIT_history!AK$54))</f>
        <v>1.9101703665462055E-2</v>
      </c>
      <c r="AL13" s="148">
        <f>IF(PIT_fed_deduction!AL13="",0,(PIT_history!AL13*(1-PIT_fed_deduction!AL13*PIT_history!AL$54))/(1-PIT_history!AL13*PIT_fed_deduction!AL13*PIT_history!AL$54))</f>
        <v>1.0931806350858926E-2</v>
      </c>
      <c r="AM13" s="148">
        <f>IF(PIT_fed_deduction!AM13="",0,(PIT_history!AM13*(1-PIT_fed_deduction!AM13*PIT_history!AM$54))/(1-PIT_history!AM13*PIT_fed_deduction!AM13*PIT_history!AM$54))</f>
        <v>1.0931806350858926E-2</v>
      </c>
      <c r="AN13" s="148">
        <f>IF(PIT_fed_deduction!AN13="",0,(PIT_history!AN13*(1-PIT_fed_deduction!AN13*PIT_history!AN$54))/(1-PIT_history!AN13*PIT_fed_deduction!AN13*PIT_history!AN$54))</f>
        <v>1.0931806350858926E-2</v>
      </c>
      <c r="AO13" s="148">
        <f>IF(PIT_fed_deduction!AO13="",0,(PIT_history!AO13*(1-PIT_fed_deduction!AO13*PIT_history!AO$54))/(1-PIT_history!AO13*PIT_fed_deduction!AO13*PIT_history!AO$54))</f>
        <v>1.0931806350858926E-2</v>
      </c>
      <c r="AP13" s="148">
        <f>IF(PIT_fed_deduction!AP13="",0,(PIT_history!AP13*(1-PIT_fed_deduction!AP13*PIT_history!AP$54))/(1-PIT_history!AP13*PIT_fed_deduction!AP13*PIT_history!AP$54))</f>
        <v>1.0931806350858926E-2</v>
      </c>
      <c r="AQ13" s="148">
        <f>IF(PIT_fed_deduction!AQ13="",0,(PIT_history!AQ13*(1-PIT_fed_deduction!AQ13*PIT_history!AQ$54))/(1-PIT_history!AQ13*PIT_fed_deduction!AQ13*PIT_history!AQ$54))</f>
        <v>9.9009900990098994E-3</v>
      </c>
      <c r="AR13" s="148">
        <f>IF(PIT_fed_deduction!AR13="",0,(PIT_history!AR13*(1-PIT_fed_deduction!AR13*PIT_history!AR$54))/(1-PIT_history!AR13*PIT_fed_deduction!AR13*PIT_history!AR$54))</f>
        <v>6.2761506276150635E-3</v>
      </c>
      <c r="AS13" s="148">
        <f>IF(PIT_fed_deduction!AS13="",0,(PIT_history!AS13*(1-PIT_fed_deduction!AS13*PIT_history!AS$54))/(1-PIT_history!AS13*PIT_fed_deduction!AS13*PIT_history!AS$54))</f>
        <v>6.2761506276150635E-3</v>
      </c>
      <c r="AT13" s="148">
        <f>IF(PIT_fed_deduction!AT13="",0,(PIT_history!AT13*(1-PIT_fed_deduction!AT13*PIT_history!AT$54))/(1-PIT_history!AT13*PIT_fed_deduction!AT13*PIT_history!AT$54))</f>
        <v>3.1479538300104963E-3</v>
      </c>
      <c r="AU13" s="148">
        <f>IF(PIT_fed_deduction!AU13="",0,(PIT_history!AU13*(1-PIT_fed_deduction!AU13*PIT_history!AU$54))/(1-PIT_history!AU13*PIT_fed_deduction!AU13*PIT_history!AU$54))</f>
        <v>4.7145102147721305E-3</v>
      </c>
      <c r="AV13" s="148">
        <f>IF(PIT_fed_deduction!AV13="",0,(PIT_history!AV13*(1-PIT_fed_deduction!AV13*PIT_history!AV$54))/(1-PIT_history!AV13*PIT_fed_deduction!AV13*PIT_history!AV$54))</f>
        <v>4.7145102147721305E-3</v>
      </c>
      <c r="AW13" s="148">
        <f>IF(PIT_fed_deduction!AW13="",0,(PIT_history!AW13*(1-PIT_fed_deduction!AW13*PIT_history!AW$54))/(1-PIT_history!AW13*PIT_fed_deduction!AW13*PIT_history!AW$54))</f>
        <v>5.7118679923841738E-3</v>
      </c>
      <c r="AX13" s="148">
        <f>IF(PIT_fed_deduction!AX13="",0,(PIT_history!AX13*(1-PIT_fed_deduction!AX13*PIT_history!AX$54))/(1-PIT_history!AX13*PIT_fed_deduction!AX13*PIT_history!AX$54))</f>
        <v>5.7118679923841738E-3</v>
      </c>
      <c r="AY13" s="148">
        <f>IF(PIT_fed_deduction!AY13="",0,(PIT_history!AY13*(1-PIT_fed_deduction!AY13*PIT_history!AY$54))/(1-PIT_history!AY13*PIT_fed_deduction!AY13*PIT_history!AY$54))</f>
        <v>5.7118679923841738E-3</v>
      </c>
      <c r="AZ13" s="148">
        <f>IF(PIT_fed_deduction!AZ13="",0,(PIT_history!AZ13*(1-PIT_fed_deduction!AZ13*PIT_history!AZ$54))/(1-PIT_history!AZ13*PIT_fed_deduction!AZ13*PIT_history!AZ$54))</f>
        <v>5.7118679923841738E-3</v>
      </c>
      <c r="BA13" s="148">
        <f>IF(PIT_fed_deduction!BA13="",0,(PIT_history!BA13*(1-PIT_fed_deduction!BA13*PIT_history!BA$54))/(1-PIT_history!BA13*PIT_fed_deduction!BA13*PIT_history!BA$54))</f>
        <v>5.7118679923841738E-3</v>
      </c>
      <c r="BB13" s="148">
        <f>IF(PIT_fed_deduction!BB13="",0,(PIT_history!BB13*(1-PIT_fed_deduction!BB13*PIT_history!BB$54))/(1-PIT_history!BB13*PIT_fed_deduction!BB13*PIT_history!BB$54))</f>
        <v>5.7118679923841738E-3</v>
      </c>
      <c r="BC13" s="148">
        <f>IF(PIT_fed_deduction!BC13="",0,(PIT_history!BC13*(1-PIT_fed_deduction!BC13*PIT_history!BC$54))/(1-PIT_history!BC13*PIT_fed_deduction!BC13*PIT_history!BC$54))</f>
        <v>5.7118679923841738E-3</v>
      </c>
      <c r="BD13" s="148">
        <f>IF(PIT_fed_deduction!BD13="",0,(PIT_history!BD13*(1-PIT_fed_deduction!BD13*PIT_history!BD$54))/(1-PIT_history!BD13*PIT_fed_deduction!BD13*PIT_history!BD$54))</f>
        <v>5.7118679923841738E-3</v>
      </c>
      <c r="BE13" s="148">
        <f>IF(PIT_fed_deduction!BE13="",0,(PIT_history!BE13*(1-PIT_fed_deduction!BE13*PIT_history!BE$54))/(1-PIT_history!BE13*PIT_fed_deduction!BE13*PIT_history!BE$54))</f>
        <v>5.7118679923841738E-3</v>
      </c>
      <c r="BF13" s="148">
        <f>IF(PIT_fed_deduction!BF13="",0,(PIT_history!BF13*(1-PIT_fed_deduction!BF13*PIT_history!BF$54))/(1-PIT_history!BF13*PIT_fed_deduction!BF13*PIT_history!BF$54))</f>
        <v>5.7118679923841738E-3</v>
      </c>
      <c r="BG13" s="148">
        <f>IF(PIT_fed_deduction!BG13="",0,(PIT_history!BG13*(1-PIT_fed_deduction!BG13*PIT_history!BG$54))/(1-PIT_history!BG13*PIT_fed_deduction!BG13*PIT_history!BG$54))</f>
        <v>0.09</v>
      </c>
      <c r="BH13" s="148">
        <f>IF(PIT_fed_deduction!BH13="",0,(PIT_history!BH13*(1-PIT_fed_deduction!BH13*PIT_history!BH$54))/(1-PIT_history!BH13*PIT_fed_deduction!BH13*PIT_history!BH$54))</f>
        <v>0.09</v>
      </c>
      <c r="BI13" s="148">
        <f>IF(PIT_fed_deduction!BI13="",0,(PIT_history!BI13*(1-PIT_fed_deduction!BI13*PIT_history!BI$54))/(1-PIT_history!BI13*PIT_fed_deduction!BI13*PIT_history!BI$54))</f>
        <v>0.09</v>
      </c>
      <c r="BJ13" s="148">
        <f>IF(PIT_fed_deduction!BJ13="",0,(PIT_history!BJ13*(1-PIT_fed_deduction!BJ13*PIT_history!BJ$54))/(1-PIT_history!BJ13*PIT_fed_deduction!BJ13*PIT_history!BJ$54))</f>
        <v>0.09</v>
      </c>
      <c r="BK13" s="148">
        <f>IF(PIT_fed_deduction!BK13="",0,(PIT_history!BK13*(1-PIT_fed_deduction!BK13*PIT_history!BK$54))/(1-PIT_history!BK13*PIT_fed_deduction!BK13*PIT_history!BK$54))</f>
        <v>0.09</v>
      </c>
      <c r="BL13" s="148">
        <f>IF(PIT_fed_deduction!BL13="",0,(PIT_history!BL13*(1-PIT_fed_deduction!BL13*PIT_history!BL$54))/(1-PIT_history!BL13*PIT_fed_deduction!BL13*PIT_history!BL$54))</f>
        <v>0.09</v>
      </c>
      <c r="BM13" s="148">
        <f>IF(PIT_fed_deduction!BM13="",0,(PIT_history!BM13*(1-PIT_fed_deduction!BM13*PIT_history!BM$54))/(1-PIT_history!BM13*PIT_fed_deduction!BM13*PIT_history!BM$54))</f>
        <v>0.09</v>
      </c>
      <c r="BN13" s="148">
        <f>IF(PIT_fed_deduction!BN13="",0,(PIT_history!BN13*(1-PIT_fed_deduction!BN13*PIT_history!BN$54))/(1-PIT_history!BN13*PIT_fed_deduction!BN13*PIT_history!BN$54))</f>
        <v>0.09</v>
      </c>
      <c r="BO13" s="148">
        <f>IF(PIT_fed_deduction!BO13="",0,(PIT_history!BO13*(1-PIT_fed_deduction!BO13*PIT_history!BO$54))/(1-PIT_history!BO13*PIT_fed_deduction!BO13*PIT_history!BO$54))</f>
        <v>0.11</v>
      </c>
      <c r="BP13" s="148">
        <f>IF(PIT_fed_deduction!BP13="",0,(PIT_history!BP13*(1-PIT_fed_deduction!BP13*PIT_history!BP$54))/(1-PIT_history!BP13*PIT_fed_deduction!BP13*PIT_history!BP$54))</f>
        <v>0.11</v>
      </c>
      <c r="BQ13" s="148">
        <f>IF(PIT_fed_deduction!BQ13="",0,(PIT_history!BQ13*(1-PIT_fed_deduction!BQ13*PIT_history!BQ$54))/(1-PIT_history!BQ13*PIT_fed_deduction!BQ13*PIT_history!BQ$54))</f>
        <v>0.11</v>
      </c>
      <c r="BR13" s="148">
        <f>IF(PIT_fed_deduction!BR13="",0,(PIT_history!BR13*(1-PIT_fed_deduction!BR13*PIT_history!BR$54))/(1-PIT_history!BR13*PIT_fed_deduction!BR13*PIT_history!BR$54))</f>
        <v>0.11</v>
      </c>
      <c r="BS13" s="148">
        <f>IF(PIT_fed_deduction!BS13="",0,(PIT_history!BS13*(1-PIT_fed_deduction!BS13*PIT_history!BS$54))/(1-PIT_history!BS13*PIT_fed_deduction!BS13*PIT_history!BS$54))</f>
        <v>0.11</v>
      </c>
      <c r="BT13" s="148">
        <f>IF(PIT_fed_deduction!BT13="",0,(PIT_history!BT13*(1-PIT_fed_deduction!BT13*PIT_history!BT$54))/(1-PIT_history!BT13*PIT_fed_deduction!BT13*PIT_history!BT$54))</f>
        <v>0.11</v>
      </c>
      <c r="BU13" s="148">
        <f>IF(PIT_fed_deduction!BU13="",0,(PIT_history!BU13*(1-PIT_fed_deduction!BU13*PIT_history!BU$54))/(1-PIT_history!BU13*PIT_fed_deduction!BU13*PIT_history!BU$54))</f>
        <v>0.11</v>
      </c>
      <c r="BV13" s="148">
        <f>IF(PIT_fed_deduction!BV13="",0,(PIT_history!BV13*(1-PIT_fed_deduction!BV13*PIT_history!BV$54))/(1-PIT_history!BV13*PIT_fed_deduction!BV13*PIT_history!BV$54))</f>
        <v>0.11</v>
      </c>
      <c r="BW13" s="148">
        <f>IF(PIT_fed_deduction!BW13="",0,(PIT_history!BW13*(1-PIT_fed_deduction!BW13*PIT_history!BW$54))/(1-PIT_history!BW13*PIT_fed_deduction!BW13*PIT_history!BW$54))</f>
        <v>0.11</v>
      </c>
      <c r="BX13" s="148">
        <f>IF(PIT_fed_deduction!BX13="",0,(PIT_history!BX13*(1-PIT_fed_deduction!BX13*PIT_history!BX$54))/(1-PIT_history!BX13*PIT_fed_deduction!BX13*PIT_history!BX$54))</f>
        <v>0.11</v>
      </c>
      <c r="BY13" s="148">
        <f>IF(PIT_fed_deduction!BY13="",0,(PIT_history!BY13*(1-PIT_fed_deduction!BY13*PIT_history!BY$54))/(1-PIT_history!BY13*PIT_fed_deduction!BY13*PIT_history!BY$54))</f>
        <v>0.11</v>
      </c>
      <c r="BZ13" s="148">
        <f>IF(PIT_fed_deduction!BZ13="",0,(PIT_history!BZ13*(1-PIT_fed_deduction!BZ13*PIT_history!BZ$54))/(1-PIT_history!BZ13*PIT_fed_deduction!BZ13*PIT_history!BZ$54))</f>
        <v>0.11</v>
      </c>
      <c r="CA13" s="148">
        <f>IF(PIT_fed_deduction!CA13="",0,(PIT_history!CA13*(1-PIT_fed_deduction!CA13*PIT_history!CA$54))/(1-PIT_history!CA13*PIT_fed_deduction!CA13*PIT_history!CA$54))</f>
        <v>0.11</v>
      </c>
      <c r="CB13" s="148">
        <f>IF(PIT_fed_deduction!CB13="",0,(PIT_history!CB13*(1-PIT_fed_deduction!CB13*PIT_history!CB$54))/(1-PIT_history!CB13*PIT_fed_deduction!CB13*PIT_history!CB$54))</f>
        <v>0.11</v>
      </c>
      <c r="CC13" s="148">
        <f>IF(PIT_fed_deduction!CC13="",0,(PIT_history!CC13*(1-PIT_fed_deduction!CC13*PIT_history!CC$54))/(1-PIT_history!CC13*PIT_fed_deduction!CC13*PIT_history!CC$54))</f>
        <v>0.11</v>
      </c>
      <c r="CD13" s="148">
        <f>IF(PIT_fed_deduction!CD13="",0,(PIT_history!CD13*(1-PIT_fed_deduction!CD13*PIT_history!CD$54))/(1-PIT_history!CD13*PIT_fed_deduction!CD13*PIT_history!CD$54))</f>
        <v>0.11</v>
      </c>
      <c r="CE13" s="148">
        <f>IF(PIT_fed_deduction!CE13="",0,(PIT_history!CE13*(1-PIT_fed_deduction!CE13*PIT_history!CE$54))/(1-PIT_history!CE13*PIT_fed_deduction!CE13*PIT_history!CE$54))</f>
        <v>0.11</v>
      </c>
      <c r="CF13" s="148">
        <f>IF(PIT_fed_deduction!CF13="",0,(PIT_history!CF13*(1-PIT_fed_deduction!CF13*PIT_history!CF$54))/(1-PIT_history!CF13*PIT_fed_deduction!CF13*PIT_history!CF$54))</f>
        <v>0.11</v>
      </c>
      <c r="CG13" s="148">
        <f>IF(PIT_fed_deduction!CG13="",0,(PIT_history!CG13*(1-PIT_fed_deduction!CG13*PIT_history!CG$54))/(1-PIT_history!CG13*PIT_fed_deduction!CG13*PIT_history!CG$54))</f>
        <v>0.11</v>
      </c>
      <c r="CH13" s="148">
        <f>IF(PIT_fed_deduction!CH13="",0,(PIT_history!CH13*(1-PIT_fed_deduction!CH13*PIT_history!CH$54))/(1-PIT_history!CH13*PIT_fed_deduction!CH13*PIT_history!CH$54))</f>
        <v>0.11</v>
      </c>
      <c r="CI13" s="148">
        <f>IF(PIT_fed_deduction!CI13="",0,(PIT_history!CI13*(1-PIT_fed_deduction!CI13*PIT_history!CI$54))/(1-PIT_history!CI13*PIT_fed_deduction!CI13*PIT_history!CI$54))</f>
        <v>0.11</v>
      </c>
      <c r="CJ13" s="148">
        <f>IF(PIT_fed_deduction!CJ13="",0,(PIT_history!CJ13*(1-PIT_fed_deduction!CJ13*PIT_history!CJ$54))/(1-PIT_history!CJ13*PIT_fed_deduction!CJ13*PIT_history!CJ$54))</f>
        <v>0.11</v>
      </c>
      <c r="CK13" s="148">
        <f>IF(PIT_fed_deduction!CK13="",0,(PIT_history!CK13*(1-PIT_fed_deduction!CK13*PIT_history!CK$54))/(1-PIT_history!CK13*PIT_fed_deduction!CK13*PIT_history!CK$54))</f>
        <v>0.1</v>
      </c>
      <c r="CL13" s="148">
        <f>IF(PIT_fed_deduction!CL13="",0,(PIT_history!CL13*(1-PIT_fed_deduction!CL13*PIT_history!CL$54))/(1-PIT_history!CL13*PIT_fed_deduction!CL13*PIT_history!CL$54))</f>
        <v>0.1</v>
      </c>
      <c r="CM13" s="148">
        <f>IF(PIT_fed_deduction!CM13="",0,(PIT_history!CM13*(1-PIT_fed_deduction!CM13*PIT_history!CM$54))/(1-PIT_history!CM13*PIT_fed_deduction!CM13*PIT_history!CM$54))</f>
        <v>0.1</v>
      </c>
      <c r="CN13" s="148">
        <f>IF(PIT_fed_deduction!CN13="",0,(PIT_history!CN13*(1-PIT_fed_deduction!CN13*PIT_history!CN$54))/(1-PIT_history!CN13*PIT_fed_deduction!CN13*PIT_history!CN$54))</f>
        <v>0.1</v>
      </c>
      <c r="CO13" s="148">
        <f>IF(PIT_fed_deduction!CO13="",0,(PIT_history!CO13*(1-PIT_fed_deduction!CO13*PIT_history!CO$54))/(1-PIT_history!CO13*PIT_fed_deduction!CO13*PIT_history!CO$54))</f>
        <v>0.1</v>
      </c>
      <c r="CP13" s="148">
        <f>IF(PIT_fed_deduction!CP13="",0,(PIT_history!CP13*(1-PIT_fed_deduction!CP13*PIT_history!CP$54))/(1-PIT_history!CP13*PIT_fed_deduction!CP13*PIT_history!CP$54))</f>
        <v>0.1</v>
      </c>
      <c r="CQ13" s="148">
        <f>IF(PIT_fed_deduction!CQ13="",0,(PIT_history!CQ13*(1-PIT_fed_deduction!CQ13*PIT_history!CQ$54))/(1-PIT_history!CQ13*PIT_fed_deduction!CQ13*PIT_history!CQ$54))</f>
        <v>0.1</v>
      </c>
      <c r="CR13" s="148">
        <f>IF(PIT_fed_deduction!CR13="",0,(PIT_history!CR13*(1-PIT_fed_deduction!CR13*PIT_history!CR$54))/(1-PIT_history!CR13*PIT_fed_deduction!CR13*PIT_history!CR$54))</f>
        <v>0.1</v>
      </c>
      <c r="CS13" s="148">
        <f>IF(PIT_fed_deduction!CS13="",0,(PIT_history!CS13*(1-PIT_fed_deduction!CS13*PIT_history!CS$54))/(1-PIT_history!CS13*PIT_fed_deduction!CS13*PIT_history!CS$54))</f>
        <v>0.1</v>
      </c>
      <c r="CT13" s="148">
        <f>IF(PIT_fed_deduction!CT13="",0,(PIT_history!CT13*(1-PIT_fed_deduction!CT13*PIT_history!CT$54))/(1-PIT_history!CT13*PIT_fed_deduction!CT13*PIT_history!CT$54))</f>
        <v>0.1</v>
      </c>
      <c r="CU13" s="148">
        <f>IF(PIT_fed_deduction!CU13="",0,(PIT_history!CU13*(1-PIT_fed_deduction!CU13*PIT_history!CU$54))/(1-PIT_history!CU13*PIT_fed_deduction!CU13*PIT_history!CU$54))</f>
        <v>0.1</v>
      </c>
      <c r="CV13" s="148">
        <f>IF(PIT_fed_deduction!CV13="",0,(PIT_history!CV13*(1-PIT_fed_deduction!CV13*PIT_history!CV$54))/(1-PIT_history!CV13*PIT_fed_deduction!CV13*PIT_history!CV$54))</f>
        <v>0.1</v>
      </c>
      <c r="CW13" s="148">
        <f>IF(PIT_fed_deduction!CW13="",0,(PIT_history!CW13*(1-PIT_fed_deduction!CW13*PIT_history!CW$54))/(1-PIT_history!CW13*PIT_fed_deduction!CW13*PIT_history!CW$54))</f>
        <v>8.7499999999999994E-2</v>
      </c>
      <c r="CX13" s="148">
        <f>IF(PIT_fed_deduction!CX13="",0,(PIT_history!CX13*(1-PIT_fed_deduction!CX13*PIT_history!CX$54))/(1-PIT_history!CX13*PIT_fed_deduction!CX13*PIT_history!CX$54))</f>
        <v>8.7499999999999994E-2</v>
      </c>
      <c r="CY13" s="148">
        <f>IF(PIT_fed_deduction!CY13="",0,(PIT_history!CY13*(1-PIT_fed_deduction!CY13*PIT_history!CY$54))/(1-PIT_history!CY13*PIT_fed_deduction!CY13*PIT_history!CY$54))</f>
        <v>8.5000000000000006E-2</v>
      </c>
      <c r="CZ13" s="148">
        <f>IF(PIT_fed_deduction!CZ13="",0,(PIT_history!CZ13*(1-PIT_fed_deduction!CZ13*PIT_history!CZ$54))/(1-PIT_history!CZ13*PIT_fed_deduction!CZ13*PIT_history!CZ$54))</f>
        <v>8.3000000000000004E-2</v>
      </c>
      <c r="DA13" s="148">
        <f>IF(PIT_fed_deduction!DA13="",0,(PIT_history!DA13*(1-PIT_fed_deduction!DA13*PIT_history!DA$54))/(1-PIT_history!DA13*PIT_fed_deduction!DA13*PIT_history!DA$54))</f>
        <v>8.2500000000000004E-2</v>
      </c>
      <c r="DB13" s="148">
        <f>IF(PIT_fed_deduction!DB13="",0,(PIT_history!DB13*(1-PIT_fed_deduction!DB13*PIT_history!DB$54))/(1-PIT_history!DB13*PIT_fed_deduction!DB13*PIT_history!DB$54))</f>
        <v>8.2500000000000004E-2</v>
      </c>
      <c r="DC13" s="148">
        <f>IF(PIT_fed_deduction!DC13="",0,(PIT_history!DC13*(1-PIT_fed_deduction!DC13*PIT_history!DC$54))/(1-PIT_history!DC13*PIT_fed_deduction!DC13*PIT_history!DC$54))</f>
        <v>8.2500000000000004E-2</v>
      </c>
      <c r="DD13" s="148">
        <f>IF(PIT_fed_deduction!DD13="",0,(PIT_history!DD13*(1-PIT_fed_deduction!DD13*PIT_history!DD$54))/(1-PIT_history!DD13*PIT_fed_deduction!DD13*PIT_history!DD$54))</f>
        <v>8.2500000000000004E-2</v>
      </c>
      <c r="DE13" s="148">
        <f>IF(PIT_fed_deduction!DE13="",0,(PIT_history!DE13*(1-PIT_fed_deduction!DE13*PIT_history!DE$54))/(1-PIT_history!DE13*PIT_fed_deduction!DE13*PIT_history!DE$54))</f>
        <v>8.2500000000000004E-2</v>
      </c>
      <c r="DF13" s="148">
        <f>IF(PIT_fed_deduction!DF13="",0,(PIT_history!DF13*(1-PIT_fed_deduction!DF13*PIT_history!DF$54))/(1-PIT_history!DF13*PIT_fed_deduction!DF13*PIT_history!DF$54))</f>
        <v>8.2500000000000004E-2</v>
      </c>
      <c r="DG13" s="148">
        <f>IF(PIT_fed_deduction!DG13="",0,(PIT_history!DG13*(1-PIT_fed_deduction!DG13*PIT_history!DG$54))/(1-PIT_history!DG13*PIT_fed_deduction!DG13*PIT_history!DG$54))</f>
        <v>0.11</v>
      </c>
      <c r="DH13" s="148">
        <f>IF(PIT_fed_deduction!DH13="",0,(PIT_history!DH13*(1-PIT_fed_deduction!DH13*PIT_history!DH$54))/(1-PIT_history!DH13*PIT_fed_deduction!DH13*PIT_history!DH$54))</f>
        <v>0.11</v>
      </c>
      <c r="DI13" s="148">
        <f>IF(PIT_fed_deduction!DI13="",0,(PIT_history!DI13*(1-PIT_fed_deduction!DI13*PIT_history!DI$54))/(1-PIT_history!DI13*PIT_fed_deduction!DI13*PIT_history!DI$54))</f>
        <v>0.11</v>
      </c>
      <c r="DJ13" s="148">
        <f>IF(PIT_fed_deduction!DJ13="",0,(PIT_history!DJ13*(1-PIT_fed_deduction!DJ13*PIT_history!DJ$54))/(1-PIT_history!DJ13*PIT_fed_deduction!DJ13*PIT_history!DJ$54))</f>
        <v>0.11</v>
      </c>
      <c r="DK13" s="148">
        <f>IF(PIT_fed_deduction!DK13="",0,(PIT_history!DK13*(1-PIT_fed_deduction!DK13*PIT_history!DK$54))/(1-PIT_history!DK13*PIT_fed_deduction!DK13*PIT_history!DK$54))</f>
        <v>0.11</v>
      </c>
      <c r="DL13" s="148">
        <f>IF(PIT_fed_deduction!DL13="",0,(PIT_history!DL13*(1-PIT_fed_deduction!DL13*PIT_history!DL$54))/(1-PIT_history!DL13*PIT_fed_deduction!DL13*PIT_history!DL$54))</f>
        <v>0.11</v>
      </c>
      <c r="DM13" s="148">
        <f>IF(PIT_fed_deduction!DM13="",0,(PIT_history!DM13*(1-PIT_fed_deduction!DM13*PIT_history!DM$54))/(1-PIT_history!DM13*PIT_fed_deduction!DM13*PIT_history!DM$54))</f>
        <v>0.11</v>
      </c>
      <c r="DN13" s="148">
        <f>IF(PIT_fed_deduction!DN13="",0,(PIT_history!DN13*(1-PIT_fed_deduction!DN13*PIT_history!DN$54))/(1-PIT_history!DN13*PIT_fed_deduction!DN13*PIT_history!DN$54))</f>
        <v>8.2500000000000004E-2</v>
      </c>
      <c r="DO13" s="148">
        <f>IF(PIT_fed_deduction!DO13="",0,(PIT_history!DO13*(1-PIT_fed_deduction!DO13*PIT_history!DO$54))/(1-PIT_history!DO13*PIT_fed_deduction!DO13*PIT_history!DO$54))</f>
        <v>8.2500000000000004E-2</v>
      </c>
      <c r="DP13" s="148">
        <f>IF(PIT_fed_deduction!DP13="",0,(1-(PIT_fed_deduction!DP13*PIT_history!DP$54))*PIT_history!DP13)</f>
        <v>0.11</v>
      </c>
      <c r="DQ13" s="148">
        <f>IF(PIT_fed_deduction!DQ13="",0,(1-(PIT_fed_deduction!DQ13*PIT_history!DQ$54))*PIT_history!DQ13)</f>
        <v>0.11</v>
      </c>
      <c r="DR13" s="148">
        <f>IF(PIT_fed_deduction!DR13="",0,(1-(PIT_fed_deduction!DR13*PIT_history!DR$54))*PIT_history!DR13)</f>
        <v>0.11</v>
      </c>
      <c r="DS13" s="148">
        <f>IF(PIT_fed_deduction!DS13="",0,(1-(PIT_fed_deduction!DS13*PIT_history!DS$54))*PIT_history!DS13)</f>
        <v>0.11</v>
      </c>
      <c r="DT13" s="148">
        <f>IF(PIT_fed_deduction!DT13="",0,(1-(PIT_fed_deduction!DT13*PIT_history!DT$54))*PIT_history!DT13)</f>
        <v>0.11</v>
      </c>
      <c r="DU13" s="148">
        <f>IF(PIT_fed_deduction!DU13="",0,(1-(PIT_fed_deduction!DU13*PIT_history!DU$54))*PIT_history!DU13)</f>
        <v>0.11</v>
      </c>
      <c r="DV13" s="148">
        <f>IF(PIT_fed_deduction!DV13="",0,(1-(PIT_fed_deduction!DV13*PIT_history!DV$54))*PIT_history!DV13)</f>
        <v>0.11</v>
      </c>
      <c r="DW13" s="148">
        <f>IF(PIT_fed_deduction!DW13="",0,(1-(PIT_fed_deduction!DW13*PIT_history!DW$54))*PIT_history!DW13)</f>
        <v>0.11</v>
      </c>
      <c r="DX13" s="148">
        <f>IF(PIT_fed_deduction!DX13="",0,(1-(PIT_fed_deduction!DX13*PIT_history!DX$54))*PIT_history!DX13)</f>
        <v>0.11</v>
      </c>
      <c r="DY13" s="144">
        <f>IF(PIT_fed_deduction!DY13="","",(1-(PIT_fed_deduction!DY13*PIT_history!DY$54))*PIT_history!DY13)</f>
        <v>0.13</v>
      </c>
      <c r="DZ13" s="68"/>
      <c r="EA13" s="2"/>
      <c r="EB13" s="2"/>
      <c r="EC13" s="2"/>
      <c r="ED13" s="2"/>
      <c r="EE13" s="2"/>
      <c r="EF13" s="2"/>
      <c r="EG13" s="2"/>
      <c r="EH13" s="2"/>
      <c r="EI13" s="2"/>
      <c r="EJ13" s="2"/>
      <c r="EK13" s="2"/>
      <c r="EL13" s="2"/>
      <c r="EM13" s="2"/>
      <c r="EN13" s="2"/>
      <c r="EO13" s="2"/>
      <c r="EP13" s="2"/>
      <c r="EQ13" s="2"/>
      <c r="ER13" s="2"/>
      <c r="ES13" s="2"/>
      <c r="ET13" s="2"/>
      <c r="EU13" s="2"/>
    </row>
    <row r="14" spans="1:151" ht="15" customHeight="1">
      <c r="A14" s="17" t="s">
        <v>38</v>
      </c>
      <c r="B14" s="148">
        <f>IF(PIT_fed_deduction!B14="",0,(PIT_history!B14*(1-PIT_fed_deduction!B14*PIT_history!B$54))/(1-PIT_history!B14*PIT_fed_deduction!B14*PIT_history!B$54))</f>
        <v>0</v>
      </c>
      <c r="C14" s="148">
        <f>IF(PIT_fed_deduction!C14="",0,(PIT_history!C14*(1-PIT_fed_deduction!C14*PIT_history!C$54))/(1-PIT_history!C14*PIT_fed_deduction!C14*PIT_history!C$54))</f>
        <v>0</v>
      </c>
      <c r="D14" s="148">
        <f>IF(PIT_fed_deduction!D14="",0,(PIT_history!D14*(1-PIT_fed_deduction!D14*PIT_history!D$54))/(1-PIT_history!D14*PIT_fed_deduction!D14*PIT_history!D$54))</f>
        <v>0</v>
      </c>
      <c r="E14" s="148">
        <f>IF(PIT_fed_deduction!E14="",0,(PIT_history!E14*(1-PIT_fed_deduction!E14*PIT_history!E$54))/(1-PIT_history!E14*PIT_fed_deduction!E14*PIT_history!E$54))</f>
        <v>0</v>
      </c>
      <c r="F14" s="148">
        <f>IF(PIT_fed_deduction!F14="",0,(PIT_history!F14*(1-PIT_fed_deduction!F14*PIT_history!F$54))/(1-PIT_history!F14*PIT_fed_deduction!F14*PIT_history!F$54))</f>
        <v>0</v>
      </c>
      <c r="G14" s="148">
        <f>IF(PIT_fed_deduction!G14="",0,(PIT_history!G14*(1-PIT_fed_deduction!G14*PIT_history!G$54))/(1-PIT_history!G14*PIT_fed_deduction!G14*PIT_history!G$54))</f>
        <v>0</v>
      </c>
      <c r="H14" s="148">
        <f>IF(PIT_fed_deduction!H14="",0,(PIT_history!H14*(1-PIT_fed_deduction!H14*PIT_history!H$54))/(1-PIT_history!H14*PIT_fed_deduction!H14*PIT_history!H$54))</f>
        <v>0</v>
      </c>
      <c r="I14" s="148">
        <f>IF(PIT_fed_deduction!I14="",0,(PIT_history!I14*(1-PIT_fed_deduction!I14*PIT_history!I$54))/(1-PIT_history!I14*PIT_fed_deduction!I14*PIT_history!I$54))</f>
        <v>0</v>
      </c>
      <c r="J14" s="148">
        <f>IF(PIT_fed_deduction!J14="",0,(PIT_history!J14*(1-PIT_fed_deduction!J14*PIT_history!J$54))/(1-PIT_history!J14*PIT_fed_deduction!J14*PIT_history!J$54))</f>
        <v>0</v>
      </c>
      <c r="K14" s="148">
        <f>IF(PIT_fed_deduction!K14="",0,(PIT_history!K14*(1-PIT_fed_deduction!K14*PIT_history!K$54))/(1-PIT_history!K14*PIT_fed_deduction!K14*PIT_history!K$54))</f>
        <v>0</v>
      </c>
      <c r="L14" s="148">
        <f>IF(PIT_fed_deduction!L14="",0,(PIT_history!L14*(1-PIT_fed_deduction!L14*PIT_history!L$54))/(1-PIT_history!L14*PIT_fed_deduction!L14*PIT_history!L$54))</f>
        <v>0</v>
      </c>
      <c r="M14" s="148">
        <f>IF(PIT_fed_deduction!M14="",0,(PIT_history!M14*(1-PIT_fed_deduction!M14*PIT_history!M$54))/(1-PIT_history!M14*PIT_fed_deduction!M14*PIT_history!M$54))</f>
        <v>0</v>
      </c>
      <c r="N14" s="148">
        <f>IF(PIT_fed_deduction!N14="",0,(PIT_history!N14*(1-PIT_fed_deduction!N14*PIT_history!N$54))/(1-PIT_history!N14*PIT_fed_deduction!N14*PIT_history!N$54))</f>
        <v>0</v>
      </c>
      <c r="O14" s="148">
        <f>IF(PIT_fed_deduction!O14="",0,(PIT_history!O14*(1-PIT_fed_deduction!O14*PIT_history!O$54))/(1-PIT_history!O14*PIT_fed_deduction!O14*PIT_history!O$54))</f>
        <v>0</v>
      </c>
      <c r="P14" s="148">
        <f>IF(PIT_fed_deduction!P14="",0,(PIT_history!P14*(1-PIT_fed_deduction!P14*PIT_history!P$54))/(1-PIT_history!P14*PIT_fed_deduction!P14*PIT_history!P$54))</f>
        <v>0</v>
      </c>
      <c r="Q14" s="148">
        <f>IF(PIT_fed_deduction!Q14="",0,(PIT_history!Q14*(1-PIT_fed_deduction!Q14*PIT_history!Q$54))/(1-PIT_history!Q14*PIT_fed_deduction!Q14*PIT_history!Q$54))</f>
        <v>0</v>
      </c>
      <c r="R14" s="148">
        <f>IF(PIT_fed_deduction!R14="",0,(PIT_history!R14*(1-PIT_fed_deduction!R14*PIT_history!R$54))/(1-PIT_history!R14*PIT_fed_deduction!R14*PIT_history!R$54))</f>
        <v>0</v>
      </c>
      <c r="S14" s="148">
        <f>IF(PIT_fed_deduction!S14="",0,(PIT_history!S14*(1-PIT_fed_deduction!S14*PIT_history!S$54))/(1-PIT_history!S14*PIT_fed_deduction!S14*PIT_history!S$54))</f>
        <v>0</v>
      </c>
      <c r="T14" s="148">
        <f>IF(PIT_fed_deduction!T14="",0,(PIT_history!T14*(1-PIT_fed_deduction!T14*PIT_history!T$54))/(1-PIT_history!T14*PIT_fed_deduction!T14*PIT_history!T$54))</f>
        <v>0</v>
      </c>
      <c r="U14" s="148">
        <f>IF(PIT_fed_deduction!U14="",0,(PIT_history!U14*(1-PIT_fed_deduction!U14*PIT_history!U$54))/(1-PIT_history!U14*PIT_fed_deduction!U14*PIT_history!U$54))</f>
        <v>0</v>
      </c>
      <c r="V14" s="148">
        <f>IF(PIT_fed_deduction!V14="",0,(PIT_history!V14*(1-PIT_fed_deduction!V14*PIT_history!V$54))/(1-PIT_history!V14*PIT_fed_deduction!V14*PIT_history!V$54))</f>
        <v>0</v>
      </c>
      <c r="W14" s="148">
        <f>IF(PIT_fed_deduction!W14="",0,(PIT_history!W14*(1-PIT_fed_deduction!W14*PIT_history!W$54))/(1-PIT_history!W14*PIT_fed_deduction!W14*PIT_history!W$54))</f>
        <v>0</v>
      </c>
      <c r="X14" s="148">
        <f>IF(PIT_fed_deduction!X14="",0,(PIT_history!X14*(1-PIT_fed_deduction!X14*PIT_history!X$54))/(1-PIT_history!X14*PIT_fed_deduction!X14*PIT_history!X$54))</f>
        <v>0</v>
      </c>
      <c r="Y14" s="148">
        <f>IF(PIT_fed_deduction!Y14="",0,(PIT_history!Y14*(1-PIT_fed_deduction!Y14*PIT_history!Y$54))/(1-PIT_history!Y14*PIT_fed_deduction!Y14*PIT_history!Y$54))</f>
        <v>0</v>
      </c>
      <c r="Z14" s="148">
        <f>IF(PIT_fed_deduction!Z14="",0,(PIT_history!Z14*(1-PIT_fed_deduction!Z14*PIT_history!Z$54))/(1-PIT_history!Z14*PIT_fed_deduction!Z14*PIT_history!Z$54))</f>
        <v>0</v>
      </c>
      <c r="AA14" s="148">
        <f>IF(PIT_fed_deduction!AA14="",0,(PIT_history!AA14*(1-PIT_fed_deduction!AA14*PIT_history!AA$54))/(1-PIT_history!AA14*PIT_fed_deduction!AA14*PIT_history!AA$54))</f>
        <v>0</v>
      </c>
      <c r="AB14" s="148">
        <f>IF(PIT_fed_deduction!AB14="",0,(PIT_history!AB14*(1-PIT_fed_deduction!AB14*PIT_history!AB$54))/(1-PIT_history!AB14*PIT_fed_deduction!AB14*PIT_history!AB$54))</f>
        <v>0</v>
      </c>
      <c r="AC14" s="148">
        <f>IF(PIT_fed_deduction!AC14="",0,(PIT_history!AC14*(1-PIT_fed_deduction!AC14*PIT_history!AC$54))/(1-PIT_history!AC14*PIT_fed_deduction!AC14*PIT_history!AC$54))</f>
        <v>0</v>
      </c>
      <c r="AD14" s="148">
        <f>IF(PIT_fed_deduction!AD14="",0,(PIT_history!AD14*(1-PIT_fed_deduction!AD14*PIT_history!AD$54))/(1-PIT_history!AD14*PIT_fed_deduction!AD14*PIT_history!AD$54))</f>
        <v>0</v>
      </c>
      <c r="AE14" s="148">
        <f>IF(PIT_fed_deduction!AE14="",0,(PIT_history!AE14*(1-PIT_fed_deduction!AE14*PIT_history!AE$54))/(1-PIT_history!AE14*PIT_fed_deduction!AE14*PIT_history!AE$54))</f>
        <v>0</v>
      </c>
      <c r="AF14" s="148">
        <f>IF(PIT_fed_deduction!AF14="",0,(PIT_history!AF14*(1-PIT_fed_deduction!AF14*PIT_history!AF$54))/(1-PIT_history!AF14*PIT_fed_deduction!AF14*PIT_history!AF$54))</f>
        <v>0</v>
      </c>
      <c r="AG14" s="148">
        <f>IF(PIT_fed_deduction!AG14="",0,(PIT_history!AG14*(1-PIT_fed_deduction!AG14*PIT_history!AG$54))/(1-PIT_history!AG14*PIT_fed_deduction!AG14*PIT_history!AG$54))</f>
        <v>0.04</v>
      </c>
      <c r="AH14" s="148">
        <f>IF(PIT_fed_deduction!AH14="",0,(PIT_history!AH14*(1-PIT_fed_deduction!AH14*PIT_history!AH$54))/(1-PIT_history!AH14*PIT_fed_deduction!AH14*PIT_history!AH$54))</f>
        <v>0.04</v>
      </c>
      <c r="AI14" s="148">
        <f>IF(PIT_fed_deduction!AI14="",0,(PIT_history!AI14*(1-PIT_fed_deduction!AI14*PIT_history!AI$54))/(1-PIT_history!AI14*PIT_fed_deduction!AI14*PIT_history!AI$54))</f>
        <v>0.06</v>
      </c>
      <c r="AJ14" s="148">
        <f>IF(PIT_fed_deduction!AJ14="",0,(PIT_history!AJ14*(1-PIT_fed_deduction!AJ14*PIT_history!AJ$54))/(1-PIT_history!AJ14*PIT_fed_deduction!AJ14*PIT_history!AJ$54))</f>
        <v>0.06</v>
      </c>
      <c r="AK14" s="148">
        <f>IF(PIT_fed_deduction!AK14="",0,(PIT_history!AK14*(1-PIT_fed_deduction!AK14*PIT_history!AK$54))/(1-PIT_history!AK14*PIT_fed_deduction!AK14*PIT_history!AK$54))</f>
        <v>0.08</v>
      </c>
      <c r="AL14" s="148">
        <f>IF(PIT_fed_deduction!AL14="",0,(PIT_history!AL14*(1-PIT_fed_deduction!AL14*PIT_history!AL$54))/(1-PIT_history!AL14*PIT_fed_deduction!AL14*PIT_history!AL$54))</f>
        <v>0.08</v>
      </c>
      <c r="AM14" s="148">
        <f>IF(PIT_fed_deduction!AM14="",0,(PIT_history!AM14*(1-PIT_fed_deduction!AM14*PIT_history!AM$54))/(1-PIT_history!AM14*PIT_fed_deduction!AM14*PIT_history!AM$54))</f>
        <v>0.08</v>
      </c>
      <c r="AN14" s="148">
        <f>IF(PIT_fed_deduction!AN14="",0,(PIT_history!AN14*(1-PIT_fed_deduction!AN14*PIT_history!AN$54))/(1-PIT_history!AN14*PIT_fed_deduction!AN14*PIT_history!AN$54))</f>
        <v>0.08</v>
      </c>
      <c r="AO14" s="148">
        <f>IF(PIT_fed_deduction!AO14="",0,(PIT_history!AO14*(1-PIT_fed_deduction!AO14*PIT_history!AO$54))/(1-PIT_history!AO14*PIT_fed_deduction!AO14*PIT_history!AO$54))</f>
        <v>0.08</v>
      </c>
      <c r="AP14" s="148">
        <f>IF(PIT_fed_deduction!AP14="",0,(PIT_history!AP14*(1-PIT_fed_deduction!AP14*PIT_history!AP$54))/(1-PIT_history!AP14*PIT_fed_deduction!AP14*PIT_history!AP$54))</f>
        <v>0.08</v>
      </c>
      <c r="AQ14" s="148">
        <f>IF(PIT_fed_deduction!AQ14="",0,(PIT_history!AQ14*(1-PIT_fed_deduction!AQ14*PIT_history!AQ$54))/(1-PIT_history!AQ14*PIT_fed_deduction!AQ14*PIT_history!AQ$54))</f>
        <v>1.6253207869974334E-2</v>
      </c>
      <c r="AR14" s="148">
        <f>IF(PIT_fed_deduction!AR14="",0,(PIT_history!AR14*(1-PIT_fed_deduction!AR14*PIT_history!AR$54))/(1-PIT_history!AR14*PIT_fed_deduction!AR14*PIT_history!AR$54))</f>
        <v>1.0327022375215145E-2</v>
      </c>
      <c r="AS14" s="148">
        <f>IF(PIT_fed_deduction!AS14="",0,(PIT_history!AS14*(1-PIT_fed_deduction!AS14*PIT_history!AS$54))/(1-PIT_history!AS14*PIT_fed_deduction!AS14*PIT_history!AS$54))</f>
        <v>1.0327022375215145E-2</v>
      </c>
      <c r="AT14" s="148">
        <f>IF(PIT_fed_deduction!AT14="",0,(PIT_history!AT14*(1-PIT_fed_deduction!AT14*PIT_history!AT$54))/(1-PIT_history!AT14*PIT_fed_deduction!AT14*PIT_history!AT$54))</f>
        <v>5.1903114186851269E-3</v>
      </c>
      <c r="AU14" s="148">
        <f>IF(PIT_fed_deduction!AU14="",0,(PIT_history!AU14*(1-PIT_fed_deduction!AU14*PIT_history!AU$54))/(1-PIT_history!AU14*PIT_fed_deduction!AU14*PIT_history!AU$54))</f>
        <v>7.7653149266609127E-3</v>
      </c>
      <c r="AV14" s="148">
        <f>IF(PIT_fed_deduction!AV14="",0,(PIT_history!AV14*(1-PIT_fed_deduction!AV14*PIT_history!AV$54))/(1-PIT_history!AV14*PIT_fed_deduction!AV14*PIT_history!AV$54))</f>
        <v>7.7653149266609127E-3</v>
      </c>
      <c r="AW14" s="148">
        <f>IF(PIT_fed_deduction!AW14="",0,(PIT_history!AW14*(1-PIT_fed_deduction!AW14*PIT_history!AW$54))/(1-PIT_history!AW14*PIT_fed_deduction!AW14*PIT_history!AW$54))</f>
        <v>7.7653149266609127E-3</v>
      </c>
      <c r="AX14" s="148">
        <f>IF(PIT_fed_deduction!AX14="",0,(PIT_history!AX14*(1-PIT_fed_deduction!AX14*PIT_history!AX$54))/(1-PIT_history!AX14*PIT_fed_deduction!AX14*PIT_history!AX$54))</f>
        <v>7.7653149266609127E-3</v>
      </c>
      <c r="AY14" s="148">
        <f>IF(PIT_fed_deduction!AY14="",0,(PIT_history!AY14*(1-PIT_fed_deduction!AY14*PIT_history!AY$54))/(1-PIT_history!AY14*PIT_fed_deduction!AY14*PIT_history!AY$54))</f>
        <v>7.7653149266609127E-3</v>
      </c>
      <c r="AZ14" s="148">
        <f>IF(PIT_fed_deduction!AZ14="",0,(PIT_history!AZ14*(1-PIT_fed_deduction!AZ14*PIT_history!AZ$54))/(1-PIT_history!AZ14*PIT_fed_deduction!AZ14*PIT_history!AZ$54))</f>
        <v>7.7653149266609127E-3</v>
      </c>
      <c r="BA14" s="148">
        <f>IF(PIT_fed_deduction!BA14="",0,(PIT_history!BA14*(1-PIT_fed_deduction!BA14*PIT_history!BA$54))/(1-PIT_history!BA14*PIT_fed_deduction!BA14*PIT_history!BA$54))</f>
        <v>7.7653149266609127E-3</v>
      </c>
      <c r="BB14" s="148">
        <f>IF(PIT_fed_deduction!BB14="",0,(PIT_history!BB14*(1-PIT_fed_deduction!BB14*PIT_history!BB$54))/(1-PIT_history!BB14*PIT_fed_deduction!BB14*PIT_history!BB$54))</f>
        <v>7.7653149266609127E-3</v>
      </c>
      <c r="BC14" s="148">
        <f>IF(PIT_fed_deduction!BC14="",0,(PIT_history!BC14*(1-PIT_fed_deduction!BC14*PIT_history!BC$54))/(1-PIT_history!BC14*PIT_fed_deduction!BC14*PIT_history!BC$54))</f>
        <v>7.7653149266609127E-3</v>
      </c>
      <c r="BD14" s="148">
        <f>IF(PIT_fed_deduction!BD14="",0,(PIT_history!BD14*(1-PIT_fed_deduction!BD14*PIT_history!BD$54))/(1-PIT_history!BD14*PIT_fed_deduction!BD14*PIT_history!BD$54))</f>
        <v>7.7653149266609127E-3</v>
      </c>
      <c r="BE14" s="148">
        <f>IF(PIT_fed_deduction!BE14="",0,(PIT_history!BE14*(1-PIT_fed_deduction!BE14*PIT_history!BE$54))/(1-PIT_history!BE14*PIT_fed_deduction!BE14*PIT_history!BE$54))</f>
        <v>8.3971618894699129E-3</v>
      </c>
      <c r="BF14" s="148">
        <f>IF(PIT_fed_deduction!BF14="",0,(PIT_history!BF14*(1-PIT_fed_deduction!BF14*PIT_history!BF$54))/(1-PIT_history!BF14*PIT_fed_deduction!BF14*PIT_history!BF$54))</f>
        <v>8.3971618894699129E-3</v>
      </c>
      <c r="BG14" s="148">
        <f>IF(PIT_fed_deduction!BG14="",0,(PIT_history!BG14*(1-PIT_fed_deduction!BG14*PIT_history!BG$54))/(1-PIT_history!BG14*PIT_fed_deduction!BG14*PIT_history!BG$54))</f>
        <v>8.6094442995043007E-3</v>
      </c>
      <c r="BH14" s="148">
        <f>IF(PIT_fed_deduction!BH14="",0,(PIT_history!BH14*(1-PIT_fed_deduction!BH14*PIT_history!BH$54))/(1-PIT_history!BH14*PIT_fed_deduction!BH14*PIT_history!BH$54))</f>
        <v>8.6094442995043007E-3</v>
      </c>
      <c r="BI14" s="148">
        <f>IF(PIT_fed_deduction!BI14="",0,(PIT_history!BI14*(1-PIT_fed_deduction!BI14*PIT_history!BI$54))/(1-PIT_history!BI14*PIT_fed_deduction!BI14*PIT_history!BI$54))</f>
        <v>9.3590936456679954E-3</v>
      </c>
      <c r="BJ14" s="148">
        <f>IF(PIT_fed_deduction!BJ14="",0,(PIT_history!BJ14*(1-PIT_fed_deduction!BJ14*PIT_history!BJ$54))/(1-PIT_history!BJ14*PIT_fed_deduction!BJ14*PIT_history!BJ$54))</f>
        <v>9.3590936456679954E-3</v>
      </c>
      <c r="BK14" s="148">
        <f>IF(PIT_fed_deduction!BK14="",0,(PIT_history!BK14*(1-PIT_fed_deduction!BK14*PIT_history!BK$54))/(1-PIT_history!BK14*PIT_fed_deduction!BK14*PIT_history!BK$54))</f>
        <v>9.3590936456679954E-3</v>
      </c>
      <c r="BL14" s="148">
        <f>IF(PIT_fed_deduction!BL14="",0,(PIT_history!BL14*(1-PIT_fed_deduction!BL14*PIT_history!BL$54))/(1-PIT_history!BL14*PIT_fed_deduction!BL14*PIT_history!BL$54))</f>
        <v>9.3590936456679954E-3</v>
      </c>
      <c r="BM14" s="148">
        <f>IF(PIT_fed_deduction!BM14="",0,(PIT_history!BM14*(1-PIT_fed_deduction!BM14*PIT_history!BM$54))/(1-PIT_history!BM14*PIT_fed_deduction!BM14*PIT_history!BM$54))</f>
        <v>1.0448338769417875E-2</v>
      </c>
      <c r="BN14" s="148">
        <f>IF(PIT_fed_deduction!BN14="",0,(PIT_history!BN14*(1-PIT_fed_deduction!BN14*PIT_history!BN$54))/(1-PIT_history!BN14*PIT_fed_deduction!BN14*PIT_history!BN$54))</f>
        <v>2.6274275145514874E-2</v>
      </c>
      <c r="BO14" s="148">
        <f>IF(PIT_fed_deduction!BO14="",0,(PIT_history!BO14*(1-PIT_fed_deduction!BO14*PIT_history!BO$54))/(1-PIT_history!BO14*PIT_fed_deduction!BO14*PIT_history!BO$54))</f>
        <v>2.8815368196371399E-2</v>
      </c>
      <c r="BP14" s="148">
        <f>IF(PIT_fed_deduction!BP14="",0,(PIT_history!BP14*(1-PIT_fed_deduction!BP14*PIT_history!BP$54))/(1-PIT_history!BP14*PIT_fed_deduction!BP14*PIT_history!BP$54))</f>
        <v>2.8815368196371399E-2</v>
      </c>
      <c r="BQ14" s="148">
        <f>IF(PIT_fed_deduction!BQ14="",0,(PIT_history!BQ14*(1-PIT_fed_deduction!BQ14*PIT_history!BQ$54))/(1-PIT_history!BQ14*PIT_fed_deduction!BQ14*PIT_history!BQ$54))</f>
        <v>2.8815368196371399E-2</v>
      </c>
      <c r="BR14" s="148">
        <f>IF(PIT_fed_deduction!BR14="",0,(PIT_history!BR14*(1-PIT_fed_deduction!BR14*PIT_history!BR$54))/(1-PIT_history!BR14*PIT_fed_deduction!BR14*PIT_history!BR$54))</f>
        <v>2.8815368196371399E-2</v>
      </c>
      <c r="BS14" s="148">
        <f>IF(PIT_fed_deduction!BS14="",0,(PIT_history!BS14*(1-PIT_fed_deduction!BS14*PIT_history!BS$54))/(1-PIT_history!BS14*PIT_fed_deduction!BS14*PIT_history!BS$54))</f>
        <v>0.09</v>
      </c>
      <c r="BT14" s="148">
        <f>IF(PIT_fed_deduction!BT14="",0,(PIT_history!BT14*(1-PIT_fed_deduction!BT14*PIT_history!BT$54))/(1-PIT_history!BT14*PIT_fed_deduction!BT14*PIT_history!BT$54))</f>
        <v>0.09</v>
      </c>
      <c r="BU14" s="148">
        <f>IF(PIT_fed_deduction!BU14="",0,(PIT_history!BU14*(1-PIT_fed_deduction!BU14*PIT_history!BU$54))/(1-PIT_history!BU14*PIT_fed_deduction!BU14*PIT_history!BU$54))</f>
        <v>0.09</v>
      </c>
      <c r="BV14" s="148">
        <f>IF(PIT_fed_deduction!BV14="",0,(PIT_history!BV14*(1-PIT_fed_deduction!BV14*PIT_history!BV$54))/(1-PIT_history!BV14*PIT_fed_deduction!BV14*PIT_history!BV$54))</f>
        <v>7.4999999999999997E-2</v>
      </c>
      <c r="BW14" s="148">
        <f>IF(PIT_fed_deduction!BW14="",0,(PIT_history!BW14*(1-PIT_fed_deduction!BW14*PIT_history!BW$54))/(1-PIT_history!BW14*PIT_fed_deduction!BW14*PIT_history!BW$54))</f>
        <v>7.4999999999999997E-2</v>
      </c>
      <c r="BX14" s="148">
        <f>IF(PIT_fed_deduction!BX14="",0,(PIT_history!BX14*(1-PIT_fed_deduction!BX14*PIT_history!BX$54))/(1-PIT_history!BX14*PIT_fed_deduction!BX14*PIT_history!BX$54))</f>
        <v>7.4999999999999997E-2</v>
      </c>
      <c r="BY14" s="148">
        <f>IF(PIT_fed_deduction!BY14="",0,(PIT_history!BY14*(1-PIT_fed_deduction!BY14*PIT_history!BY$54))/(1-PIT_history!BY14*PIT_fed_deduction!BY14*PIT_history!BY$54))</f>
        <v>7.4999999999999997E-2</v>
      </c>
      <c r="BZ14" s="148">
        <f>IF(PIT_fed_deduction!BZ14="",0,(PIT_history!BZ14*(1-PIT_fed_deduction!BZ14*PIT_history!BZ$54))/(1-PIT_history!BZ14*PIT_fed_deduction!BZ14*PIT_history!BZ$54))</f>
        <v>7.4999999999999997E-2</v>
      </c>
      <c r="CA14" s="148">
        <f>IF(PIT_fed_deduction!CA14="",0,(PIT_history!CA14*(1-PIT_fed_deduction!CA14*PIT_history!CA$54))/(1-PIT_history!CA14*PIT_fed_deduction!CA14*PIT_history!CA$54))</f>
        <v>7.4999999999999997E-2</v>
      </c>
      <c r="CB14" s="148">
        <f>IF(PIT_fed_deduction!CB14="",0,(PIT_history!CB14*(1-PIT_fed_deduction!CB14*PIT_history!CB$54))/(1-PIT_history!CB14*PIT_fed_deduction!CB14*PIT_history!CB$54))</f>
        <v>7.4999999999999997E-2</v>
      </c>
      <c r="CC14" s="148">
        <f>IF(PIT_fed_deduction!CC14="",0,(PIT_history!CC14*(1-PIT_fed_deduction!CC14*PIT_history!CC$54))/(1-PIT_history!CC14*PIT_fed_deduction!CC14*PIT_history!CC$54))</f>
        <v>7.4999999999999997E-2</v>
      </c>
      <c r="CD14" s="148">
        <f>IF(PIT_fed_deduction!CD14="",0,(PIT_history!CD14*(1-PIT_fed_deduction!CD14*PIT_history!CD$54))/(1-PIT_history!CD14*PIT_fed_deduction!CD14*PIT_history!CD$54))</f>
        <v>7.4999999999999997E-2</v>
      </c>
      <c r="CE14" s="148">
        <f>IF(PIT_fed_deduction!CE14="",0,(PIT_history!CE14*(1-PIT_fed_deduction!CE14*PIT_history!CE$54))/(1-PIT_history!CE14*PIT_fed_deduction!CE14*PIT_history!CE$54))</f>
        <v>7.4999999999999997E-2</v>
      </c>
      <c r="CF14" s="148">
        <f>IF(PIT_fed_deduction!CF14="",0,(PIT_history!CF14*(1-PIT_fed_deduction!CF14*PIT_history!CF$54))/(1-PIT_history!CF14*PIT_fed_deduction!CF14*PIT_history!CF$54))</f>
        <v>7.4999999999999997E-2</v>
      </c>
      <c r="CG14" s="148">
        <f>IF(PIT_fed_deduction!CG14="",0,(PIT_history!CG14*(1-PIT_fed_deduction!CG14*PIT_history!CG$54))/(1-PIT_history!CG14*PIT_fed_deduction!CG14*PIT_history!CG$54))</f>
        <v>7.4999999999999997E-2</v>
      </c>
      <c r="CH14" s="148">
        <f>IF(PIT_fed_deduction!CH14="",0,(PIT_history!CH14*(1-PIT_fed_deduction!CH14*PIT_history!CH$54))/(1-PIT_history!CH14*PIT_fed_deduction!CH14*PIT_history!CH$54))</f>
        <v>7.4999999999999997E-2</v>
      </c>
      <c r="CI14" s="148">
        <f>IF(PIT_fed_deduction!CI14="",0,(PIT_history!CI14*(1-PIT_fed_deduction!CI14*PIT_history!CI$54))/(1-PIT_history!CI14*PIT_fed_deduction!CI14*PIT_history!CI$54))</f>
        <v>7.4999999999999997E-2</v>
      </c>
      <c r="CJ14" s="148">
        <f>IF(PIT_fed_deduction!CJ14="",0,(PIT_history!CJ14*(1-PIT_fed_deduction!CJ14*PIT_history!CJ$54))/(1-PIT_history!CJ14*PIT_fed_deduction!CJ14*PIT_history!CJ$54))</f>
        <v>7.4999999999999997E-2</v>
      </c>
      <c r="CK14" s="148">
        <f>IF(PIT_fed_deduction!CK14="",0,(PIT_history!CK14*(1-PIT_fed_deduction!CK14*PIT_history!CK$54))/(1-PIT_history!CK14*PIT_fed_deduction!CK14*PIT_history!CK$54))</f>
        <v>8.2000000000000003E-2</v>
      </c>
      <c r="CL14" s="148">
        <f>IF(PIT_fed_deduction!CL14="",0,(PIT_history!CL14*(1-PIT_fed_deduction!CL14*PIT_history!CL$54))/(1-PIT_history!CL14*PIT_fed_deduction!CL14*PIT_history!CL$54))</f>
        <v>8.2000000000000003E-2</v>
      </c>
      <c r="CM14" s="148">
        <f>IF(PIT_fed_deduction!CM14="",0,(PIT_history!CM14*(1-PIT_fed_deduction!CM14*PIT_history!CM$54))/(1-PIT_history!CM14*PIT_fed_deduction!CM14*PIT_history!CM$54))</f>
        <v>8.2000000000000003E-2</v>
      </c>
      <c r="CN14" s="148">
        <f>IF(PIT_fed_deduction!CN14="",0,(PIT_history!CN14*(1-PIT_fed_deduction!CN14*PIT_history!CN$54))/(1-PIT_history!CN14*PIT_fed_deduction!CN14*PIT_history!CN$54))</f>
        <v>8.2000000000000003E-2</v>
      </c>
      <c r="CO14" s="148">
        <f>IF(PIT_fed_deduction!CO14="",0,(PIT_history!CO14*(1-PIT_fed_deduction!CO14*PIT_history!CO$54))/(1-PIT_history!CO14*PIT_fed_deduction!CO14*PIT_history!CO$54))</f>
        <v>8.2000000000000003E-2</v>
      </c>
      <c r="CP14" s="148">
        <f>IF(PIT_fed_deduction!CP14="",0,(PIT_history!CP14*(1-PIT_fed_deduction!CP14*PIT_history!CP$54))/(1-PIT_history!CP14*PIT_fed_deduction!CP14*PIT_history!CP$54))</f>
        <v>8.2000000000000003E-2</v>
      </c>
      <c r="CQ14" s="148">
        <f>IF(PIT_fed_deduction!CQ14="",0,(PIT_history!CQ14*(1-PIT_fed_deduction!CQ14*PIT_history!CQ$54))/(1-PIT_history!CQ14*PIT_fed_deduction!CQ14*PIT_history!CQ$54))</f>
        <v>8.2000000000000003E-2</v>
      </c>
      <c r="CR14" s="148">
        <f>IF(PIT_fed_deduction!CR14="",0,(PIT_history!CR14*(1-PIT_fed_deduction!CR14*PIT_history!CR$54))/(1-PIT_history!CR14*PIT_fed_deduction!CR14*PIT_history!CR$54))</f>
        <v>8.2000000000000003E-2</v>
      </c>
      <c r="CS14" s="148">
        <f>IF(PIT_fed_deduction!CS14="",0,(PIT_history!CS14*(1-PIT_fed_deduction!CS14*PIT_history!CS$54))/(1-PIT_history!CS14*PIT_fed_deduction!CS14*PIT_history!CS$54))</f>
        <v>8.2000000000000003E-2</v>
      </c>
      <c r="CT14" s="148">
        <f>IF(PIT_fed_deduction!CT14="",0,(PIT_history!CT14*(1-PIT_fed_deduction!CT14*PIT_history!CT$54))/(1-PIT_history!CT14*PIT_fed_deduction!CT14*PIT_history!CT$54))</f>
        <v>8.2000000000000003E-2</v>
      </c>
      <c r="CU14" s="148">
        <f>IF(PIT_fed_deduction!CU14="",0,(PIT_history!CU14*(1-PIT_fed_deduction!CU14*PIT_history!CU$54))/(1-PIT_history!CU14*PIT_fed_deduction!CU14*PIT_history!CU$54))</f>
        <v>8.2000000000000003E-2</v>
      </c>
      <c r="CV14" s="148">
        <f>IF(PIT_fed_deduction!CV14="",0,(PIT_history!CV14*(1-PIT_fed_deduction!CV14*PIT_history!CV$54))/(1-PIT_history!CV14*PIT_fed_deduction!CV14*PIT_history!CV$54))</f>
        <v>8.2000000000000003E-2</v>
      </c>
      <c r="CW14" s="148">
        <f>IF(PIT_fed_deduction!CW14="",0,(PIT_history!CW14*(1-PIT_fed_deduction!CW14*PIT_history!CW$54))/(1-PIT_history!CW14*PIT_fed_deduction!CW14*PIT_history!CW$54))</f>
        <v>8.2000000000000003E-2</v>
      </c>
      <c r="CX14" s="148">
        <f>IF(PIT_fed_deduction!CX14="",0,(PIT_history!CX14*(1-PIT_fed_deduction!CX14*PIT_history!CX$54))/(1-PIT_history!CX14*PIT_fed_deduction!CX14*PIT_history!CX$54))</f>
        <v>8.199999999999999E-2</v>
      </c>
      <c r="CY14" s="148">
        <f>IF(PIT_fed_deduction!CY14="",0,(PIT_history!CY14*(1-PIT_fed_deduction!CY14*PIT_history!CY$54))/(1-PIT_history!CY14*PIT_fed_deduction!CY14*PIT_history!CY$54))</f>
        <v>8.199999999999999E-2</v>
      </c>
      <c r="CZ14" s="148">
        <f>IF(PIT_fed_deduction!CZ14="",0,(PIT_history!CZ14*(1-PIT_fed_deduction!CZ14*PIT_history!CZ$54))/(1-PIT_history!CZ14*PIT_fed_deduction!CZ14*PIT_history!CZ$54))</f>
        <v>7.8E-2</v>
      </c>
      <c r="DA14" s="148">
        <f>IF(PIT_fed_deduction!DA14="",0,(PIT_history!DA14*(1-PIT_fed_deduction!DA14*PIT_history!DA$54))/(1-PIT_history!DA14*PIT_fed_deduction!DA14*PIT_history!DA$54))</f>
        <v>7.8E-2</v>
      </c>
      <c r="DB14" s="148">
        <f>IF(PIT_fed_deduction!DB14="",0,(PIT_history!DB14*(1-PIT_fed_deduction!DB14*PIT_history!DB$54))/(1-PIT_history!DB14*PIT_fed_deduction!DB14*PIT_history!DB$54))</f>
        <v>7.8E-2</v>
      </c>
      <c r="DC14" s="148">
        <f>IF(PIT_fed_deduction!DC14="",0,(PIT_history!DC14*(1-PIT_fed_deduction!DC14*PIT_history!DC$54))/(1-PIT_history!DC14*PIT_fed_deduction!DC14*PIT_history!DC$54))</f>
        <v>7.8E-2</v>
      </c>
      <c r="DD14" s="148">
        <f>IF(PIT_fed_deduction!DD14="",0,(PIT_history!DD14*(1-PIT_fed_deduction!DD14*PIT_history!DD$54))/(1-PIT_history!DD14*PIT_fed_deduction!DD14*PIT_history!DD$54))</f>
        <v>7.8E-2</v>
      </c>
      <c r="DE14" s="148">
        <f>IF(PIT_fed_deduction!DE14="",0,(PIT_history!DE14*(1-PIT_fed_deduction!DE14*PIT_history!DE$54))/(1-PIT_history!DE14*PIT_fed_deduction!DE14*PIT_history!DE$54))</f>
        <v>7.8E-2</v>
      </c>
      <c r="DF14" s="148">
        <f>IF(PIT_fed_deduction!DF14="",0,(PIT_history!DF14*(1-PIT_fed_deduction!DF14*PIT_history!DF$54))/(1-PIT_history!DF14*PIT_fed_deduction!DF14*PIT_history!DF$54))</f>
        <v>7.8E-2</v>
      </c>
      <c r="DG14" s="148">
        <f>IF(PIT_fed_deduction!DG14="",0,(PIT_history!DG14*(1-PIT_fed_deduction!DG14*PIT_history!DG$54))/(1-PIT_history!DG14*PIT_fed_deduction!DG14*PIT_history!DG$54))</f>
        <v>7.8E-2</v>
      </c>
      <c r="DH14" s="148">
        <f>IF(PIT_fed_deduction!DH14="",0,(PIT_history!DH14*(1-PIT_fed_deduction!DH14*PIT_history!DH$54))/(1-PIT_history!DH14*PIT_fed_deduction!DH14*PIT_history!DH$54))</f>
        <v>7.8E-2</v>
      </c>
      <c r="DI14" s="148">
        <f>IF(PIT_fed_deduction!DI14="",0,(PIT_history!DI14*(1-PIT_fed_deduction!DI14*PIT_history!DI$54))/(1-PIT_history!DI14*PIT_fed_deduction!DI14*PIT_history!DI$54))</f>
        <v>7.8E-2</v>
      </c>
      <c r="DJ14" s="148">
        <f>IF(PIT_fed_deduction!DJ14="",0,(PIT_history!DJ14*(1-PIT_fed_deduction!DJ14*PIT_history!DJ$54))/(1-PIT_history!DJ14*PIT_fed_deduction!DJ14*PIT_history!DJ$54))</f>
        <v>7.8E-2</v>
      </c>
      <c r="DK14" s="148">
        <f>IF(PIT_fed_deduction!DK14="",0,(PIT_history!DK14*(1-PIT_fed_deduction!DK14*PIT_history!DK$54))/(1-PIT_history!DK14*PIT_fed_deduction!DK14*PIT_history!DK$54))</f>
        <v>7.400000000000001E-2</v>
      </c>
      <c r="DL14" s="148">
        <f>IF(PIT_fed_deduction!DL14="",0,(PIT_history!DL14*(1-PIT_fed_deduction!DL14*PIT_history!DL$54))/(1-PIT_history!DL14*PIT_fed_deduction!DL14*PIT_history!DL$54))</f>
        <v>7.400000000000001E-2</v>
      </c>
      <c r="DM14" s="148">
        <f>IF(PIT_fed_deduction!DM14="",0,(PIT_history!DM14*(1-PIT_fed_deduction!DM14*PIT_history!DM$54))/(1-PIT_history!DM14*PIT_fed_deduction!DM14*PIT_history!DM$54))</f>
        <v>7.400000000000001E-2</v>
      </c>
      <c r="DN14" s="148">
        <f>IF(PIT_fed_deduction!DN14="",0,(PIT_history!DN14*(1-PIT_fed_deduction!DN14*PIT_history!DN$54))/(1-PIT_history!DN14*PIT_fed_deduction!DN14*PIT_history!DN$54))</f>
        <v>7.400000000000001E-2</v>
      </c>
      <c r="DO14" s="148">
        <f>IF(PIT_fed_deduction!DO14="",0,(PIT_history!DO14*(1-PIT_fed_deduction!DO14*PIT_history!DO$54))/(1-PIT_history!DO14*PIT_fed_deduction!DO14*PIT_history!DO$54))</f>
        <v>7.400000000000001E-2</v>
      </c>
      <c r="DP14" s="148">
        <f>IF(PIT_fed_deduction!DP14="",0,(1-(PIT_fed_deduction!DP14*PIT_history!DP$54))*PIT_history!DP14)</f>
        <v>7.400000000000001E-2</v>
      </c>
      <c r="DQ14" s="148">
        <f>IF(PIT_fed_deduction!DQ14="",0,(1-(PIT_fed_deduction!DQ14*PIT_history!DQ$54))*PIT_history!DQ14)</f>
        <v>6.9249999999999992E-2</v>
      </c>
      <c r="DR14" s="148">
        <f>IF(PIT_fed_deduction!DR14="",0,(1-(PIT_fed_deduction!DR14*PIT_history!DR$54))*PIT_history!DR14)</f>
        <v>6.9249999999999992E-2</v>
      </c>
      <c r="DS14" s="148">
        <f>IF(PIT_fed_deduction!DS14="",0,(1-(PIT_fed_deduction!DS14*PIT_history!DS$54))*PIT_history!DS14)</f>
        <v>6.9249999999999992E-2</v>
      </c>
      <c r="DT14" s="148">
        <f>IF(PIT_fed_deduction!DT14="",0,(1-(PIT_fed_deduction!DT14*PIT_history!DT$54))*PIT_history!DT14)</f>
        <v>6.5000000000000002E-2</v>
      </c>
      <c r="DU14" s="148">
        <f>IF(PIT_fed_deduction!DU14="",0,(1-(PIT_fed_deduction!DU14*PIT_history!DU$54))*PIT_history!DU14)</f>
        <v>5.7999999999999996E-2</v>
      </c>
      <c r="DV14" s="148">
        <f>IF(PIT_fed_deduction!DV14="",0,(1-(PIT_fed_deduction!DV14*PIT_history!DV$54))*PIT_history!DV14)</f>
        <v>5.6950000000000001E-2</v>
      </c>
      <c r="DW14" s="148">
        <f>IF(PIT_fed_deduction!DW14="",0,(1-(PIT_fed_deduction!DW14*PIT_history!DW$54))*PIT_history!DW14)</f>
        <v>5.2999999999999999E-2</v>
      </c>
      <c r="DX14" s="148">
        <f>IF(PIT_fed_deduction!DX14="",0,(1-(PIT_fed_deduction!DX14*PIT_history!DX$54))*PIT_history!DX14)</f>
        <v>5.2999999999999999E-2</v>
      </c>
      <c r="DY14" s="144">
        <f>IF(PIT_fed_deduction!DY14="","",(1-(PIT_fed_deduction!DY14*PIT_history!DY$54))*PIT_history!DY14)</f>
        <v>5.2999999999999999E-2</v>
      </c>
      <c r="DZ14" s="68"/>
      <c r="EA14" s="2"/>
      <c r="EB14" s="2"/>
      <c r="EC14" s="2"/>
      <c r="ED14" s="2"/>
      <c r="EE14" s="2"/>
      <c r="EF14" s="2"/>
      <c r="EG14" s="2"/>
      <c r="EH14" s="2"/>
      <c r="EI14" s="2"/>
      <c r="EJ14" s="2"/>
      <c r="EK14" s="2"/>
      <c r="EL14" s="2"/>
      <c r="EM14" s="2"/>
      <c r="EN14" s="2"/>
      <c r="EO14" s="2"/>
      <c r="EP14" s="2"/>
      <c r="EQ14" s="2"/>
      <c r="ER14" s="2"/>
      <c r="ES14" s="2"/>
      <c r="ET14" s="2"/>
      <c r="EU14" s="2"/>
    </row>
    <row r="15" spans="1:151" ht="15" customHeight="1">
      <c r="A15" s="17" t="s">
        <v>39</v>
      </c>
      <c r="B15" s="148">
        <f>IF(PIT_fed_deduction!B15="",0,(PIT_history!B15*(1-PIT_fed_deduction!B15*PIT_history!B$54))/(1-PIT_history!B15*PIT_fed_deduction!B15*PIT_history!B$54))</f>
        <v>0</v>
      </c>
      <c r="C15" s="148">
        <f>IF(PIT_fed_deduction!C15="",0,(PIT_history!C15*(1-PIT_fed_deduction!C15*PIT_history!C$54))/(1-PIT_history!C15*PIT_fed_deduction!C15*PIT_history!C$54))</f>
        <v>0</v>
      </c>
      <c r="D15" s="148">
        <f>IF(PIT_fed_deduction!D15="",0,(PIT_history!D15*(1-PIT_fed_deduction!D15*PIT_history!D$54))/(1-PIT_history!D15*PIT_fed_deduction!D15*PIT_history!D$54))</f>
        <v>0</v>
      </c>
      <c r="E15" s="148">
        <f>IF(PIT_fed_deduction!E15="",0,(PIT_history!E15*(1-PIT_fed_deduction!E15*PIT_history!E$54))/(1-PIT_history!E15*PIT_fed_deduction!E15*PIT_history!E$54))</f>
        <v>0</v>
      </c>
      <c r="F15" s="148">
        <f>IF(PIT_fed_deduction!F15="",0,(PIT_history!F15*(1-PIT_fed_deduction!F15*PIT_history!F$54))/(1-PIT_history!F15*PIT_fed_deduction!F15*PIT_history!F$54))</f>
        <v>0</v>
      </c>
      <c r="G15" s="148">
        <f>IF(PIT_fed_deduction!G15="",0,(PIT_history!G15*(1-PIT_fed_deduction!G15*PIT_history!G$54))/(1-PIT_history!G15*PIT_fed_deduction!G15*PIT_history!G$54))</f>
        <v>0</v>
      </c>
      <c r="H15" s="148">
        <f>IF(PIT_fed_deduction!H15="",0,(PIT_history!H15*(1-PIT_fed_deduction!H15*PIT_history!H$54))/(1-PIT_history!H15*PIT_fed_deduction!H15*PIT_history!H$54))</f>
        <v>0</v>
      </c>
      <c r="I15" s="148">
        <f>IF(PIT_fed_deduction!I15="",0,(PIT_history!I15*(1-PIT_fed_deduction!I15*PIT_history!I$54))/(1-PIT_history!I15*PIT_fed_deduction!I15*PIT_history!I$54))</f>
        <v>0</v>
      </c>
      <c r="J15" s="148">
        <f>IF(PIT_fed_deduction!J15="",0,(PIT_history!J15*(1-PIT_fed_deduction!J15*PIT_history!J$54))/(1-PIT_history!J15*PIT_fed_deduction!J15*PIT_history!J$54))</f>
        <v>0</v>
      </c>
      <c r="K15" s="148">
        <f>IF(PIT_fed_deduction!K15="",0,(PIT_history!K15*(1-PIT_fed_deduction!K15*PIT_history!K$54))/(1-PIT_history!K15*PIT_fed_deduction!K15*PIT_history!K$54))</f>
        <v>0</v>
      </c>
      <c r="L15" s="148">
        <f>IF(PIT_fed_deduction!L15="",0,(PIT_history!L15*(1-PIT_fed_deduction!L15*PIT_history!L$54))/(1-PIT_history!L15*PIT_fed_deduction!L15*PIT_history!L$54))</f>
        <v>0</v>
      </c>
      <c r="M15" s="148">
        <f>IF(PIT_fed_deduction!M15="",0,(PIT_history!M15*(1-PIT_fed_deduction!M15*PIT_history!M$54))/(1-PIT_history!M15*PIT_fed_deduction!M15*PIT_history!M$54))</f>
        <v>0</v>
      </c>
      <c r="N15" s="148">
        <f>IF(PIT_fed_deduction!N15="",0,(PIT_history!N15*(1-PIT_fed_deduction!N15*PIT_history!N$54))/(1-PIT_history!N15*PIT_fed_deduction!N15*PIT_history!N$54))</f>
        <v>0</v>
      </c>
      <c r="O15" s="148">
        <f>IF(PIT_fed_deduction!O15="",0,(PIT_history!O15*(1-PIT_fed_deduction!O15*PIT_history!O$54))/(1-PIT_history!O15*PIT_fed_deduction!O15*PIT_history!O$54))</f>
        <v>0</v>
      </c>
      <c r="P15" s="148">
        <f>IF(PIT_fed_deduction!P15="",0,(PIT_history!P15*(1-PIT_fed_deduction!P15*PIT_history!P$54))/(1-PIT_history!P15*PIT_fed_deduction!P15*PIT_history!P$54))</f>
        <v>0</v>
      </c>
      <c r="Q15" s="148">
        <f>IF(PIT_fed_deduction!Q15="",0,(PIT_history!Q15*(1-PIT_fed_deduction!Q15*PIT_history!Q$54))/(1-PIT_history!Q15*PIT_fed_deduction!Q15*PIT_history!Q$54))</f>
        <v>0</v>
      </c>
      <c r="R15" s="148">
        <f>IF(PIT_fed_deduction!R15="",0,(PIT_history!R15*(1-PIT_fed_deduction!R15*PIT_history!R$54))/(1-PIT_history!R15*PIT_fed_deduction!R15*PIT_history!R$54))</f>
        <v>0</v>
      </c>
      <c r="S15" s="148">
        <f>IF(PIT_fed_deduction!S15="",0,(PIT_history!S15*(1-PIT_fed_deduction!S15*PIT_history!S$54))/(1-PIT_history!S15*PIT_fed_deduction!S15*PIT_history!S$54))</f>
        <v>0</v>
      </c>
      <c r="T15" s="148">
        <f>IF(PIT_fed_deduction!T15="",0,(PIT_history!T15*(1-PIT_fed_deduction!T15*PIT_history!T$54))/(1-PIT_history!T15*PIT_fed_deduction!T15*PIT_history!T$54))</f>
        <v>0</v>
      </c>
      <c r="U15" s="148">
        <f>IF(PIT_fed_deduction!U15="",0,(PIT_history!U15*(1-PIT_fed_deduction!U15*PIT_history!U$54))/(1-PIT_history!U15*PIT_fed_deduction!U15*PIT_history!U$54))</f>
        <v>0</v>
      </c>
      <c r="V15" s="148">
        <f>IF(PIT_fed_deduction!V15="",0,(PIT_history!V15*(1-PIT_fed_deduction!V15*PIT_history!V$54))/(1-PIT_history!V15*PIT_fed_deduction!V15*PIT_history!V$54))</f>
        <v>0</v>
      </c>
      <c r="W15" s="148">
        <f>IF(PIT_fed_deduction!W15="",0,(PIT_history!W15*(1-PIT_fed_deduction!W15*PIT_history!W$54))/(1-PIT_history!W15*PIT_fed_deduction!W15*PIT_history!W$54))</f>
        <v>0</v>
      </c>
      <c r="X15" s="148">
        <f>IF(PIT_fed_deduction!X15="",0,(PIT_history!X15*(1-PIT_fed_deduction!X15*PIT_history!X$54))/(1-PIT_history!X15*PIT_fed_deduction!X15*PIT_history!X$54))</f>
        <v>0</v>
      </c>
      <c r="Y15" s="148">
        <f>IF(PIT_fed_deduction!Y15="",0,(PIT_history!Y15*(1-PIT_fed_deduction!Y15*PIT_history!Y$54))/(1-PIT_history!Y15*PIT_fed_deduction!Y15*PIT_history!Y$54))</f>
        <v>0</v>
      </c>
      <c r="Z15" s="148">
        <f>IF(PIT_fed_deduction!Z15="",0,(PIT_history!Z15*(1-PIT_fed_deduction!Z15*PIT_history!Z$54))/(1-PIT_history!Z15*PIT_fed_deduction!Z15*PIT_history!Z$54))</f>
        <v>0</v>
      </c>
      <c r="AA15" s="148">
        <f>IF(PIT_fed_deduction!AA15="",0,(PIT_history!AA15*(1-PIT_fed_deduction!AA15*PIT_history!AA$54))/(1-PIT_history!AA15*PIT_fed_deduction!AA15*PIT_history!AA$54))</f>
        <v>0</v>
      </c>
      <c r="AB15" s="148">
        <f>IF(PIT_fed_deduction!AB15="",0,(PIT_history!AB15*(1-PIT_fed_deduction!AB15*PIT_history!AB$54))/(1-PIT_history!AB15*PIT_fed_deduction!AB15*PIT_history!AB$54))</f>
        <v>0</v>
      </c>
      <c r="AC15" s="148">
        <f>IF(PIT_fed_deduction!AC15="",0,(PIT_history!AC15*(1-PIT_fed_deduction!AC15*PIT_history!AC$54))/(1-PIT_history!AC15*PIT_fed_deduction!AC15*PIT_history!AC$54))</f>
        <v>0</v>
      </c>
      <c r="AD15" s="148">
        <f>IF(PIT_fed_deduction!AD15="",0,(PIT_history!AD15*(1-PIT_fed_deduction!AD15*PIT_history!AD$54))/(1-PIT_history!AD15*PIT_fed_deduction!AD15*PIT_history!AD$54))</f>
        <v>0</v>
      </c>
      <c r="AE15" s="148">
        <f>IF(PIT_fed_deduction!AE15="",0,(PIT_history!AE15*(1-PIT_fed_deduction!AE15*PIT_history!AE$54))/(1-PIT_history!AE15*PIT_fed_deduction!AE15*PIT_history!AE$54))</f>
        <v>0</v>
      </c>
      <c r="AF15" s="148">
        <f>IF(PIT_fed_deduction!AF15="",0,(PIT_history!AF15*(1-PIT_fed_deduction!AF15*PIT_history!AF$54))/(1-PIT_history!AF15*PIT_fed_deduction!AF15*PIT_history!AF$54))</f>
        <v>0</v>
      </c>
      <c r="AG15" s="148">
        <f>IF(PIT_fed_deduction!AG15="",0,(PIT_history!AG15*(1-PIT_fed_deduction!AG15*PIT_history!AG$54))/(1-PIT_history!AG15*PIT_fed_deduction!AG15*PIT_history!AG$54))</f>
        <v>0</v>
      </c>
      <c r="AH15" s="148">
        <f>IF(PIT_fed_deduction!AH15="",0,(PIT_history!AH15*(1-PIT_fed_deduction!AH15*PIT_history!AH$54))/(1-PIT_history!AH15*PIT_fed_deduction!AH15*PIT_history!AH$54))</f>
        <v>0</v>
      </c>
      <c r="AI15" s="148">
        <f>IF(PIT_fed_deduction!AI15="",0,(PIT_history!AI15*(1-PIT_fed_deduction!AI15*PIT_history!AI$54))/(1-PIT_history!AI15*PIT_fed_deduction!AI15*PIT_history!AI$54))</f>
        <v>0</v>
      </c>
      <c r="AJ15" s="148">
        <f>IF(PIT_fed_deduction!AJ15="",0,(PIT_history!AJ15*(1-PIT_fed_deduction!AJ15*PIT_history!AJ$54))/(1-PIT_history!AJ15*PIT_fed_deduction!AJ15*PIT_history!AJ$54))</f>
        <v>0</v>
      </c>
      <c r="AK15" s="148">
        <f>IF(PIT_fed_deduction!AK15="",0,(PIT_history!AK15*(1-PIT_fed_deduction!AK15*PIT_history!AK$54))/(1-PIT_history!AK15*PIT_fed_deduction!AK15*PIT_history!AK$54))</f>
        <v>0</v>
      </c>
      <c r="AL15" s="148">
        <f>IF(PIT_fed_deduction!AL15="",0,(PIT_history!AL15*(1-PIT_fed_deduction!AL15*PIT_history!AL$54))/(1-PIT_history!AL15*PIT_fed_deduction!AL15*PIT_history!AL$54))</f>
        <v>0</v>
      </c>
      <c r="AM15" s="148">
        <f>IF(PIT_fed_deduction!AM15="",0,(PIT_history!AM15*(1-PIT_fed_deduction!AM15*PIT_history!AM$54))/(1-PIT_history!AM15*PIT_fed_deduction!AM15*PIT_history!AM$54))</f>
        <v>0</v>
      </c>
      <c r="AN15" s="148">
        <f>IF(PIT_fed_deduction!AN15="",0,(PIT_history!AN15*(1-PIT_fed_deduction!AN15*PIT_history!AN$54))/(1-PIT_history!AN15*PIT_fed_deduction!AN15*PIT_history!AN$54))</f>
        <v>0</v>
      </c>
      <c r="AO15" s="148">
        <f>IF(PIT_fed_deduction!AO15="",0,(PIT_history!AO15*(1-PIT_fed_deduction!AO15*PIT_history!AO$54))/(1-PIT_history!AO15*PIT_fed_deduction!AO15*PIT_history!AO$54))</f>
        <v>0</v>
      </c>
      <c r="AP15" s="148">
        <f>IF(PIT_fed_deduction!AP15="",0,(PIT_history!AP15*(1-PIT_fed_deduction!AP15*PIT_history!AP$54))/(1-PIT_history!AP15*PIT_fed_deduction!AP15*PIT_history!AP$54))</f>
        <v>0</v>
      </c>
      <c r="AQ15" s="148">
        <f>IF(PIT_fed_deduction!AQ15="",0,(PIT_history!AQ15*(1-PIT_fed_deduction!AQ15*PIT_history!AQ$54))/(1-PIT_history!AQ15*PIT_fed_deduction!AQ15*PIT_history!AQ$54))</f>
        <v>0</v>
      </c>
      <c r="AR15" s="148">
        <f>IF(PIT_fed_deduction!AR15="",0,(PIT_history!AR15*(1-PIT_fed_deduction!AR15*PIT_history!AR$54))/(1-PIT_history!AR15*PIT_fed_deduction!AR15*PIT_history!AR$54))</f>
        <v>0</v>
      </c>
      <c r="AS15" s="148">
        <f>IF(PIT_fed_deduction!AS15="",0,(PIT_history!AS15*(1-PIT_fed_deduction!AS15*PIT_history!AS$54))/(1-PIT_history!AS15*PIT_fed_deduction!AS15*PIT_history!AS$54))</f>
        <v>0</v>
      </c>
      <c r="AT15" s="148">
        <f>IF(PIT_fed_deduction!AT15="",0,(PIT_history!AT15*(1-PIT_fed_deduction!AT15*PIT_history!AT$54))/(1-PIT_history!AT15*PIT_fed_deduction!AT15*PIT_history!AT$54))</f>
        <v>0</v>
      </c>
      <c r="AU15" s="148">
        <f>IF(PIT_fed_deduction!AU15="",0,(PIT_history!AU15*(1-PIT_fed_deduction!AU15*PIT_history!AU$54))/(1-PIT_history!AU15*PIT_fed_deduction!AU15*PIT_history!AU$54))</f>
        <v>0</v>
      </c>
      <c r="AV15" s="148">
        <f>IF(PIT_fed_deduction!AV15="",0,(PIT_history!AV15*(1-PIT_fed_deduction!AV15*PIT_history!AV$54))/(1-PIT_history!AV15*PIT_fed_deduction!AV15*PIT_history!AV$54))</f>
        <v>0</v>
      </c>
      <c r="AW15" s="148">
        <f>IF(PIT_fed_deduction!AW15="",0,(PIT_history!AW15*(1-PIT_fed_deduction!AW15*PIT_history!AW$54))/(1-PIT_history!AW15*PIT_fed_deduction!AW15*PIT_history!AW$54))</f>
        <v>0</v>
      </c>
      <c r="AX15" s="148">
        <f>IF(PIT_fed_deduction!AX15="",0,(PIT_history!AX15*(1-PIT_fed_deduction!AX15*PIT_history!AX$54))/(1-PIT_history!AX15*PIT_fed_deduction!AX15*PIT_history!AX$54))</f>
        <v>0</v>
      </c>
      <c r="AY15" s="148">
        <f>IF(PIT_fed_deduction!AY15="",0,(PIT_history!AY15*(1-PIT_fed_deduction!AY15*PIT_history!AY$54))/(1-PIT_history!AY15*PIT_fed_deduction!AY15*PIT_history!AY$54))</f>
        <v>0</v>
      </c>
      <c r="AZ15" s="148">
        <f>IF(PIT_fed_deduction!AZ15="",0,(PIT_history!AZ15*(1-PIT_fed_deduction!AZ15*PIT_history!AZ$54))/(1-PIT_history!AZ15*PIT_fed_deduction!AZ15*PIT_history!AZ$54))</f>
        <v>0</v>
      </c>
      <c r="BA15" s="148">
        <f>IF(PIT_fed_deduction!BA15="",0,(PIT_history!BA15*(1-PIT_fed_deduction!BA15*PIT_history!BA$54))/(1-PIT_history!BA15*PIT_fed_deduction!BA15*PIT_history!BA$54))</f>
        <v>0</v>
      </c>
      <c r="BB15" s="148">
        <f>IF(PIT_fed_deduction!BB15="",0,(PIT_history!BB15*(1-PIT_fed_deduction!BB15*PIT_history!BB$54))/(1-PIT_history!BB15*PIT_fed_deduction!BB15*PIT_history!BB$54))</f>
        <v>0</v>
      </c>
      <c r="BC15" s="148">
        <f>IF(PIT_fed_deduction!BC15="",0,(PIT_history!BC15*(1-PIT_fed_deduction!BC15*PIT_history!BC$54))/(1-PIT_history!BC15*PIT_fed_deduction!BC15*PIT_history!BC$54))</f>
        <v>0</v>
      </c>
      <c r="BD15" s="148">
        <f>IF(PIT_fed_deduction!BD15="",0,(PIT_history!BD15*(1-PIT_fed_deduction!BD15*PIT_history!BD$54))/(1-PIT_history!BD15*PIT_fed_deduction!BD15*PIT_history!BD$54))</f>
        <v>0</v>
      </c>
      <c r="BE15" s="148">
        <f>IF(PIT_fed_deduction!BE15="",0,(PIT_history!BE15*(1-PIT_fed_deduction!BE15*PIT_history!BE$54))/(1-PIT_history!BE15*PIT_fed_deduction!BE15*PIT_history!BE$54))</f>
        <v>0</v>
      </c>
      <c r="BF15" s="148">
        <f>IF(PIT_fed_deduction!BF15="",0,(PIT_history!BF15*(1-PIT_fed_deduction!BF15*PIT_history!BF$54))/(1-PIT_history!BF15*PIT_fed_deduction!BF15*PIT_history!BF$54))</f>
        <v>0</v>
      </c>
      <c r="BG15" s="148">
        <f>IF(PIT_fed_deduction!BG15="",0,(PIT_history!BG15*(1-PIT_fed_deduction!BG15*PIT_history!BG$54))/(1-PIT_history!BG15*PIT_fed_deduction!BG15*PIT_history!BG$54))</f>
        <v>0</v>
      </c>
      <c r="BH15" s="148">
        <f>IF(PIT_fed_deduction!BH15="",0,(PIT_history!BH15*(1-PIT_fed_deduction!BH15*PIT_history!BH$54))/(1-PIT_history!BH15*PIT_fed_deduction!BH15*PIT_history!BH$54))</f>
        <v>0</v>
      </c>
      <c r="BI15" s="148">
        <f>IF(PIT_fed_deduction!BI15="",0,(PIT_history!BI15*(1-PIT_fed_deduction!BI15*PIT_history!BI$54))/(1-PIT_history!BI15*PIT_fed_deduction!BI15*PIT_history!BI$54))</f>
        <v>0</v>
      </c>
      <c r="BJ15" s="148">
        <f>IF(PIT_fed_deduction!BJ15="",0,(PIT_history!BJ15*(1-PIT_fed_deduction!BJ15*PIT_history!BJ$54))/(1-PIT_history!BJ15*PIT_fed_deduction!BJ15*PIT_history!BJ$54))</f>
        <v>0</v>
      </c>
      <c r="BK15" s="148">
        <f>IF(PIT_fed_deduction!BK15="",0,(PIT_history!BK15*(1-PIT_fed_deduction!BK15*PIT_history!BK$54))/(1-PIT_history!BK15*PIT_fed_deduction!BK15*PIT_history!BK$54))</f>
        <v>0</v>
      </c>
      <c r="BL15" s="148">
        <f>IF(PIT_fed_deduction!BL15="",0,(PIT_history!BL15*(1-PIT_fed_deduction!BL15*PIT_history!BL$54))/(1-PIT_history!BL15*PIT_fed_deduction!BL15*PIT_history!BL$54))</f>
        <v>0</v>
      </c>
      <c r="BM15" s="148">
        <f>IF(PIT_fed_deduction!BM15="",0,(PIT_history!BM15*(1-PIT_fed_deduction!BM15*PIT_history!BM$54))/(1-PIT_history!BM15*PIT_fed_deduction!BM15*PIT_history!BM$54))</f>
        <v>0</v>
      </c>
      <c r="BN15" s="148">
        <f>IF(PIT_fed_deduction!BN15="",0,(PIT_history!BN15*(1-PIT_fed_deduction!BN15*PIT_history!BN$54))/(1-PIT_history!BN15*PIT_fed_deduction!BN15*PIT_history!BN$54))</f>
        <v>0</v>
      </c>
      <c r="BO15" s="148">
        <f>IF(PIT_fed_deduction!BO15="",0,(PIT_history!BO15*(1-PIT_fed_deduction!BO15*PIT_history!BO$54))/(1-PIT_history!BO15*PIT_fed_deduction!BO15*PIT_history!BO$54))</f>
        <v>0</v>
      </c>
      <c r="BP15" s="148">
        <f>IF(PIT_fed_deduction!BP15="",0,(PIT_history!BP15*(1-PIT_fed_deduction!BP15*PIT_history!BP$54))/(1-PIT_history!BP15*PIT_fed_deduction!BP15*PIT_history!BP$54))</f>
        <v>0</v>
      </c>
      <c r="BQ15" s="148">
        <f>IF(PIT_fed_deduction!BQ15="",0,(PIT_history!BQ15*(1-PIT_fed_deduction!BQ15*PIT_history!BQ$54))/(1-PIT_history!BQ15*PIT_fed_deduction!BQ15*PIT_history!BQ$54))</f>
        <v>0</v>
      </c>
      <c r="BR15" s="148">
        <f>IF(PIT_fed_deduction!BR15="",0,(PIT_history!BR15*(1-PIT_fed_deduction!BR15*PIT_history!BR$54))/(1-PIT_history!BR15*PIT_fed_deduction!BR15*PIT_history!BR$54))</f>
        <v>0</v>
      </c>
      <c r="BS15" s="148">
        <f>IF(PIT_fed_deduction!BS15="",0,(PIT_history!BS15*(1-PIT_fed_deduction!BS15*PIT_history!BS$54))/(1-PIT_history!BS15*PIT_fed_deduction!BS15*PIT_history!BS$54))</f>
        <v>2.5000000000000001E-2</v>
      </c>
      <c r="BT15" s="148">
        <f>IF(PIT_fed_deduction!BT15="",0,(PIT_history!BT15*(1-PIT_fed_deduction!BT15*PIT_history!BT$54))/(1-PIT_history!BT15*PIT_fed_deduction!BT15*PIT_history!BT$54))</f>
        <v>2.5000000000000001E-2</v>
      </c>
      <c r="BU15" s="148">
        <f>IF(PIT_fed_deduction!BU15="",0,(PIT_history!BU15*(1-PIT_fed_deduction!BU15*PIT_history!BU$54))/(1-PIT_history!BU15*PIT_fed_deduction!BU15*PIT_history!BU$54))</f>
        <v>2.5000000000000001E-2</v>
      </c>
      <c r="BV15" s="148">
        <f>IF(PIT_fed_deduction!BV15="",0,(PIT_history!BV15*(1-PIT_fed_deduction!BV15*PIT_history!BV$54))/(1-PIT_history!BV15*PIT_fed_deduction!BV15*PIT_history!BV$54))</f>
        <v>2.5000000000000001E-2</v>
      </c>
      <c r="BW15" s="148">
        <f>IF(PIT_fed_deduction!BW15="",0,(PIT_history!BW15*(1-PIT_fed_deduction!BW15*PIT_history!BW$54))/(1-PIT_history!BW15*PIT_fed_deduction!BW15*PIT_history!BW$54))</f>
        <v>2.5000000000000001E-2</v>
      </c>
      <c r="BX15" s="148">
        <f>IF(PIT_fed_deduction!BX15="",0,(PIT_history!BX15*(1-PIT_fed_deduction!BX15*PIT_history!BX$54))/(1-PIT_history!BX15*PIT_fed_deduction!BX15*PIT_history!BX$54))</f>
        <v>2.5000000000000001E-2</v>
      </c>
      <c r="BY15" s="148">
        <f>IF(PIT_fed_deduction!BY15="",0,(PIT_history!BY15*(1-PIT_fed_deduction!BY15*PIT_history!BY$54))/(1-PIT_history!BY15*PIT_fed_deduction!BY15*PIT_history!BY$54))</f>
        <v>2.5000000000000001E-2</v>
      </c>
      <c r="BZ15" s="148">
        <f>IF(PIT_fed_deduction!BZ15="",0,(PIT_history!BZ15*(1-PIT_fed_deduction!BZ15*PIT_history!BZ$54))/(1-PIT_history!BZ15*PIT_fed_deduction!BZ15*PIT_history!BZ$54))</f>
        <v>2.5000000000000001E-2</v>
      </c>
      <c r="CA15" s="148">
        <f>IF(PIT_fed_deduction!CA15="",0,(PIT_history!CA15*(1-PIT_fed_deduction!CA15*PIT_history!CA$54))/(1-PIT_history!CA15*PIT_fed_deduction!CA15*PIT_history!CA$54))</f>
        <v>2.5000000000000001E-2</v>
      </c>
      <c r="CB15" s="148">
        <f>IF(PIT_fed_deduction!CB15="",0,(PIT_history!CB15*(1-PIT_fed_deduction!CB15*PIT_history!CB$54))/(1-PIT_history!CB15*PIT_fed_deduction!CB15*PIT_history!CB$54))</f>
        <v>2.5000000000000001E-2</v>
      </c>
      <c r="CC15" s="148">
        <f>IF(PIT_fed_deduction!CC15="",0,(PIT_history!CC15*(1-PIT_fed_deduction!CC15*PIT_history!CC$54))/(1-PIT_history!CC15*PIT_fed_deduction!CC15*PIT_history!CC$54))</f>
        <v>2.5000000000000001E-2</v>
      </c>
      <c r="CD15" s="148">
        <f>IF(PIT_fed_deduction!CD15="",0,(PIT_history!CD15*(1-PIT_fed_deduction!CD15*PIT_history!CD$54))/(1-PIT_history!CD15*PIT_fed_deduction!CD15*PIT_history!CD$54))</f>
        <v>2.5000000000000001E-2</v>
      </c>
      <c r="CE15" s="148">
        <f>IF(PIT_fed_deduction!CE15="",0,(PIT_history!CE15*(1-PIT_fed_deduction!CE15*PIT_history!CE$54))/(1-PIT_history!CE15*PIT_fed_deduction!CE15*PIT_history!CE$54))</f>
        <v>2.5000000000000001E-2</v>
      </c>
      <c r="CF15" s="148">
        <f>IF(PIT_fed_deduction!CF15="",0,(PIT_history!CF15*(1-PIT_fed_deduction!CF15*PIT_history!CF$54))/(1-PIT_history!CF15*PIT_fed_deduction!CF15*PIT_history!CF$54))</f>
        <v>2.5000000000000001E-2</v>
      </c>
      <c r="CG15" s="148">
        <f>IF(PIT_fed_deduction!CG15="",0,(PIT_history!CG15*(1-PIT_fed_deduction!CG15*PIT_history!CG$54))/(1-PIT_history!CG15*PIT_fed_deduction!CG15*PIT_history!CG$54))</f>
        <v>0.03</v>
      </c>
      <c r="CH15" s="148">
        <f>IF(PIT_fed_deduction!CH15="",0,(PIT_history!CH15*(1-PIT_fed_deduction!CH15*PIT_history!CH$54))/(1-PIT_history!CH15*PIT_fed_deduction!CH15*PIT_history!CH$54))</f>
        <v>2.5000000000000001E-2</v>
      </c>
      <c r="CI15" s="148">
        <f>IF(PIT_fed_deduction!CI15="",0,(PIT_history!CI15*(1-PIT_fed_deduction!CI15*PIT_history!CI$54))/(1-PIT_history!CI15*PIT_fed_deduction!CI15*PIT_history!CI$54))</f>
        <v>2.5000000000000001E-2</v>
      </c>
      <c r="CJ15" s="148">
        <f>IF(PIT_fed_deduction!CJ15="",0,(PIT_history!CJ15*(1-PIT_fed_deduction!CJ15*PIT_history!CJ$54))/(1-PIT_history!CJ15*PIT_fed_deduction!CJ15*PIT_history!CJ$54))</f>
        <v>2.5000000000000001E-2</v>
      </c>
      <c r="CK15" s="148">
        <f>IF(PIT_fed_deduction!CK15="",0,(PIT_history!CK15*(1-PIT_fed_deduction!CK15*PIT_history!CK$54))/(1-PIT_history!CK15*PIT_fed_deduction!CK15*PIT_history!CK$54))</f>
        <v>2.5000000000000001E-2</v>
      </c>
      <c r="CL15" s="148">
        <f>IF(PIT_fed_deduction!CL15="",0,(PIT_history!CL15*(1-PIT_fed_deduction!CL15*PIT_history!CL$54))/(1-PIT_history!CL15*PIT_fed_deduction!CL15*PIT_history!CL$54))</f>
        <v>2.5000000000000001E-2</v>
      </c>
      <c r="CM15" s="148">
        <f>IF(PIT_fed_deduction!CM15="",0,(PIT_history!CM15*(1-PIT_fed_deduction!CM15*PIT_history!CM$54))/(1-PIT_history!CM15*PIT_fed_deduction!CM15*PIT_history!CM$54))</f>
        <v>0.03</v>
      </c>
      <c r="CN15" s="148">
        <f>IF(PIT_fed_deduction!CN15="",0,(PIT_history!CN15*(1-PIT_fed_deduction!CN15*PIT_history!CN$54))/(1-PIT_history!CN15*PIT_fed_deduction!CN15*PIT_history!CN$54))</f>
        <v>0.03</v>
      </c>
      <c r="CO15" s="148">
        <f>IF(PIT_fed_deduction!CO15="",0,(PIT_history!CO15*(1-PIT_fed_deduction!CO15*PIT_history!CO$54))/(1-PIT_history!CO15*PIT_fed_deduction!CO15*PIT_history!CO$54))</f>
        <v>0.03</v>
      </c>
      <c r="CP15" s="148">
        <f>IF(PIT_fed_deduction!CP15="",0,(PIT_history!CP15*(1-PIT_fed_deduction!CP15*PIT_history!CP$54))/(1-PIT_history!CP15*PIT_fed_deduction!CP15*PIT_history!CP$54))</f>
        <v>0.03</v>
      </c>
      <c r="CQ15" s="148">
        <f>IF(PIT_fed_deduction!CQ15="",0,(PIT_history!CQ15*(1-PIT_fed_deduction!CQ15*PIT_history!CQ$54))/(1-PIT_history!CQ15*PIT_fed_deduction!CQ15*PIT_history!CQ$54))</f>
        <v>0.03</v>
      </c>
      <c r="CR15" s="148">
        <f>IF(PIT_fed_deduction!CR15="",0,(PIT_history!CR15*(1-PIT_fed_deduction!CR15*PIT_history!CR$54))/(1-PIT_history!CR15*PIT_fed_deduction!CR15*PIT_history!CR$54))</f>
        <v>0.03</v>
      </c>
      <c r="CS15" s="148">
        <f>IF(PIT_fed_deduction!CS15="",0,(PIT_history!CS15*(1-PIT_fed_deduction!CS15*PIT_history!CS$54))/(1-PIT_history!CS15*PIT_fed_deduction!CS15*PIT_history!CS$54))</f>
        <v>0.03</v>
      </c>
      <c r="CT15" s="148">
        <f>IF(PIT_fed_deduction!CT15="",0,(PIT_history!CT15*(1-PIT_fed_deduction!CT15*PIT_history!CT$54))/(1-PIT_history!CT15*PIT_fed_deduction!CT15*PIT_history!CT$54))</f>
        <v>0.03</v>
      </c>
      <c r="CU15" s="148">
        <f>IF(PIT_fed_deduction!CU15="",0,(PIT_history!CU15*(1-PIT_fed_deduction!CU15*PIT_history!CU$54))/(1-PIT_history!CU15*PIT_fed_deduction!CU15*PIT_history!CU$54))</f>
        <v>0.03</v>
      </c>
      <c r="CV15" s="148">
        <f>IF(PIT_fed_deduction!CV15="",0,(PIT_history!CV15*(1-PIT_fed_deduction!CV15*PIT_history!CV$54))/(1-PIT_history!CV15*PIT_fed_deduction!CV15*PIT_history!CV$54))</f>
        <v>0.03</v>
      </c>
      <c r="CW15" s="148">
        <f>IF(PIT_fed_deduction!CW15="",0,(PIT_history!CW15*(1-PIT_fed_deduction!CW15*PIT_history!CW$54))/(1-PIT_history!CW15*PIT_fed_deduction!CW15*PIT_history!CW$54))</f>
        <v>0.03</v>
      </c>
      <c r="CX15" s="148">
        <f>IF(PIT_fed_deduction!CX15="",0,(PIT_history!CX15*(1-PIT_fed_deduction!CX15*PIT_history!CX$54))/(1-PIT_history!CX15*PIT_fed_deduction!CX15*PIT_history!CX$54))</f>
        <v>0.03</v>
      </c>
      <c r="CY15" s="148">
        <f>IF(PIT_fed_deduction!CY15="",0,(PIT_history!CY15*(1-PIT_fed_deduction!CY15*PIT_history!CY$54))/(1-PIT_history!CY15*PIT_fed_deduction!CY15*PIT_history!CY$54))</f>
        <v>0.03</v>
      </c>
      <c r="CZ15" s="148">
        <f>IF(PIT_fed_deduction!CZ15="",0,(PIT_history!CZ15*(1-PIT_fed_deduction!CZ15*PIT_history!CZ$54))/(1-PIT_history!CZ15*PIT_fed_deduction!CZ15*PIT_history!CZ$54))</f>
        <v>0.03</v>
      </c>
      <c r="DA15" s="148">
        <f>IF(PIT_fed_deduction!DA15="",0,(PIT_history!DA15*(1-PIT_fed_deduction!DA15*PIT_history!DA$54))/(1-PIT_history!DA15*PIT_fed_deduction!DA15*PIT_history!DA$54))</f>
        <v>0.03</v>
      </c>
      <c r="DB15" s="148">
        <f>IF(PIT_fed_deduction!DB15="",0,(PIT_history!DB15*(1-PIT_fed_deduction!DB15*PIT_history!DB$54))/(1-PIT_history!DB15*PIT_fed_deduction!DB15*PIT_history!DB$54))</f>
        <v>0.03</v>
      </c>
      <c r="DC15" s="148">
        <f>IF(PIT_fed_deduction!DC15="",0,(PIT_history!DC15*(1-PIT_fed_deduction!DC15*PIT_history!DC$54))/(1-PIT_history!DC15*PIT_fed_deduction!DC15*PIT_history!DC$54))</f>
        <v>0.03</v>
      </c>
      <c r="DD15" s="148">
        <f>IF(PIT_fed_deduction!DD15="",0,(PIT_history!DD15*(1-PIT_fed_deduction!DD15*PIT_history!DD$54))/(1-PIT_history!DD15*PIT_fed_deduction!DD15*PIT_history!DD$54))</f>
        <v>0.03</v>
      </c>
      <c r="DE15" s="148">
        <f>IF(PIT_fed_deduction!DE15="",0,(PIT_history!DE15*(1-PIT_fed_deduction!DE15*PIT_history!DE$54))/(1-PIT_history!DE15*PIT_fed_deduction!DE15*PIT_history!DE$54))</f>
        <v>0.03</v>
      </c>
      <c r="DF15" s="148">
        <f>IF(PIT_fed_deduction!DF15="",0,(PIT_history!DF15*(1-PIT_fed_deduction!DF15*PIT_history!DF$54))/(1-PIT_history!DF15*PIT_fed_deduction!DF15*PIT_history!DF$54))</f>
        <v>0.03</v>
      </c>
      <c r="DG15" s="148">
        <f>IF(PIT_fed_deduction!DG15="",0,(PIT_history!DG15*(1-PIT_fed_deduction!DG15*PIT_history!DG$54))/(1-PIT_history!DG15*PIT_fed_deduction!DG15*PIT_history!DG$54))</f>
        <v>0.03</v>
      </c>
      <c r="DH15" s="148">
        <f>IF(PIT_fed_deduction!DH15="",0,(PIT_history!DH15*(1-PIT_fed_deduction!DH15*PIT_history!DH$54))/(1-PIT_history!DH15*PIT_fed_deduction!DH15*PIT_history!DH$54))</f>
        <v>0.03</v>
      </c>
      <c r="DI15" s="148">
        <f>IF(PIT_fed_deduction!DI15="",0,(PIT_history!DI15*(1-PIT_fed_deduction!DI15*PIT_history!DI$54))/(1-PIT_history!DI15*PIT_fed_deduction!DI15*PIT_history!DI$54))</f>
        <v>0.05</v>
      </c>
      <c r="DJ15" s="148">
        <f>IF(PIT_fed_deduction!DJ15="",0,(PIT_history!DJ15*(1-PIT_fed_deduction!DJ15*PIT_history!DJ$54))/(1-PIT_history!DJ15*PIT_fed_deduction!DJ15*PIT_history!DJ$54))</f>
        <v>0.05</v>
      </c>
      <c r="DK15" s="148">
        <f>IF(PIT_fed_deduction!DK15="",0,(PIT_history!DK15*(1-PIT_fed_deduction!DK15*PIT_history!DK$54))/(1-PIT_history!DK15*PIT_fed_deduction!DK15*PIT_history!DK$54))</f>
        <v>0.05</v>
      </c>
      <c r="DL15" s="148">
        <f>IF(PIT_fed_deduction!DL15="",0,(PIT_history!DL15*(1-PIT_fed_deduction!DL15*PIT_history!DL$54))/(1-PIT_history!DL15*PIT_fed_deduction!DL15*PIT_history!DL$54))</f>
        <v>0.05</v>
      </c>
      <c r="DM15" s="148">
        <f>IF(PIT_fed_deduction!DM15="",0,(PIT_history!DM15*(1-PIT_fed_deduction!DM15*PIT_history!DM$54))/(1-PIT_history!DM15*PIT_fed_deduction!DM15*PIT_history!DM$54))</f>
        <v>3.7499999999999999E-2</v>
      </c>
      <c r="DN15" s="148">
        <f>IF(PIT_fed_deduction!DN15="",0,(PIT_history!DN15*(1-PIT_fed_deduction!DN15*PIT_history!DN$54))/(1-PIT_history!DN15*PIT_fed_deduction!DN15*PIT_history!DN$54))</f>
        <v>3.7499999999999999E-2</v>
      </c>
      <c r="DO15" s="148">
        <f>IF(PIT_fed_deduction!DO15="",0,(PIT_history!DO15*(1-PIT_fed_deduction!DO15*PIT_history!DO$54))/(1-PIT_history!DO15*PIT_fed_deduction!DO15*PIT_history!DO$54))</f>
        <v>3.7499999999999999E-2</v>
      </c>
      <c r="DP15" s="148">
        <f>IF(PIT_fed_deduction!DP15="",0,(1-(PIT_fed_deduction!DP15*PIT_history!DP$54))*PIT_history!DP15)</f>
        <v>4.9500000000000002E-2</v>
      </c>
      <c r="DQ15" s="148">
        <f>IF(PIT_fed_deduction!DQ15="",0,(1-(PIT_fed_deduction!DQ15*PIT_history!DQ$54))*PIT_history!DQ15)</f>
        <v>4.9500000000000002E-2</v>
      </c>
      <c r="DR15" s="148">
        <f>IF(PIT_fed_deduction!DR15="",0,(1-(PIT_fed_deduction!DR15*PIT_history!DR$54))*PIT_history!DR15)</f>
        <v>4.9500000000000002E-2</v>
      </c>
      <c r="DS15" s="148">
        <f>IF(PIT_fed_deduction!DS15="",0,(1-(PIT_fed_deduction!DS15*PIT_history!DS$54))*PIT_history!DS15)</f>
        <v>4.9500000000000002E-2</v>
      </c>
      <c r="DT15" s="148">
        <f>IF(PIT_fed_deduction!DT15="",0,(1-(PIT_fed_deduction!DT15*PIT_history!DT$54))*PIT_history!DT15)</f>
        <v>4.9500000000000002E-2</v>
      </c>
      <c r="DU15" s="148">
        <f>IF(PIT_fed_deduction!DU15="",0,(1-(PIT_fed_deduction!DU15*PIT_history!DU$54))*PIT_history!DU15)</f>
        <v>4.9500000000000002E-2</v>
      </c>
      <c r="DV15" s="148">
        <f>IF(PIT_fed_deduction!DV15="",0,(1-(PIT_fed_deduction!DV15*PIT_history!DV$54))*PIT_history!DV15)</f>
        <v>4.9500000000000002E-2</v>
      </c>
      <c r="DW15" s="148">
        <f>IF(PIT_fed_deduction!DW15="",0,(1-(PIT_fed_deduction!DW15*PIT_history!DW$54))*PIT_history!DW15)</f>
        <v>4.9500000000000002E-2</v>
      </c>
      <c r="DX15" s="148">
        <f>IF(PIT_fed_deduction!DX15="",0,(1-(PIT_fed_deduction!DX15*PIT_history!DX$54))*PIT_history!DX15)</f>
        <v>4.9500000000000002E-2</v>
      </c>
      <c r="DY15" s="144">
        <f>IF(PIT_fed_deduction!DY15="","",(1-(PIT_fed_deduction!DY15*PIT_history!DY$54))*PIT_history!DY15)</f>
        <v>4.9500000000000002E-2</v>
      </c>
      <c r="DZ15" s="68"/>
      <c r="EA15" s="2"/>
      <c r="EB15" s="2"/>
      <c r="EC15" s="2"/>
      <c r="ED15" s="2"/>
      <c r="EE15" s="2"/>
      <c r="EF15" s="2"/>
      <c r="EG15" s="2"/>
      <c r="EH15" s="2"/>
      <c r="EI15" s="2"/>
      <c r="EJ15" s="2"/>
      <c r="EK15" s="2"/>
      <c r="EL15" s="2"/>
      <c r="EM15" s="2"/>
      <c r="EN15" s="2"/>
      <c r="EO15" s="2"/>
      <c r="EP15" s="2"/>
      <c r="EQ15" s="2"/>
      <c r="ER15" s="2"/>
      <c r="ES15" s="2"/>
      <c r="ET15" s="2"/>
      <c r="EU15" s="2"/>
    </row>
    <row r="16" spans="1:151" ht="15" customHeight="1">
      <c r="A16" s="17" t="s">
        <v>40</v>
      </c>
      <c r="B16" s="148">
        <f>IF(PIT_fed_deduction!B16="",0,(PIT_history!B16*(1-PIT_fed_deduction!B16*PIT_history!B$54))/(1-PIT_history!B16*PIT_fed_deduction!B16*PIT_history!B$54))</f>
        <v>0</v>
      </c>
      <c r="C16" s="148">
        <f>IF(PIT_fed_deduction!C16="",0,(PIT_history!C16*(1-PIT_fed_deduction!C16*PIT_history!C$54))/(1-PIT_history!C16*PIT_fed_deduction!C16*PIT_history!C$54))</f>
        <v>0</v>
      </c>
      <c r="D16" s="148">
        <f>IF(PIT_fed_deduction!D16="",0,(PIT_history!D16*(1-PIT_fed_deduction!D16*PIT_history!D$54))/(1-PIT_history!D16*PIT_fed_deduction!D16*PIT_history!D$54))</f>
        <v>0</v>
      </c>
      <c r="E16" s="148">
        <f>IF(PIT_fed_deduction!E16="",0,(PIT_history!E16*(1-PIT_fed_deduction!E16*PIT_history!E$54))/(1-PIT_history!E16*PIT_fed_deduction!E16*PIT_history!E$54))</f>
        <v>0</v>
      </c>
      <c r="F16" s="148">
        <f>IF(PIT_fed_deduction!F16="",0,(PIT_history!F16*(1-PIT_fed_deduction!F16*PIT_history!F$54))/(1-PIT_history!F16*PIT_fed_deduction!F16*PIT_history!F$54))</f>
        <v>0</v>
      </c>
      <c r="G16" s="148">
        <f>IF(PIT_fed_deduction!G16="",0,(PIT_history!G16*(1-PIT_fed_deduction!G16*PIT_history!G$54))/(1-PIT_history!G16*PIT_fed_deduction!G16*PIT_history!G$54))</f>
        <v>0</v>
      </c>
      <c r="H16" s="148">
        <f>IF(PIT_fed_deduction!H16="",0,(PIT_history!H16*(1-PIT_fed_deduction!H16*PIT_history!H$54))/(1-PIT_history!H16*PIT_fed_deduction!H16*PIT_history!H$54))</f>
        <v>0</v>
      </c>
      <c r="I16" s="148">
        <f>IF(PIT_fed_deduction!I16="",0,(PIT_history!I16*(1-PIT_fed_deduction!I16*PIT_history!I$54))/(1-PIT_history!I16*PIT_fed_deduction!I16*PIT_history!I$54))</f>
        <v>0</v>
      </c>
      <c r="J16" s="148">
        <f>IF(PIT_fed_deduction!J16="",0,(PIT_history!J16*(1-PIT_fed_deduction!J16*PIT_history!J$54))/(1-PIT_history!J16*PIT_fed_deduction!J16*PIT_history!J$54))</f>
        <v>0</v>
      </c>
      <c r="K16" s="148">
        <f>IF(PIT_fed_deduction!K16="",0,(PIT_history!K16*(1-PIT_fed_deduction!K16*PIT_history!K$54))/(1-PIT_history!K16*PIT_fed_deduction!K16*PIT_history!K$54))</f>
        <v>0</v>
      </c>
      <c r="L16" s="148">
        <f>IF(PIT_fed_deduction!L16="",0,(PIT_history!L16*(1-PIT_fed_deduction!L16*PIT_history!L$54))/(1-PIT_history!L16*PIT_fed_deduction!L16*PIT_history!L$54))</f>
        <v>0</v>
      </c>
      <c r="M16" s="148">
        <f>IF(PIT_fed_deduction!M16="",0,(PIT_history!M16*(1-PIT_fed_deduction!M16*PIT_history!M$54))/(1-PIT_history!M16*PIT_fed_deduction!M16*PIT_history!M$54))</f>
        <v>0</v>
      </c>
      <c r="N16" s="148">
        <f>IF(PIT_fed_deduction!N16="",0,(PIT_history!N16*(1-PIT_fed_deduction!N16*PIT_history!N$54))/(1-PIT_history!N16*PIT_fed_deduction!N16*PIT_history!N$54))</f>
        <v>0</v>
      </c>
      <c r="O16" s="148">
        <f>IF(PIT_fed_deduction!O16="",0,(PIT_history!O16*(1-PIT_fed_deduction!O16*PIT_history!O$54))/(1-PIT_history!O16*PIT_fed_deduction!O16*PIT_history!O$54))</f>
        <v>0</v>
      </c>
      <c r="P16" s="148">
        <f>IF(PIT_fed_deduction!P16="",0,(PIT_history!P16*(1-PIT_fed_deduction!P16*PIT_history!P$54))/(1-PIT_history!P16*PIT_fed_deduction!P16*PIT_history!P$54))</f>
        <v>0</v>
      </c>
      <c r="Q16" s="148">
        <f>IF(PIT_fed_deduction!Q16="",0,(PIT_history!Q16*(1-PIT_fed_deduction!Q16*PIT_history!Q$54))/(1-PIT_history!Q16*PIT_fed_deduction!Q16*PIT_history!Q$54))</f>
        <v>0</v>
      </c>
      <c r="R16" s="148">
        <f>IF(PIT_fed_deduction!R16="",0,(PIT_history!R16*(1-PIT_fed_deduction!R16*PIT_history!R$54))/(1-PIT_history!R16*PIT_fed_deduction!R16*PIT_history!R$54))</f>
        <v>0</v>
      </c>
      <c r="S16" s="148">
        <f>IF(PIT_fed_deduction!S16="",0,(PIT_history!S16*(1-PIT_fed_deduction!S16*PIT_history!S$54))/(1-PIT_history!S16*PIT_fed_deduction!S16*PIT_history!S$54))</f>
        <v>0</v>
      </c>
      <c r="T16" s="148">
        <f>IF(PIT_fed_deduction!T16="",0,(PIT_history!T16*(1-PIT_fed_deduction!T16*PIT_history!T$54))/(1-PIT_history!T16*PIT_fed_deduction!T16*PIT_history!T$54))</f>
        <v>0</v>
      </c>
      <c r="U16" s="148">
        <f>IF(PIT_fed_deduction!U16="",0,(PIT_history!U16*(1-PIT_fed_deduction!U16*PIT_history!U$54))/(1-PIT_history!U16*PIT_fed_deduction!U16*PIT_history!U$54))</f>
        <v>0</v>
      </c>
      <c r="V16" s="148">
        <f>IF(PIT_fed_deduction!V16="",0,(PIT_history!V16*(1-PIT_fed_deduction!V16*PIT_history!V$54))/(1-PIT_history!V16*PIT_fed_deduction!V16*PIT_history!V$54))</f>
        <v>0</v>
      </c>
      <c r="W16" s="148">
        <f>IF(PIT_fed_deduction!W16="",0,(PIT_history!W16*(1-PIT_fed_deduction!W16*PIT_history!W$54))/(1-PIT_history!W16*PIT_fed_deduction!W16*PIT_history!W$54))</f>
        <v>0</v>
      </c>
      <c r="X16" s="148">
        <f>IF(PIT_fed_deduction!X16="",0,(PIT_history!X16*(1-PIT_fed_deduction!X16*PIT_history!X$54))/(1-PIT_history!X16*PIT_fed_deduction!X16*PIT_history!X$54))</f>
        <v>0</v>
      </c>
      <c r="Y16" s="148">
        <f>IF(PIT_fed_deduction!Y16="",0,(PIT_history!Y16*(1-PIT_fed_deduction!Y16*PIT_history!Y$54))/(1-PIT_history!Y16*PIT_fed_deduction!Y16*PIT_history!Y$54))</f>
        <v>0</v>
      </c>
      <c r="Z16" s="148">
        <f>IF(PIT_fed_deduction!Z16="",0,(PIT_history!Z16*(1-PIT_fed_deduction!Z16*PIT_history!Z$54))/(1-PIT_history!Z16*PIT_fed_deduction!Z16*PIT_history!Z$54))</f>
        <v>0</v>
      </c>
      <c r="AA16" s="148">
        <f>IF(PIT_fed_deduction!AA16="",0,(PIT_history!AA16*(1-PIT_fed_deduction!AA16*PIT_history!AA$54))/(1-PIT_history!AA16*PIT_fed_deduction!AA16*PIT_history!AA$54))</f>
        <v>0</v>
      </c>
      <c r="AB16" s="148">
        <f>IF(PIT_fed_deduction!AB16="",0,(PIT_history!AB16*(1-PIT_fed_deduction!AB16*PIT_history!AB$54))/(1-PIT_history!AB16*PIT_fed_deduction!AB16*PIT_history!AB$54))</f>
        <v>0</v>
      </c>
      <c r="AC16" s="148">
        <f>IF(PIT_fed_deduction!AC16="",0,(PIT_history!AC16*(1-PIT_fed_deduction!AC16*PIT_history!AC$54))/(1-PIT_history!AC16*PIT_fed_deduction!AC16*PIT_history!AC$54))</f>
        <v>0</v>
      </c>
      <c r="AD16" s="148">
        <f>IF(PIT_fed_deduction!AD16="",0,(PIT_history!AD16*(1-PIT_fed_deduction!AD16*PIT_history!AD$54))/(1-PIT_history!AD16*PIT_fed_deduction!AD16*PIT_history!AD$54))</f>
        <v>0</v>
      </c>
      <c r="AE16" s="148">
        <f>IF(PIT_fed_deduction!AE16="",0,(PIT_history!AE16*(1-PIT_fed_deduction!AE16*PIT_history!AE$54))/(1-PIT_history!AE16*PIT_fed_deduction!AE16*PIT_history!AE$54))</f>
        <v>0</v>
      </c>
      <c r="AF16" s="148">
        <f>IF(PIT_fed_deduction!AF16="",0,(PIT_history!AF16*(1-PIT_fed_deduction!AF16*PIT_history!AF$54))/(1-PIT_history!AF16*PIT_fed_deduction!AF16*PIT_history!AF$54))</f>
        <v>0</v>
      </c>
      <c r="AG16" s="148">
        <f>IF(PIT_fed_deduction!AG16="",0,(PIT_history!AG16*(1-PIT_fed_deduction!AG16*PIT_history!AG$54))/(1-PIT_history!AG16*PIT_fed_deduction!AG16*PIT_history!AG$54))</f>
        <v>0</v>
      </c>
      <c r="AH16" s="148">
        <f>IF(PIT_fed_deduction!AH16="",0,(PIT_history!AH16*(1-PIT_fed_deduction!AH16*PIT_history!AH$54))/(1-PIT_history!AH16*PIT_fed_deduction!AH16*PIT_history!AH$54))</f>
        <v>0</v>
      </c>
      <c r="AI16" s="148">
        <f>IF(PIT_fed_deduction!AI16="",0,(PIT_history!AI16*(1-PIT_fed_deduction!AI16*PIT_history!AI$54))/(1-PIT_history!AI16*PIT_fed_deduction!AI16*PIT_history!AI$54))</f>
        <v>0</v>
      </c>
      <c r="AJ16" s="148">
        <f>IF(PIT_fed_deduction!AJ16="",0,(PIT_history!AJ16*(1-PIT_fed_deduction!AJ16*PIT_history!AJ$54))/(1-PIT_history!AJ16*PIT_fed_deduction!AJ16*PIT_history!AJ$54))</f>
        <v>0</v>
      </c>
      <c r="AK16" s="148">
        <f>IF(PIT_fed_deduction!AK16="",0,(PIT_history!AK16*(1-PIT_fed_deduction!AK16*PIT_history!AK$54))/(1-PIT_history!AK16*PIT_fed_deduction!AK16*PIT_history!AK$54))</f>
        <v>0</v>
      </c>
      <c r="AL16" s="148">
        <f>IF(PIT_fed_deduction!AL16="",0,(PIT_history!AL16*(1-PIT_fed_deduction!AL16*PIT_history!AL$54))/(1-PIT_history!AL16*PIT_fed_deduction!AL16*PIT_history!AL$54))</f>
        <v>0</v>
      </c>
      <c r="AM16" s="148">
        <f>IF(PIT_fed_deduction!AM16="",0,(PIT_history!AM16*(1-PIT_fed_deduction!AM16*PIT_history!AM$54))/(1-PIT_history!AM16*PIT_fed_deduction!AM16*PIT_history!AM$54))</f>
        <v>0</v>
      </c>
      <c r="AN16" s="148">
        <f>IF(PIT_fed_deduction!AN16="",0,(PIT_history!AN16*(1-PIT_fed_deduction!AN16*PIT_history!AN$54))/(1-PIT_history!AN16*PIT_fed_deduction!AN16*PIT_history!AN$54))</f>
        <v>0</v>
      </c>
      <c r="AO16" s="148">
        <f>IF(PIT_fed_deduction!AO16="",0,(PIT_history!AO16*(1-PIT_fed_deduction!AO16*PIT_history!AO$54))/(1-PIT_history!AO16*PIT_fed_deduction!AO16*PIT_history!AO$54))</f>
        <v>0</v>
      </c>
      <c r="AP16" s="148">
        <f>IF(PIT_fed_deduction!AP16="",0,(PIT_history!AP16*(1-PIT_fed_deduction!AP16*PIT_history!AP$54))/(1-PIT_history!AP16*PIT_fed_deduction!AP16*PIT_history!AP$54))</f>
        <v>0</v>
      </c>
      <c r="AQ16" s="148">
        <f>IF(PIT_fed_deduction!AQ16="",0,(PIT_history!AQ16*(1-PIT_fed_deduction!AQ16*PIT_history!AQ$54))/(1-PIT_history!AQ16*PIT_fed_deduction!AQ16*PIT_history!AQ$54))</f>
        <v>0</v>
      </c>
      <c r="AR16" s="148">
        <f>IF(PIT_fed_deduction!AR16="",0,(PIT_history!AR16*(1-PIT_fed_deduction!AR16*PIT_history!AR$54))/(1-PIT_history!AR16*PIT_fed_deduction!AR16*PIT_history!AR$54))</f>
        <v>0</v>
      </c>
      <c r="AS16" s="148">
        <f>IF(PIT_fed_deduction!AS16="",0,(PIT_history!AS16*(1-PIT_fed_deduction!AS16*PIT_history!AS$54))/(1-PIT_history!AS16*PIT_fed_deduction!AS16*PIT_history!AS$54))</f>
        <v>0</v>
      </c>
      <c r="AT16" s="148">
        <f>IF(PIT_fed_deduction!AT16="",0,(PIT_history!AT16*(1-PIT_fed_deduction!AT16*PIT_history!AT$54))/(1-PIT_history!AT16*PIT_fed_deduction!AT16*PIT_history!AT$54))</f>
        <v>0</v>
      </c>
      <c r="AU16" s="148">
        <f>IF(PIT_fed_deduction!AU16="",0,(PIT_history!AU16*(1-PIT_fed_deduction!AU16*PIT_history!AU$54))/(1-PIT_history!AU16*PIT_fed_deduction!AU16*PIT_history!AU$54))</f>
        <v>0</v>
      </c>
      <c r="AV16" s="148">
        <f>IF(PIT_fed_deduction!AV16="",0,(PIT_history!AV16*(1-PIT_fed_deduction!AV16*PIT_history!AV$54))/(1-PIT_history!AV16*PIT_fed_deduction!AV16*PIT_history!AV$54))</f>
        <v>0</v>
      </c>
      <c r="AW16" s="148">
        <f>IF(PIT_fed_deduction!AW16="",0,(PIT_history!AW16*(1-PIT_fed_deduction!AW16*PIT_history!AW$54))/(1-PIT_history!AW16*PIT_fed_deduction!AW16*PIT_history!AW$54))</f>
        <v>0</v>
      </c>
      <c r="AX16" s="148">
        <f>IF(PIT_fed_deduction!AX16="",0,(PIT_history!AX16*(1-PIT_fed_deduction!AX16*PIT_history!AX$54))/(1-PIT_history!AX16*PIT_fed_deduction!AX16*PIT_history!AX$54))</f>
        <v>0</v>
      </c>
      <c r="AY16" s="148">
        <f>IF(PIT_fed_deduction!AY16="",0,(PIT_history!AY16*(1-PIT_fed_deduction!AY16*PIT_history!AY$54))/(1-PIT_history!AY16*PIT_fed_deduction!AY16*PIT_history!AY$54))</f>
        <v>0</v>
      </c>
      <c r="AZ16" s="148">
        <f>IF(PIT_fed_deduction!AZ16="",0,(PIT_history!AZ16*(1-PIT_fed_deduction!AZ16*PIT_history!AZ$54))/(1-PIT_history!AZ16*PIT_fed_deduction!AZ16*PIT_history!AZ$54))</f>
        <v>0</v>
      </c>
      <c r="BA16" s="148">
        <f>IF(PIT_fed_deduction!BA16="",0,(PIT_history!BA16*(1-PIT_fed_deduction!BA16*PIT_history!BA$54))/(1-PIT_history!BA16*PIT_fed_deduction!BA16*PIT_history!BA$54))</f>
        <v>0</v>
      </c>
      <c r="BB16" s="148">
        <f>IF(PIT_fed_deduction!BB16="",0,(PIT_history!BB16*(1-PIT_fed_deduction!BB16*PIT_history!BB$54))/(1-PIT_history!BB16*PIT_fed_deduction!BB16*PIT_history!BB$54))</f>
        <v>0</v>
      </c>
      <c r="BC16" s="148">
        <f>IF(PIT_fed_deduction!BC16="",0,(PIT_history!BC16*(1-PIT_fed_deduction!BC16*PIT_history!BC$54))/(1-PIT_history!BC16*PIT_fed_deduction!BC16*PIT_history!BC$54))</f>
        <v>0</v>
      </c>
      <c r="BD16" s="148">
        <f>IF(PIT_fed_deduction!BD16="",0,(PIT_history!BD16*(1-PIT_fed_deduction!BD16*PIT_history!BD$54))/(1-PIT_history!BD16*PIT_fed_deduction!BD16*PIT_history!BD$54))</f>
        <v>0</v>
      </c>
      <c r="BE16" s="148">
        <f>IF(PIT_fed_deduction!BE16="",0,(PIT_history!BE16*(1-PIT_fed_deduction!BE16*PIT_history!BE$54))/(1-PIT_history!BE16*PIT_fed_deduction!BE16*PIT_history!BE$54))</f>
        <v>0</v>
      </c>
      <c r="BF16" s="148">
        <f>IF(PIT_fed_deduction!BF16="",0,(PIT_history!BF16*(1-PIT_fed_deduction!BF16*PIT_history!BF$54))/(1-PIT_history!BF16*PIT_fed_deduction!BF16*PIT_history!BF$54))</f>
        <v>0</v>
      </c>
      <c r="BG16" s="148">
        <f>IF(PIT_fed_deduction!BG16="",0,(PIT_history!BG16*(1-PIT_fed_deduction!BG16*PIT_history!BG$54))/(1-PIT_history!BG16*PIT_fed_deduction!BG16*PIT_history!BG$54))</f>
        <v>0</v>
      </c>
      <c r="BH16" s="148">
        <f>IF(PIT_fed_deduction!BH16="",0,(PIT_history!BH16*(1-PIT_fed_deduction!BH16*PIT_history!BH$54))/(1-PIT_history!BH16*PIT_fed_deduction!BH16*PIT_history!BH$54))</f>
        <v>0</v>
      </c>
      <c r="BI16" s="148">
        <f>IF(PIT_fed_deduction!BI16="",0,(PIT_history!BI16*(1-PIT_fed_deduction!BI16*PIT_history!BI$54))/(1-PIT_history!BI16*PIT_fed_deduction!BI16*PIT_history!BI$54))</f>
        <v>0</v>
      </c>
      <c r="BJ16" s="148">
        <f>IF(PIT_fed_deduction!BJ16="",0,(PIT_history!BJ16*(1-PIT_fed_deduction!BJ16*PIT_history!BJ$54))/(1-PIT_history!BJ16*PIT_fed_deduction!BJ16*PIT_history!BJ$54))</f>
        <v>0</v>
      </c>
      <c r="BK16" s="148">
        <f>IF(PIT_fed_deduction!BK16="",0,(PIT_history!BK16*(1-PIT_fed_deduction!BK16*PIT_history!BK$54))/(1-PIT_history!BK16*PIT_fed_deduction!BK16*PIT_history!BK$54))</f>
        <v>0</v>
      </c>
      <c r="BL16" s="148">
        <f>IF(PIT_fed_deduction!BL16="",0,(PIT_history!BL16*(1-PIT_fed_deduction!BL16*PIT_history!BL$54))/(1-PIT_history!BL16*PIT_fed_deduction!BL16*PIT_history!BL$54))</f>
        <v>0</v>
      </c>
      <c r="BM16" s="148">
        <f>IF(PIT_fed_deduction!BM16="",0,(PIT_history!BM16*(1-PIT_fed_deduction!BM16*PIT_history!BM$54))/(1-PIT_history!BM16*PIT_fed_deduction!BM16*PIT_history!BM$54))</f>
        <v>0</v>
      </c>
      <c r="BN16" s="148">
        <f>IF(PIT_fed_deduction!BN16="",0,(PIT_history!BN16*(1-PIT_fed_deduction!BN16*PIT_history!BN$54))/(1-PIT_history!BN16*PIT_fed_deduction!BN16*PIT_history!BN$54))</f>
        <v>0.02</v>
      </c>
      <c r="BO16" s="148">
        <f>IF(PIT_fed_deduction!BO16="",0,(PIT_history!BO16*(1-PIT_fed_deduction!BO16*PIT_history!BO$54))/(1-PIT_history!BO16*PIT_fed_deduction!BO16*PIT_history!BO$54))</f>
        <v>0.02</v>
      </c>
      <c r="BP16" s="148">
        <f>IF(PIT_fed_deduction!BP16="",0,(PIT_history!BP16*(1-PIT_fed_deduction!BP16*PIT_history!BP$54))/(1-PIT_history!BP16*PIT_fed_deduction!BP16*PIT_history!BP$54))</f>
        <v>0.02</v>
      </c>
      <c r="BQ16" s="148">
        <f>IF(PIT_fed_deduction!BQ16="",0,(PIT_history!BQ16*(1-PIT_fed_deduction!BQ16*PIT_history!BQ$54))/(1-PIT_history!BQ16*PIT_fed_deduction!BQ16*PIT_history!BQ$54))</f>
        <v>0.02</v>
      </c>
      <c r="BR16" s="148">
        <f>IF(PIT_fed_deduction!BR16="",0,(PIT_history!BR16*(1-PIT_fed_deduction!BR16*PIT_history!BR$54))/(1-PIT_history!BR16*PIT_fed_deduction!BR16*PIT_history!BR$54))</f>
        <v>0.02</v>
      </c>
      <c r="BS16" s="148">
        <f>IF(PIT_fed_deduction!BS16="",0,(PIT_history!BS16*(1-PIT_fed_deduction!BS16*PIT_history!BS$54))/(1-PIT_history!BS16*PIT_fed_deduction!BS16*PIT_history!BS$54))</f>
        <v>0.02</v>
      </c>
      <c r="BT16" s="148">
        <f>IF(PIT_fed_deduction!BT16="",0,(PIT_history!BT16*(1-PIT_fed_deduction!BT16*PIT_history!BT$54))/(1-PIT_history!BT16*PIT_fed_deduction!BT16*PIT_history!BT$54))</f>
        <v>0.02</v>
      </c>
      <c r="BU16" s="148">
        <f>IF(PIT_fed_deduction!BU16="",0,(PIT_history!BU16*(1-PIT_fed_deduction!BU16*PIT_history!BU$54))/(1-PIT_history!BU16*PIT_fed_deduction!BU16*PIT_history!BU$54))</f>
        <v>0.02</v>
      </c>
      <c r="BV16" s="148">
        <f>IF(PIT_fed_deduction!BV16="",0,(PIT_history!BV16*(1-PIT_fed_deduction!BV16*PIT_history!BV$54))/(1-PIT_history!BV16*PIT_fed_deduction!BV16*PIT_history!BV$54))</f>
        <v>0.02</v>
      </c>
      <c r="BW16" s="148">
        <f>IF(PIT_fed_deduction!BW16="",0,(PIT_history!BW16*(1-PIT_fed_deduction!BW16*PIT_history!BW$54))/(1-PIT_history!BW16*PIT_fed_deduction!BW16*PIT_history!BW$54))</f>
        <v>0.02</v>
      </c>
      <c r="BX16" s="148">
        <f>IF(PIT_fed_deduction!BX16="",0,(PIT_history!BX16*(1-PIT_fed_deduction!BX16*PIT_history!BX$54))/(1-PIT_history!BX16*PIT_fed_deduction!BX16*PIT_history!BX$54))</f>
        <v>0.02</v>
      </c>
      <c r="BY16" s="148">
        <f>IF(PIT_fed_deduction!BY16="",0,(PIT_history!BY16*(1-PIT_fed_deduction!BY16*PIT_history!BY$54))/(1-PIT_history!BY16*PIT_fed_deduction!BY16*PIT_history!BY$54))</f>
        <v>0.02</v>
      </c>
      <c r="BZ16" s="148">
        <f>IF(PIT_fed_deduction!BZ16="",0,(PIT_history!BZ16*(1-PIT_fed_deduction!BZ16*PIT_history!BZ$54))/(1-PIT_history!BZ16*PIT_fed_deduction!BZ16*PIT_history!BZ$54))</f>
        <v>0.02</v>
      </c>
      <c r="CA16" s="148">
        <f>IF(PIT_fed_deduction!CA16="",0,(PIT_history!CA16*(1-PIT_fed_deduction!CA16*PIT_history!CA$54))/(1-PIT_history!CA16*PIT_fed_deduction!CA16*PIT_history!CA$54))</f>
        <v>0.02</v>
      </c>
      <c r="CB16" s="148">
        <f>IF(PIT_fed_deduction!CB16="",0,(PIT_history!CB16*(1-PIT_fed_deduction!CB16*PIT_history!CB$54))/(1-PIT_history!CB16*PIT_fed_deduction!CB16*PIT_history!CB$54))</f>
        <v>0.02</v>
      </c>
      <c r="CC16" s="148">
        <f>IF(PIT_fed_deduction!CC16="",0,(PIT_history!CC16*(1-PIT_fed_deduction!CC16*PIT_history!CC$54))/(1-PIT_history!CC16*PIT_fed_deduction!CC16*PIT_history!CC$54))</f>
        <v>1.7000000000000001E-2</v>
      </c>
      <c r="CD16" s="148">
        <f>IF(PIT_fed_deduction!CD16="",0,(PIT_history!CD16*(1-PIT_fed_deduction!CD16*PIT_history!CD$54))/(1-PIT_history!CD16*PIT_fed_deduction!CD16*PIT_history!CD$54))</f>
        <v>1.9E-2</v>
      </c>
      <c r="CE16" s="148">
        <f>IF(PIT_fed_deduction!CE16="",0,(PIT_history!CE16*(1-PIT_fed_deduction!CE16*PIT_history!CE$54))/(1-PIT_history!CE16*PIT_fed_deduction!CE16*PIT_history!CE$54))</f>
        <v>1.9E-2</v>
      </c>
      <c r="CF16" s="148">
        <f>IF(PIT_fed_deduction!CF16="",0,(PIT_history!CF16*(1-PIT_fed_deduction!CF16*PIT_history!CF$54))/(1-PIT_history!CF16*PIT_fed_deduction!CF16*PIT_history!CF$54))</f>
        <v>1.9E-2</v>
      </c>
      <c r="CG16" s="148">
        <f>IF(PIT_fed_deduction!CG16="",0,(PIT_history!CG16*(1-PIT_fed_deduction!CG16*PIT_history!CG$54))/(1-PIT_history!CG16*PIT_fed_deduction!CG16*PIT_history!CG$54))</f>
        <v>0.03</v>
      </c>
      <c r="CH16" s="148">
        <f>IF(PIT_fed_deduction!CH16="",0,(PIT_history!CH16*(1-PIT_fed_deduction!CH16*PIT_history!CH$54))/(1-PIT_history!CH16*PIT_fed_deduction!CH16*PIT_history!CH$54))</f>
        <v>0.03</v>
      </c>
      <c r="CI16" s="148">
        <f>IF(PIT_fed_deduction!CI16="",0,(PIT_history!CI16*(1-PIT_fed_deduction!CI16*PIT_history!CI$54))/(1-PIT_history!CI16*PIT_fed_deduction!CI16*PIT_history!CI$54))</f>
        <v>0.03</v>
      </c>
      <c r="CJ16" s="148">
        <f>IF(PIT_fed_deduction!CJ16="",0,(PIT_history!CJ16*(1-PIT_fed_deduction!CJ16*PIT_history!CJ$54))/(1-PIT_history!CJ16*PIT_fed_deduction!CJ16*PIT_history!CJ$54))</f>
        <v>0.03</v>
      </c>
      <c r="CK16" s="148">
        <f>IF(PIT_fed_deduction!CK16="",0,(PIT_history!CK16*(1-PIT_fed_deduction!CK16*PIT_history!CK$54))/(1-PIT_history!CK16*PIT_fed_deduction!CK16*PIT_history!CK$54))</f>
        <v>3.2000000000000001E-2</v>
      </c>
      <c r="CL16" s="148">
        <f>IF(PIT_fed_deduction!CL16="",0,(PIT_history!CL16*(1-PIT_fed_deduction!CL16*PIT_history!CL$54))/(1-PIT_history!CL16*PIT_fed_deduction!CL16*PIT_history!CL$54))</f>
        <v>3.4000000000000002E-2</v>
      </c>
      <c r="CM16" s="148">
        <f>IF(PIT_fed_deduction!CM16="",0,(PIT_history!CM16*(1-PIT_fed_deduction!CM16*PIT_history!CM$54))/(1-PIT_history!CM16*PIT_fed_deduction!CM16*PIT_history!CM$54))</f>
        <v>3.4000000000000002E-2</v>
      </c>
      <c r="CN16" s="148">
        <f>IF(PIT_fed_deduction!CN16="",0,(PIT_history!CN16*(1-PIT_fed_deduction!CN16*PIT_history!CN$54))/(1-PIT_history!CN16*PIT_fed_deduction!CN16*PIT_history!CN$54))</f>
        <v>3.4000000000000002E-2</v>
      </c>
      <c r="CO16" s="148">
        <f>IF(PIT_fed_deduction!CO16="",0,(PIT_history!CO16*(1-PIT_fed_deduction!CO16*PIT_history!CO$54))/(1-PIT_history!CO16*PIT_fed_deduction!CO16*PIT_history!CO$54))</f>
        <v>3.4000000000000002E-2</v>
      </c>
      <c r="CP16" s="148">
        <f>IF(PIT_fed_deduction!CP16="",0,(PIT_history!CP16*(1-PIT_fed_deduction!CP16*PIT_history!CP$54))/(1-PIT_history!CP16*PIT_fed_deduction!CP16*PIT_history!CP$54))</f>
        <v>3.4000000000000002E-2</v>
      </c>
      <c r="CQ16" s="148">
        <f>IF(PIT_fed_deduction!CQ16="",0,(PIT_history!CQ16*(1-PIT_fed_deduction!CQ16*PIT_history!CQ$54))/(1-PIT_history!CQ16*PIT_fed_deduction!CQ16*PIT_history!CQ$54))</f>
        <v>3.4000000000000002E-2</v>
      </c>
      <c r="CR16" s="148">
        <f>IF(PIT_fed_deduction!CR16="",0,(PIT_history!CR16*(1-PIT_fed_deduction!CR16*PIT_history!CR$54))/(1-PIT_history!CR16*PIT_fed_deduction!CR16*PIT_history!CR$54))</f>
        <v>3.4000000000000002E-2</v>
      </c>
      <c r="CS16" s="148">
        <f>IF(PIT_fed_deduction!CS16="",0,(PIT_history!CS16*(1-PIT_fed_deduction!CS16*PIT_history!CS$54))/(1-PIT_history!CS16*PIT_fed_deduction!CS16*PIT_history!CS$54))</f>
        <v>3.4000000000000002E-2</v>
      </c>
      <c r="CT16" s="148">
        <f>IF(PIT_fed_deduction!CT16="",0,(PIT_history!CT16*(1-PIT_fed_deduction!CT16*PIT_history!CT$54))/(1-PIT_history!CT16*PIT_fed_deduction!CT16*PIT_history!CT$54))</f>
        <v>3.4000000000000002E-2</v>
      </c>
      <c r="CU16" s="148">
        <f>IF(PIT_fed_deduction!CU16="",0,(PIT_history!CU16*(1-PIT_fed_deduction!CU16*PIT_history!CU$54))/(1-PIT_history!CU16*PIT_fed_deduction!CU16*PIT_history!CU$54))</f>
        <v>3.4000000000000002E-2</v>
      </c>
      <c r="CV16" s="148">
        <f>IF(PIT_fed_deduction!CV16="",0,(PIT_history!CV16*(1-PIT_fed_deduction!CV16*PIT_history!CV$54))/(1-PIT_history!CV16*PIT_fed_deduction!CV16*PIT_history!CV$54))</f>
        <v>3.4000000000000002E-2</v>
      </c>
      <c r="CW16" s="148">
        <f>IF(PIT_fed_deduction!CW16="",0,(PIT_history!CW16*(1-PIT_fed_deduction!CW16*PIT_history!CW$54))/(1-PIT_history!CW16*PIT_fed_deduction!CW16*PIT_history!CW$54))</f>
        <v>3.4000000000000002E-2</v>
      </c>
      <c r="CX16" s="148">
        <f>IF(PIT_fed_deduction!CX16="",0,(PIT_history!CX16*(1-PIT_fed_deduction!CX16*PIT_history!CX$54))/(1-PIT_history!CX16*PIT_fed_deduction!CX16*PIT_history!CX$54))</f>
        <v>3.4000000000000002E-2</v>
      </c>
      <c r="CY16" s="148">
        <f>IF(PIT_fed_deduction!CY16="",0,(PIT_history!CY16*(1-PIT_fed_deduction!CY16*PIT_history!CY$54))/(1-PIT_history!CY16*PIT_fed_deduction!CY16*PIT_history!CY$54))</f>
        <v>3.4000000000000002E-2</v>
      </c>
      <c r="CZ16" s="148">
        <f>IF(PIT_fed_deduction!CZ16="",0,(PIT_history!CZ16*(1-PIT_fed_deduction!CZ16*PIT_history!CZ$54))/(1-PIT_history!CZ16*PIT_fed_deduction!CZ16*PIT_history!CZ$54))</f>
        <v>3.4000000000000002E-2</v>
      </c>
      <c r="DA16" s="148">
        <f>IF(PIT_fed_deduction!DA16="",0,(PIT_history!DA16*(1-PIT_fed_deduction!DA16*PIT_history!DA$54))/(1-PIT_history!DA16*PIT_fed_deduction!DA16*PIT_history!DA$54))</f>
        <v>3.4000000000000002E-2</v>
      </c>
      <c r="DB16" s="148">
        <f>IF(PIT_fed_deduction!DB16="",0,(PIT_history!DB16*(1-PIT_fed_deduction!DB16*PIT_history!DB$54))/(1-PIT_history!DB16*PIT_fed_deduction!DB16*PIT_history!DB$54))</f>
        <v>3.4000000000000002E-2</v>
      </c>
      <c r="DC16" s="148">
        <f>IF(PIT_fed_deduction!DC16="",0,(PIT_history!DC16*(1-PIT_fed_deduction!DC16*PIT_history!DC$54))/(1-PIT_history!DC16*PIT_fed_deduction!DC16*PIT_history!DC$54))</f>
        <v>3.4000000000000002E-2</v>
      </c>
      <c r="DD16" s="148">
        <f>IF(PIT_fed_deduction!DD16="",0,(PIT_history!DD16*(1-PIT_fed_deduction!DD16*PIT_history!DD$54))/(1-PIT_history!DD16*PIT_fed_deduction!DD16*PIT_history!DD$54))</f>
        <v>3.4000000000000002E-2</v>
      </c>
      <c r="DE16" s="148">
        <f>IF(PIT_fed_deduction!DE16="",0,(PIT_history!DE16*(1-PIT_fed_deduction!DE16*PIT_history!DE$54))/(1-PIT_history!DE16*PIT_fed_deduction!DE16*PIT_history!DE$54))</f>
        <v>3.4000000000000002E-2</v>
      </c>
      <c r="DF16" s="148">
        <f>IF(PIT_fed_deduction!DF16="",0,(PIT_history!DF16*(1-PIT_fed_deduction!DF16*PIT_history!DF$54))/(1-PIT_history!DF16*PIT_fed_deduction!DF16*PIT_history!DF$54))</f>
        <v>3.4000000000000002E-2</v>
      </c>
      <c r="DG16" s="148">
        <f>IF(PIT_fed_deduction!DG16="",0,(PIT_history!DG16*(1-PIT_fed_deduction!DG16*PIT_history!DG$54))/(1-PIT_history!DG16*PIT_fed_deduction!DG16*PIT_history!DG$54))</f>
        <v>3.4000000000000002E-2</v>
      </c>
      <c r="DH16" s="148">
        <f>IF(PIT_fed_deduction!DH16="",0,(PIT_history!DH16*(1-PIT_fed_deduction!DH16*PIT_history!DH$54))/(1-PIT_history!DH16*PIT_fed_deduction!DH16*PIT_history!DH$54))</f>
        <v>3.4000000000000002E-2</v>
      </c>
      <c r="DI16" s="148">
        <f>IF(PIT_fed_deduction!DI16="",0,(PIT_history!DI16*(1-PIT_fed_deduction!DI16*PIT_history!DI$54))/(1-PIT_history!DI16*PIT_fed_deduction!DI16*PIT_history!DI$54))</f>
        <v>3.4000000000000002E-2</v>
      </c>
      <c r="DJ16" s="148">
        <f>IF(PIT_fed_deduction!DJ16="",0,(PIT_history!DJ16*(1-PIT_fed_deduction!DJ16*PIT_history!DJ$54))/(1-PIT_history!DJ16*PIT_fed_deduction!DJ16*PIT_history!DJ$54))</f>
        <v>3.4000000000000002E-2</v>
      </c>
      <c r="DK16" s="148">
        <f>IF(PIT_fed_deduction!DK16="",0,(PIT_history!DK16*(1-PIT_fed_deduction!DK16*PIT_history!DK$54))/(1-PIT_history!DK16*PIT_fed_deduction!DK16*PIT_history!DK$54))</f>
        <v>3.4000000000000002E-2</v>
      </c>
      <c r="DL16" s="148">
        <f>IF(PIT_fed_deduction!DL16="",0,(PIT_history!DL16*(1-PIT_fed_deduction!DL16*PIT_history!DL$54))/(1-PIT_history!DL16*PIT_fed_deduction!DL16*PIT_history!DL$54))</f>
        <v>3.4000000000000002E-2</v>
      </c>
      <c r="DM16" s="148">
        <f>IF(PIT_fed_deduction!DM16="",0,(PIT_history!DM16*(1-PIT_fed_deduction!DM16*PIT_history!DM$54))/(1-PIT_history!DM16*PIT_fed_deduction!DM16*PIT_history!DM$54))</f>
        <v>3.3000000000000002E-2</v>
      </c>
      <c r="DN16" s="148">
        <f>IF(PIT_fed_deduction!DN16="",0,(PIT_history!DN16*(1-PIT_fed_deduction!DN16*PIT_history!DN$54))/(1-PIT_history!DN16*PIT_fed_deduction!DN16*PIT_history!DN$54))</f>
        <v>3.3000000000000002E-2</v>
      </c>
      <c r="DO16" s="148">
        <f>IF(PIT_fed_deduction!DO16="",0,(PIT_history!DO16*(1-PIT_fed_deduction!DO16*PIT_history!DO$54))/(1-PIT_history!DO16*PIT_fed_deduction!DO16*PIT_history!DO$54))</f>
        <v>3.2300000000000002E-2</v>
      </c>
      <c r="DP16" s="148">
        <f>IF(PIT_fed_deduction!DP16="",0,(1-(PIT_fed_deduction!DP16*PIT_history!DP$54))*PIT_history!DP16)</f>
        <v>3.2300000000000002E-2</v>
      </c>
      <c r="DQ16" s="148">
        <f>IF(PIT_fed_deduction!DQ16="",0,(1-(PIT_fed_deduction!DQ16*PIT_history!DQ$54))*PIT_history!DQ16)</f>
        <v>3.2300000000000002E-2</v>
      </c>
      <c r="DR16" s="148">
        <f>IF(PIT_fed_deduction!DR16="",0,(1-(PIT_fed_deduction!DR16*PIT_history!DR$54))*PIT_history!DR16)</f>
        <v>3.2300000000000002E-2</v>
      </c>
      <c r="DS16" s="148">
        <f>IF(PIT_fed_deduction!DS16="",0,(1-(PIT_fed_deduction!DS16*PIT_history!DS$54))*PIT_history!DS16)</f>
        <v>3.2300000000000002E-2</v>
      </c>
      <c r="DT16" s="148">
        <f>IF(PIT_fed_deduction!DT16="",0,(1-(PIT_fed_deduction!DT16*PIT_history!DT$54))*PIT_history!DT16)</f>
        <v>3.2300000000000002E-2</v>
      </c>
      <c r="DU16" s="148">
        <f>IF(PIT_fed_deduction!DU16="",0,(1-(PIT_fed_deduction!DU16*PIT_history!DU$54))*PIT_history!DU16)</f>
        <v>3.15E-2</v>
      </c>
      <c r="DV16" s="148">
        <f>IF(PIT_fed_deduction!DV16="",0,(1-(PIT_fed_deduction!DV16*PIT_history!DV$54))*PIT_history!DV16)</f>
        <v>3.0499999999999999E-2</v>
      </c>
      <c r="DW16" s="148">
        <f>IF(PIT_fed_deduction!DW16="",0,(1-(PIT_fed_deduction!DW16*PIT_history!DW$54))*PIT_history!DW16)</f>
        <v>0.03</v>
      </c>
      <c r="DX16" s="148">
        <f>IF(PIT_fed_deduction!DX16="",0,(1-(PIT_fed_deduction!DX16*PIT_history!DX$54))*PIT_history!DX16)</f>
        <v>2.9499999999999998E-2</v>
      </c>
      <c r="DY16" s="144">
        <f>IF(PIT_fed_deduction!DY16="","",(1-(PIT_fed_deduction!DY16*PIT_history!DY$54))*PIT_history!DY16)</f>
        <v>2.9499999999999998E-2</v>
      </c>
      <c r="DZ16" s="68"/>
      <c r="EA16" s="2"/>
      <c r="EB16" s="2"/>
      <c r="EC16" s="2"/>
      <c r="ED16" s="2"/>
      <c r="EE16" s="2"/>
      <c r="EF16" s="2"/>
      <c r="EG16" s="2"/>
      <c r="EH16" s="2"/>
      <c r="EI16" s="2"/>
      <c r="EJ16" s="2"/>
      <c r="EK16" s="2"/>
      <c r="EL16" s="2"/>
      <c r="EM16" s="2"/>
      <c r="EN16" s="2"/>
      <c r="EO16" s="2"/>
      <c r="EP16" s="2"/>
      <c r="EQ16" s="2"/>
      <c r="ER16" s="2"/>
      <c r="ES16" s="2"/>
      <c r="ET16" s="2"/>
      <c r="EU16" s="2"/>
    </row>
    <row r="17" spans="1:151" ht="15" customHeight="1">
      <c r="A17" s="17" t="s">
        <v>41</v>
      </c>
      <c r="B17" s="148">
        <f>IF(PIT_fed_deduction!B17="",0,(PIT_history!B17*(1-PIT_fed_deduction!B17*PIT_history!B$54))/(1-PIT_history!B17*PIT_fed_deduction!B17*PIT_history!B$54))</f>
        <v>0</v>
      </c>
      <c r="C17" s="148">
        <f>IF(PIT_fed_deduction!C17="",0,(PIT_history!C17*(1-PIT_fed_deduction!C17*PIT_history!C$54))/(1-PIT_history!C17*PIT_fed_deduction!C17*PIT_history!C$54))</f>
        <v>0</v>
      </c>
      <c r="D17" s="148">
        <f>IF(PIT_fed_deduction!D17="",0,(PIT_history!D17*(1-PIT_fed_deduction!D17*PIT_history!D$54))/(1-PIT_history!D17*PIT_fed_deduction!D17*PIT_history!D$54))</f>
        <v>0</v>
      </c>
      <c r="E17" s="148">
        <f>IF(PIT_fed_deduction!E17="",0,(PIT_history!E17*(1-PIT_fed_deduction!E17*PIT_history!E$54))/(1-PIT_history!E17*PIT_fed_deduction!E17*PIT_history!E$54))</f>
        <v>0</v>
      </c>
      <c r="F17" s="148">
        <f>IF(PIT_fed_deduction!F17="",0,(PIT_history!F17*(1-PIT_fed_deduction!F17*PIT_history!F$54))/(1-PIT_history!F17*PIT_fed_deduction!F17*PIT_history!F$54))</f>
        <v>0</v>
      </c>
      <c r="G17" s="148">
        <f>IF(PIT_fed_deduction!G17="",0,(PIT_history!G17*(1-PIT_fed_deduction!G17*PIT_history!G$54))/(1-PIT_history!G17*PIT_fed_deduction!G17*PIT_history!G$54))</f>
        <v>0</v>
      </c>
      <c r="H17" s="148">
        <f>IF(PIT_fed_deduction!H17="",0,(PIT_history!H17*(1-PIT_fed_deduction!H17*PIT_history!H$54))/(1-PIT_history!H17*PIT_fed_deduction!H17*PIT_history!H$54))</f>
        <v>0</v>
      </c>
      <c r="I17" s="148">
        <f>IF(PIT_fed_deduction!I17="",0,(PIT_history!I17*(1-PIT_fed_deduction!I17*PIT_history!I$54))/(1-PIT_history!I17*PIT_fed_deduction!I17*PIT_history!I$54))</f>
        <v>0</v>
      </c>
      <c r="J17" s="148">
        <f>IF(PIT_fed_deduction!J17="",0,(PIT_history!J17*(1-PIT_fed_deduction!J17*PIT_history!J$54))/(1-PIT_history!J17*PIT_fed_deduction!J17*PIT_history!J$54))</f>
        <v>0</v>
      </c>
      <c r="K17" s="148">
        <f>IF(PIT_fed_deduction!K17="",0,(PIT_history!K17*(1-PIT_fed_deduction!K17*PIT_history!K$54))/(1-PIT_history!K17*PIT_fed_deduction!K17*PIT_history!K$54))</f>
        <v>0</v>
      </c>
      <c r="L17" s="148">
        <f>IF(PIT_fed_deduction!L17="",0,(PIT_history!L17*(1-PIT_fed_deduction!L17*PIT_history!L$54))/(1-PIT_history!L17*PIT_fed_deduction!L17*PIT_history!L$54))</f>
        <v>0</v>
      </c>
      <c r="M17" s="148">
        <f>IF(PIT_fed_deduction!M17="",0,(PIT_history!M17*(1-PIT_fed_deduction!M17*PIT_history!M$54))/(1-PIT_history!M17*PIT_fed_deduction!M17*PIT_history!M$54))</f>
        <v>0</v>
      </c>
      <c r="N17" s="148">
        <f>IF(PIT_fed_deduction!N17="",0,(PIT_history!N17*(1-PIT_fed_deduction!N17*PIT_history!N$54))/(1-PIT_history!N17*PIT_fed_deduction!N17*PIT_history!N$54))</f>
        <v>0</v>
      </c>
      <c r="O17" s="148">
        <f>IF(PIT_fed_deduction!O17="",0,(PIT_history!O17*(1-PIT_fed_deduction!O17*PIT_history!O$54))/(1-PIT_history!O17*PIT_fed_deduction!O17*PIT_history!O$54))</f>
        <v>0</v>
      </c>
      <c r="P17" s="148">
        <f>IF(PIT_fed_deduction!P17="",0,(PIT_history!P17*(1-PIT_fed_deduction!P17*PIT_history!P$54))/(1-PIT_history!P17*PIT_fed_deduction!P17*PIT_history!P$54))</f>
        <v>0</v>
      </c>
      <c r="Q17" s="148">
        <f>IF(PIT_fed_deduction!Q17="",0,(PIT_history!Q17*(1-PIT_fed_deduction!Q17*PIT_history!Q$54))/(1-PIT_history!Q17*PIT_fed_deduction!Q17*PIT_history!Q$54))</f>
        <v>0</v>
      </c>
      <c r="R17" s="148">
        <f>IF(PIT_fed_deduction!R17="",0,(PIT_history!R17*(1-PIT_fed_deduction!R17*PIT_history!R$54))/(1-PIT_history!R17*PIT_fed_deduction!R17*PIT_history!R$54))</f>
        <v>0</v>
      </c>
      <c r="S17" s="148">
        <f>IF(PIT_fed_deduction!S17="",0,(PIT_history!S17*(1-PIT_fed_deduction!S17*PIT_history!S$54))/(1-PIT_history!S17*PIT_fed_deduction!S17*PIT_history!S$54))</f>
        <v>0</v>
      </c>
      <c r="T17" s="148">
        <f>IF(PIT_fed_deduction!T17="",0,(PIT_history!T17*(1-PIT_fed_deduction!T17*PIT_history!T$54))/(1-PIT_history!T17*PIT_fed_deduction!T17*PIT_history!T$54))</f>
        <v>0</v>
      </c>
      <c r="U17" s="148">
        <f>IF(PIT_fed_deduction!U17="",0,(PIT_history!U17*(1-PIT_fed_deduction!U17*PIT_history!U$54))/(1-PIT_history!U17*PIT_fed_deduction!U17*PIT_history!U$54))</f>
        <v>0</v>
      </c>
      <c r="V17" s="148">
        <f>IF(PIT_fed_deduction!V17="",0,(PIT_history!V17*(1-PIT_fed_deduction!V17*PIT_history!V$54))/(1-PIT_history!V17*PIT_fed_deduction!V17*PIT_history!V$54))</f>
        <v>0</v>
      </c>
      <c r="W17" s="148">
        <f>IF(PIT_fed_deduction!W17="",0,(PIT_history!W17*(1-PIT_fed_deduction!W17*PIT_history!W$54))/(1-PIT_history!W17*PIT_fed_deduction!W17*PIT_history!W$54))</f>
        <v>0</v>
      </c>
      <c r="X17" s="148">
        <f>IF(PIT_fed_deduction!X17="",0,(PIT_history!X17*(1-PIT_fed_deduction!X17*PIT_history!X$54))/(1-PIT_history!X17*PIT_fed_deduction!X17*PIT_history!X$54))</f>
        <v>0</v>
      </c>
      <c r="Y17" s="148">
        <f>IF(PIT_fed_deduction!Y17="",0,(PIT_history!Y17*(1-PIT_fed_deduction!Y17*PIT_history!Y$54))/(1-PIT_history!Y17*PIT_fed_deduction!Y17*PIT_history!Y$54))</f>
        <v>0</v>
      </c>
      <c r="Z17" s="148">
        <f>IF(PIT_fed_deduction!Z17="",0,(PIT_history!Z17*(1-PIT_fed_deduction!Z17*PIT_history!Z$54))/(1-PIT_history!Z17*PIT_fed_deduction!Z17*PIT_history!Z$54))</f>
        <v>0</v>
      </c>
      <c r="AA17" s="148">
        <f>IF(PIT_fed_deduction!AA17="",0,(PIT_history!AA17*(1-PIT_fed_deduction!AA17*PIT_history!AA$54))/(1-PIT_history!AA17*PIT_fed_deduction!AA17*PIT_history!AA$54))</f>
        <v>0</v>
      </c>
      <c r="AB17" s="148">
        <f>IF(PIT_fed_deduction!AB17="",0,(PIT_history!AB17*(1-PIT_fed_deduction!AB17*PIT_history!AB$54))/(1-PIT_history!AB17*PIT_fed_deduction!AB17*PIT_history!AB$54))</f>
        <v>0</v>
      </c>
      <c r="AC17" s="148">
        <f>IF(PIT_fed_deduction!AC17="",0,(PIT_history!AC17*(1-PIT_fed_deduction!AC17*PIT_history!AC$54))/(1-PIT_history!AC17*PIT_fed_deduction!AC17*PIT_history!AC$54))</f>
        <v>0</v>
      </c>
      <c r="AD17" s="148">
        <f>IF(PIT_fed_deduction!AD17="",0,(PIT_history!AD17*(1-PIT_fed_deduction!AD17*PIT_history!AD$54))/(1-PIT_history!AD17*PIT_fed_deduction!AD17*PIT_history!AD$54))</f>
        <v>0</v>
      </c>
      <c r="AE17" s="148">
        <f>IF(PIT_fed_deduction!AE17="",0,(PIT_history!AE17*(1-PIT_fed_deduction!AE17*PIT_history!AE$54))/(1-PIT_history!AE17*PIT_fed_deduction!AE17*PIT_history!AE$54))</f>
        <v>0</v>
      </c>
      <c r="AF17" s="148">
        <f>IF(PIT_fed_deduction!AF17="",0,(PIT_history!AF17*(1-PIT_fed_deduction!AF17*PIT_history!AF$54))/(1-PIT_history!AF17*PIT_fed_deduction!AF17*PIT_history!AF$54))</f>
        <v>0</v>
      </c>
      <c r="AG17" s="148">
        <f>IF(PIT_fed_deduction!AG17="",0,(PIT_history!AG17*(1-PIT_fed_deduction!AG17*PIT_history!AG$54))/(1-PIT_history!AG17*PIT_fed_deduction!AG17*PIT_history!AG$54))</f>
        <v>0</v>
      </c>
      <c r="AH17" s="148">
        <f>IF(PIT_fed_deduction!AH17="",0,(PIT_history!AH17*(1-PIT_fed_deduction!AH17*PIT_history!AH$54))/(1-PIT_history!AH17*PIT_fed_deduction!AH17*PIT_history!AH$54))</f>
        <v>0</v>
      </c>
      <c r="AI17" s="148">
        <f>IF(PIT_fed_deduction!AI17="",0,(PIT_history!AI17*(1-PIT_fed_deduction!AI17*PIT_history!AI$54))/(1-PIT_history!AI17*PIT_fed_deduction!AI17*PIT_history!AI$54))</f>
        <v>0</v>
      </c>
      <c r="AJ17" s="148">
        <f>IF(PIT_fed_deduction!AJ17="",0,(PIT_history!AJ17*(1-PIT_fed_deduction!AJ17*PIT_history!AJ$54))/(1-PIT_history!AJ17*PIT_fed_deduction!AJ17*PIT_history!AJ$54))</f>
        <v>1.9101703665462055E-2</v>
      </c>
      <c r="AK17" s="148">
        <f>IF(PIT_fed_deduction!AK17="",0,(PIT_history!AK17*(1-PIT_fed_deduction!AK17*PIT_history!AK$54))/(1-PIT_history!AK17*PIT_fed_deduction!AK17*PIT_history!AK$54))</f>
        <v>1.9101703665462055E-2</v>
      </c>
      <c r="AL17" s="148">
        <f>IF(PIT_fed_deduction!AL17="",0,(PIT_history!AL17*(1-PIT_fed_deduction!AL17*PIT_history!AL$54))/(1-PIT_history!AL17*PIT_fed_deduction!AL17*PIT_history!AL$54))</f>
        <v>1.0931806350858926E-2</v>
      </c>
      <c r="AM17" s="148">
        <f>IF(PIT_fed_deduction!AM17="",0,(PIT_history!AM17*(1-PIT_fed_deduction!AM17*PIT_history!AM$54))/(1-PIT_history!AM17*PIT_fed_deduction!AM17*PIT_history!AM$54))</f>
        <v>1.0931806350858926E-2</v>
      </c>
      <c r="AN17" s="148">
        <f>IF(PIT_fed_deduction!AN17="",0,(PIT_history!AN17*(1-PIT_fed_deduction!AN17*PIT_history!AN$54))/(1-PIT_history!AN17*PIT_fed_deduction!AN17*PIT_history!AN$54))</f>
        <v>1.0931806350858926E-2</v>
      </c>
      <c r="AO17" s="148">
        <f>IF(PIT_fed_deduction!AO17="",0,(PIT_history!AO17*(1-PIT_fed_deduction!AO17*PIT_history!AO$54))/(1-PIT_history!AO17*PIT_fed_deduction!AO17*PIT_history!AO$54))</f>
        <v>1.0931806350858926E-2</v>
      </c>
      <c r="AP17" s="148">
        <f>IF(PIT_fed_deduction!AP17="",0,(PIT_history!AP17*(1-PIT_fed_deduction!AP17*PIT_history!AP$54))/(1-PIT_history!AP17*PIT_fed_deduction!AP17*PIT_history!AP$54))</f>
        <v>1.0931806350858926E-2</v>
      </c>
      <c r="AQ17" s="148">
        <f>IF(PIT_fed_deduction!AQ17="",0,(PIT_history!AQ17*(1-PIT_fed_deduction!AQ17*PIT_history!AQ$54))/(1-PIT_history!AQ17*PIT_fed_deduction!AQ17*PIT_history!AQ$54))</f>
        <v>9.9009900990098994E-3</v>
      </c>
      <c r="AR17" s="148">
        <f>IF(PIT_fed_deduction!AR17="",0,(PIT_history!AR17*(1-PIT_fed_deduction!AR17*PIT_history!AR$54))/(1-PIT_history!AR17*PIT_fed_deduction!AR17*PIT_history!AR$54))</f>
        <v>3.0674846625766872E-3</v>
      </c>
      <c r="AS17" s="148">
        <f>IF(PIT_fed_deduction!AS17="",0,(PIT_history!AS17*(1-PIT_fed_deduction!AS17*PIT_history!AS$54))/(1-PIT_history!AS17*PIT_fed_deduction!AS17*PIT_history!AS$54))</f>
        <v>3.0674846625766872E-3</v>
      </c>
      <c r="AT17" s="148">
        <f>IF(PIT_fed_deduction!AT17="",0,(PIT_history!AT17*(1-PIT_fed_deduction!AT17*PIT_history!AT$54))/(1-PIT_history!AT17*PIT_fed_deduction!AT17*PIT_history!AT$54))</f>
        <v>1.53609831029186E-3</v>
      </c>
      <c r="AU17" s="148">
        <f>IF(PIT_fed_deduction!AU17="",0,(PIT_history!AU17*(1-PIT_fed_deduction!AU17*PIT_history!AU$54))/(1-PIT_history!AU17*PIT_fed_deduction!AU17*PIT_history!AU$54))</f>
        <v>2.3023791250959321E-3</v>
      </c>
      <c r="AV17" s="148">
        <f>IF(PIT_fed_deduction!AV17="",0,(PIT_history!AV17*(1-PIT_fed_deduction!AV17*PIT_history!AV$54))/(1-PIT_history!AV17*PIT_fed_deduction!AV17*PIT_history!AV$54))</f>
        <v>4.7145102147721305E-3</v>
      </c>
      <c r="AW17" s="148">
        <f>IF(PIT_fed_deduction!AW17="",0,(PIT_history!AW17*(1-PIT_fed_deduction!AW17*PIT_history!AW$54))/(1-PIT_history!AW17*PIT_fed_deduction!AW17*PIT_history!AW$54))</f>
        <v>4.7145102147721305E-3</v>
      </c>
      <c r="AX17" s="148">
        <f>IF(PIT_fed_deduction!AX17="",0,(PIT_history!AX17*(1-PIT_fed_deduction!AX17*PIT_history!AX$54))/(1-PIT_history!AX17*PIT_fed_deduction!AX17*PIT_history!AX$54))</f>
        <v>4.7145102147721305E-3</v>
      </c>
      <c r="AY17" s="148">
        <f>IF(PIT_fed_deduction!AY17="",0,(PIT_history!AY17*(1-PIT_fed_deduction!AY17*PIT_history!AY$54))/(1-PIT_history!AY17*PIT_fed_deduction!AY17*PIT_history!AY$54))</f>
        <v>4.7145102147721305E-3</v>
      </c>
      <c r="AZ17" s="148">
        <f>IF(PIT_fed_deduction!AZ17="",0,(PIT_history!AZ17*(1-PIT_fed_deduction!AZ17*PIT_history!AZ$54))/(1-PIT_history!AZ17*PIT_fed_deduction!AZ17*PIT_history!AZ$54))</f>
        <v>4.7145102147721305E-3</v>
      </c>
      <c r="BA17" s="148">
        <f>IF(PIT_fed_deduction!BA17="",0,(PIT_history!BA17*(1-PIT_fed_deduction!BA17*PIT_history!BA$54))/(1-PIT_history!BA17*PIT_fed_deduction!BA17*PIT_history!BA$54))</f>
        <v>4.7145102147721305E-3</v>
      </c>
      <c r="BB17" s="148">
        <f>IF(PIT_fed_deduction!BB17="",0,(PIT_history!BB17*(1-PIT_fed_deduction!BB17*PIT_history!BB$54))/(1-PIT_history!BB17*PIT_fed_deduction!BB17*PIT_history!BB$54))</f>
        <v>4.7145102147721305E-3</v>
      </c>
      <c r="BC17" s="148">
        <f>IF(PIT_fed_deduction!BC17="",0,(PIT_history!BC17*(1-PIT_fed_deduction!BC17*PIT_history!BC$54))/(1-PIT_history!BC17*PIT_fed_deduction!BC17*PIT_history!BC$54))</f>
        <v>3.4942409732108175E-3</v>
      </c>
      <c r="BD17" s="148">
        <f>IF(PIT_fed_deduction!BD17="",0,(PIT_history!BD17*(1-PIT_fed_deduction!BD17*PIT_history!BD$54))/(1-PIT_history!BD17*PIT_fed_deduction!BD17*PIT_history!BD$54))</f>
        <v>3.4942409732108175E-3</v>
      </c>
      <c r="BE17" s="148">
        <f>IF(PIT_fed_deduction!BE17="",0,(PIT_history!BE17*(1-PIT_fed_deduction!BE17*PIT_history!BE$54))/(1-PIT_history!BE17*PIT_fed_deduction!BE17*PIT_history!BE$54))</f>
        <v>3.4942409732108175E-3</v>
      </c>
      <c r="BF17" s="148">
        <f>IF(PIT_fed_deduction!BF17="",0,(PIT_history!BF17*(1-PIT_fed_deduction!BF17*PIT_history!BF$54))/(1-PIT_history!BF17*PIT_fed_deduction!BF17*PIT_history!BF$54))</f>
        <v>3.4942409732108175E-3</v>
      </c>
      <c r="BG17" s="148">
        <f>IF(PIT_fed_deduction!BG17="",0,(PIT_history!BG17*(1-PIT_fed_deduction!BG17*PIT_history!BG$54))/(1-PIT_history!BG17*PIT_fed_deduction!BG17*PIT_history!BG$54))</f>
        <v>3.4942409732108175E-3</v>
      </c>
      <c r="BH17" s="148">
        <f>IF(PIT_fed_deduction!BH17="",0,(PIT_history!BH17*(1-PIT_fed_deduction!BH17*PIT_history!BH$54))/(1-PIT_history!BH17*PIT_fed_deduction!BH17*PIT_history!BH$54))</f>
        <v>3.4942409732108175E-3</v>
      </c>
      <c r="BI17" s="148">
        <f>IF(PIT_fed_deduction!BI17="",0,(PIT_history!BI17*(1-PIT_fed_deduction!BI17*PIT_history!BI$54))/(1-PIT_history!BI17*PIT_fed_deduction!BI17*PIT_history!BI$54))</f>
        <v>3.4942409732108175E-3</v>
      </c>
      <c r="BJ17" s="148">
        <f>IF(PIT_fed_deduction!BJ17="",0,(PIT_history!BJ17*(1-PIT_fed_deduction!BJ17*PIT_history!BJ$54))/(1-PIT_history!BJ17*PIT_fed_deduction!BJ17*PIT_history!BJ$54))</f>
        <v>3.4942409732108175E-3</v>
      </c>
      <c r="BK17" s="148">
        <f>IF(PIT_fed_deduction!BK17="",0,(PIT_history!BK17*(1-PIT_fed_deduction!BK17*PIT_history!BK$54))/(1-PIT_history!BK17*PIT_fed_deduction!BK17*PIT_history!BK$54))</f>
        <v>3.4942409732108175E-3</v>
      </c>
      <c r="BL17" s="148">
        <f>IF(PIT_fed_deduction!BL17="",0,(PIT_history!BL17*(1-PIT_fed_deduction!BL17*PIT_history!BL$54))/(1-PIT_history!BL17*PIT_fed_deduction!BL17*PIT_history!BL$54))</f>
        <v>3.4942409732108175E-3</v>
      </c>
      <c r="BM17" s="148">
        <f>IF(PIT_fed_deduction!BM17="",0,(PIT_history!BM17*(1-PIT_fed_deduction!BM17*PIT_history!BM$54))/(1-PIT_history!BM17*PIT_fed_deduction!BM17*PIT_history!BM$54))</f>
        <v>3.4942409732108175E-3</v>
      </c>
      <c r="BN17" s="148">
        <f>IF(PIT_fed_deduction!BN17="",0,(PIT_history!BN17*(1-PIT_fed_deduction!BN17*PIT_history!BN$54))/(1-PIT_history!BN17*PIT_fed_deduction!BN17*PIT_history!BN$54))</f>
        <v>8.8814519243145817E-3</v>
      </c>
      <c r="BO17" s="148">
        <f>IF(PIT_fed_deduction!BO17="",0,(PIT_history!BO17*(1-PIT_fed_deduction!BO17*PIT_history!BO$54))/(1-PIT_history!BO17*PIT_fed_deduction!BO17*PIT_history!BO$54))</f>
        <v>1.3939081053175014E-2</v>
      </c>
      <c r="BP17" s="148">
        <f>IF(PIT_fed_deduction!BP17="",0,(PIT_history!BP17*(1-PIT_fed_deduction!BP17*PIT_history!BP$54))/(1-PIT_history!BP17*PIT_fed_deduction!BP17*PIT_history!BP$54))</f>
        <v>1.3939081053175014E-2</v>
      </c>
      <c r="BQ17" s="148">
        <f>IF(PIT_fed_deduction!BQ17="",0,(PIT_history!BQ17*(1-PIT_fed_deduction!BQ17*PIT_history!BQ$54))/(1-PIT_history!BQ17*PIT_fed_deduction!BQ17*PIT_history!BQ$54))</f>
        <v>1.6350895406177002E-2</v>
      </c>
      <c r="BR17" s="148">
        <f>IF(PIT_fed_deduction!BR17="",0,(PIT_history!BR17*(1-PIT_fed_deduction!BR17*PIT_history!BR$54))/(1-PIT_history!BR17*PIT_fed_deduction!BR17*PIT_history!BR$54))</f>
        <v>1.6350895406177002E-2</v>
      </c>
      <c r="BS17" s="148">
        <f>IF(PIT_fed_deduction!BS17="",0,(PIT_history!BS17*(1-PIT_fed_deduction!BS17*PIT_history!BS$54))/(1-PIT_history!BS17*PIT_fed_deduction!BS17*PIT_history!BS$54))</f>
        <v>1.6350895406177002E-2</v>
      </c>
      <c r="BT17" s="148">
        <f>IF(PIT_fed_deduction!BT17="",0,(PIT_history!BT17*(1-PIT_fed_deduction!BT17*PIT_history!BT$54))/(1-PIT_history!BT17*PIT_fed_deduction!BT17*PIT_history!BT$54))</f>
        <v>1.6350895406177002E-2</v>
      </c>
      <c r="BU17" s="148">
        <f>IF(PIT_fed_deduction!BU17="",0,(PIT_history!BU17*(1-PIT_fed_deduction!BU17*PIT_history!BU$54))/(1-PIT_history!BU17*PIT_fed_deduction!BU17*PIT_history!BU$54))</f>
        <v>2.20820189274448E-2</v>
      </c>
      <c r="BV17" s="148">
        <f>IF(PIT_fed_deduction!BV17="",0,(PIT_history!BV17*(1-PIT_fed_deduction!BV17*PIT_history!BV$54))/(1-PIT_history!BV17*PIT_fed_deduction!BV17*PIT_history!BV$54))</f>
        <v>2.20820189274448E-2</v>
      </c>
      <c r="BW17" s="148">
        <f>IF(PIT_fed_deduction!BW17="",0,(PIT_history!BW17*(1-PIT_fed_deduction!BW17*PIT_history!BW$54))/(1-PIT_history!BW17*PIT_fed_deduction!BW17*PIT_history!BW$54))</f>
        <v>2.20820189274448E-2</v>
      </c>
      <c r="BX17" s="148">
        <f>IF(PIT_fed_deduction!BX17="",0,(PIT_history!BX17*(1-PIT_fed_deduction!BX17*PIT_history!BX$54))/(1-PIT_history!BX17*PIT_fed_deduction!BX17*PIT_history!BX$54))</f>
        <v>2.20820189274448E-2</v>
      </c>
      <c r="BY17" s="148">
        <f>IF(PIT_fed_deduction!BY17="",0,(PIT_history!BY17*(1-PIT_fed_deduction!BY17*PIT_history!BY$54))/(1-PIT_history!BY17*PIT_fed_deduction!BY17*PIT_history!BY$54))</f>
        <v>4.290429042904291E-2</v>
      </c>
      <c r="BZ17" s="148">
        <f>IF(PIT_fed_deduction!BZ17="",0,(PIT_history!BZ17*(1-PIT_fed_deduction!BZ17*PIT_history!BZ$54))/(1-PIT_history!BZ17*PIT_fed_deduction!BZ17*PIT_history!BZ$54))</f>
        <v>4.290429042904291E-2</v>
      </c>
      <c r="CA17" s="148">
        <f>IF(PIT_fed_deduction!CA17="",0,(PIT_history!CA17*(1-PIT_fed_deduction!CA17*PIT_history!CA$54))/(1-PIT_history!CA17*PIT_fed_deduction!CA17*PIT_history!CA$54))</f>
        <v>4.290429042904291E-2</v>
      </c>
      <c r="CB17" s="148">
        <f>IF(PIT_fed_deduction!CB17="",0,(PIT_history!CB17*(1-PIT_fed_deduction!CB17*PIT_history!CB$54))/(1-PIT_history!CB17*PIT_fed_deduction!CB17*PIT_history!CB$54))</f>
        <v>4.290429042904291E-2</v>
      </c>
      <c r="CC17" s="148">
        <f>IF(PIT_fed_deduction!CC17="",0,(PIT_history!CC17*(1-PIT_fed_deduction!CC17*PIT_history!CC$54))/(1-PIT_history!CC17*PIT_fed_deduction!CC17*PIT_history!CC$54))</f>
        <v>4.290429042904291E-2</v>
      </c>
      <c r="CD17" s="148">
        <f>IF(PIT_fed_deduction!CD17="",0,(PIT_history!CD17*(1-PIT_fed_deduction!CD17*PIT_history!CD$54))/(1-PIT_history!CD17*PIT_fed_deduction!CD17*PIT_history!CD$54))</f>
        <v>4.290429042904291E-2</v>
      </c>
      <c r="CE17" s="148">
        <f>IF(PIT_fed_deduction!CE17="",0,(PIT_history!CE17*(1-PIT_fed_deduction!CE17*PIT_history!CE$54))/(1-PIT_history!CE17*PIT_fed_deduction!CE17*PIT_history!CE$54))</f>
        <v>4.4093652452229404E-2</v>
      </c>
      <c r="CF17" s="148">
        <f>IF(PIT_fed_deduction!CF17="",0,(PIT_history!CF17*(1-PIT_fed_deduction!CF17*PIT_history!CF$54))/(1-PIT_history!CF17*PIT_fed_deduction!CF17*PIT_history!CF$54))</f>
        <v>6.9518716577540107E-2</v>
      </c>
      <c r="CG17" s="148">
        <f>IF(PIT_fed_deduction!CG17="",0,(PIT_history!CG17*(1-PIT_fed_deduction!CG17*PIT_history!CG$54))/(1-PIT_history!CG17*PIT_fed_deduction!CG17*PIT_history!CG$54))</f>
        <v>6.9518716577540107E-2</v>
      </c>
      <c r="CH17" s="148">
        <f>IF(PIT_fed_deduction!CH17="",0,(PIT_history!CH17*(1-PIT_fed_deduction!CH17*PIT_history!CH$54))/(1-PIT_history!CH17*PIT_fed_deduction!CH17*PIT_history!CH$54))</f>
        <v>6.9518716577540107E-2</v>
      </c>
      <c r="CI17" s="148">
        <f>IF(PIT_fed_deduction!CI17="",0,(PIT_history!CI17*(1-PIT_fed_deduction!CI17*PIT_history!CI$54))/(1-PIT_history!CI17*PIT_fed_deduction!CI17*PIT_history!CI$54))</f>
        <v>6.9518716577540107E-2</v>
      </c>
      <c r="CJ17" s="148">
        <f>IF(PIT_fed_deduction!CJ17="",0,(PIT_history!CJ17*(1-PIT_fed_deduction!CJ17*PIT_history!CJ$54))/(1-PIT_history!CJ17*PIT_fed_deduction!CJ17*PIT_history!CJ$54))</f>
        <v>6.9518716577540107E-2</v>
      </c>
      <c r="CK17" s="148">
        <f>IF(PIT_fed_deduction!CK17="",0,(PIT_history!CK17*(1-PIT_fed_deduction!CK17*PIT_history!CK$54))/(1-PIT_history!CK17*PIT_fed_deduction!CK17*PIT_history!CK$54))</f>
        <v>6.3829521712769746E-2</v>
      </c>
      <c r="CL17" s="148">
        <f>IF(PIT_fed_deduction!CL17="",0,(PIT_history!CL17*(1-PIT_fed_deduction!CL17*PIT_history!CL$54))/(1-PIT_history!CL17*PIT_fed_deduction!CL17*PIT_history!CL$54))</f>
        <v>7.3921667064448957E-2</v>
      </c>
      <c r="CM17" s="148">
        <f>IF(PIT_fed_deduction!CM17="",0,(PIT_history!CM17*(1-PIT_fed_deduction!CM17*PIT_history!CM$54))/(1-PIT_history!CM17*PIT_fed_deduction!CM17*PIT_history!CM$54))</f>
        <v>7.3921667064448957E-2</v>
      </c>
      <c r="CN17" s="148">
        <f>IF(PIT_fed_deduction!CN17="",0,(PIT_history!CN17*(1-PIT_fed_deduction!CN17*PIT_history!CN$54))/(1-PIT_history!CN17*PIT_fed_deduction!CN17*PIT_history!CN$54))</f>
        <v>7.3921667064448957E-2</v>
      </c>
      <c r="CO17" s="148">
        <f>IF(PIT_fed_deduction!CO17="",0,(PIT_history!CO17*(1-PIT_fed_deduction!CO17*PIT_history!CO$54))/(1-PIT_history!CO17*PIT_fed_deduction!CO17*PIT_history!CO$54))</f>
        <v>7.1060468783215106E-2</v>
      </c>
      <c r="CP17" s="148">
        <f>IF(PIT_fed_deduction!CP17="",0,(PIT_history!CP17*(1-PIT_fed_deduction!CP17*PIT_history!CP$54))/(1-PIT_history!CP17*PIT_fed_deduction!CP17*PIT_history!CP$54))</f>
        <v>7.1060468783215106E-2</v>
      </c>
      <c r="CQ17" s="148">
        <f>IF(PIT_fed_deduction!CQ17="",0,(PIT_history!CQ17*(1-PIT_fed_deduction!CQ17*PIT_history!CQ$54))/(1-PIT_history!CQ17*PIT_fed_deduction!CQ17*PIT_history!CQ$54))</f>
        <v>6.2759505879981581E-2</v>
      </c>
      <c r="CR17" s="148">
        <f>IF(PIT_fed_deduction!CR17="",0,(PIT_history!CR17*(1-PIT_fed_deduction!CR17*PIT_history!CR$54))/(1-PIT_history!CR17*PIT_fed_deduction!CR17*PIT_history!CR$54))</f>
        <v>6.2759505879981581E-2</v>
      </c>
      <c r="CS17" s="148">
        <f>IF(PIT_fed_deduction!CS17="",0,(PIT_history!CS17*(1-PIT_fed_deduction!CS17*PIT_history!CS$54))/(1-PIT_history!CS17*PIT_fed_deduction!CS17*PIT_history!CS$54))</f>
        <v>6.2759505879981581E-2</v>
      </c>
      <c r="CT17" s="148">
        <f>IF(PIT_fed_deduction!CT17="",0,(PIT_history!CT17*(1-PIT_fed_deduction!CT17*PIT_history!CT$54))/(1-PIT_history!CT17*PIT_fed_deduction!CT17*PIT_history!CT$54))</f>
        <v>6.2759505879981581E-2</v>
      </c>
      <c r="CU17" s="148">
        <f>IF(PIT_fed_deduction!CU17="",0,(PIT_history!CU17*(1-PIT_fed_deduction!CU17*PIT_history!CU$54))/(1-PIT_history!CU17*PIT_fed_deduction!CU17*PIT_history!CU$54))</f>
        <v>5.6239107659663778E-2</v>
      </c>
      <c r="CV17" s="148">
        <f>IF(PIT_fed_deduction!CV17="",0,(PIT_history!CV17*(1-PIT_fed_deduction!CV17*PIT_history!CV$54))/(1-PIT_history!CV17*PIT_fed_deduction!CV17*PIT_history!CV$54))</f>
        <v>5.6239107659663778E-2</v>
      </c>
      <c r="CW17" s="148">
        <f>IF(PIT_fed_deduction!CW17="",0,(PIT_history!CW17*(1-PIT_fed_deduction!CW17*PIT_history!CW$54))/(1-PIT_history!CW17*PIT_fed_deduction!CW17*PIT_history!CW$54))</f>
        <v>5.6239107659663778E-2</v>
      </c>
      <c r="CX17" s="148">
        <f>IF(PIT_fed_deduction!CX17="",0,(PIT_history!CX17*(1-PIT_fed_deduction!CX17*PIT_history!CX$54))/(1-PIT_history!CX17*PIT_fed_deduction!CX17*PIT_history!CX$54))</f>
        <v>5.6239107659663778E-2</v>
      </c>
      <c r="CY17" s="148">
        <f>IF(PIT_fed_deduction!CY17="",0,(PIT_history!CY17*(1-PIT_fed_deduction!CY17*PIT_history!CY$54))/(1-PIT_history!CY17*PIT_fed_deduction!CY17*PIT_history!CY$54))</f>
        <v>5.6678276301855492E-2</v>
      </c>
      <c r="CZ17" s="148">
        <f>IF(PIT_fed_deduction!CZ17="",0,(PIT_history!CZ17*(1-PIT_fed_deduction!CZ17*PIT_history!CZ$54))/(1-PIT_history!CZ17*PIT_fed_deduction!CZ17*PIT_history!CZ$54))</f>
        <v>5.7117036409660794E-2</v>
      </c>
      <c r="DA17" s="148">
        <f>IF(PIT_fed_deduction!DA17="",0,(PIT_history!DA17*(1-PIT_fed_deduction!DA17*PIT_history!DA$54))/(1-PIT_history!DA17*PIT_fed_deduction!DA17*PIT_history!DA$54))</f>
        <v>6.0264100684514287E-2</v>
      </c>
      <c r="DB17" s="148">
        <f>IF(PIT_fed_deduction!DB17="",0,(PIT_history!DB17*(1-PIT_fed_deduction!DB17*PIT_history!DB$54))/(1-PIT_history!DB17*PIT_fed_deduction!DB17*PIT_history!DB$54))</f>
        <v>6.0264100684514287E-2</v>
      </c>
      <c r="DC17" s="148">
        <f>IF(PIT_fed_deduction!DC17="",0,(PIT_history!DC17*(1-PIT_fed_deduction!DC17*PIT_history!DC$54))/(1-PIT_history!DC17*PIT_fed_deduction!DC17*PIT_history!DC$54))</f>
        <v>6.0264100684514287E-2</v>
      </c>
      <c r="DD17" s="148">
        <f>IF(PIT_fed_deduction!DD17="",0,(PIT_history!DD17*(1-PIT_fed_deduction!DD17*PIT_history!DD$54))/(1-PIT_history!DD17*PIT_fed_deduction!DD17*PIT_history!DD$54))</f>
        <v>6.0264100684514287E-2</v>
      </c>
      <c r="DE17" s="148">
        <f>IF(PIT_fed_deduction!DE17="",0,(PIT_history!DE17*(1-PIT_fed_deduction!DE17*PIT_history!DE$54))/(1-PIT_history!DE17*PIT_fed_deduction!DE17*PIT_history!DE$54))</f>
        <v>6.0264100684514287E-2</v>
      </c>
      <c r="DF17" s="148">
        <f>IF(PIT_fed_deduction!DF17="",0,(PIT_history!DF17*(1-PIT_fed_deduction!DF17*PIT_history!DF$54))/(1-PIT_history!DF17*PIT_fed_deduction!DF17*PIT_history!DF$54))</f>
        <v>6.0264100684514287E-2</v>
      </c>
      <c r="DG17" s="148">
        <f>IF(PIT_fed_deduction!DG17="",0,(PIT_history!DG17*(1-PIT_fed_deduction!DG17*PIT_history!DG$54))/(1-PIT_history!DG17*PIT_fed_deduction!DG17*PIT_history!DG$54))</f>
        <v>6.0264100684514287E-2</v>
      </c>
      <c r="DH17" s="148">
        <f>IF(PIT_fed_deduction!DH17="",0,(PIT_history!DH17*(1-PIT_fed_deduction!DH17*PIT_history!DH$54))/(1-PIT_history!DH17*PIT_fed_deduction!DH17*PIT_history!DH$54))</f>
        <v>6.0264100684514287E-2</v>
      </c>
      <c r="DI17" s="148">
        <f>IF(PIT_fed_deduction!DI17="",0,(PIT_history!DI17*(1-PIT_fed_deduction!DI17*PIT_history!DI$54))/(1-PIT_history!DI17*PIT_fed_deduction!DI17*PIT_history!DI$54))</f>
        <v>6.0264100684514287E-2</v>
      </c>
      <c r="DJ17" s="148">
        <f>IF(PIT_fed_deduction!DJ17="",0,(PIT_history!DJ17*(1-PIT_fed_deduction!DJ17*PIT_history!DJ$54))/(1-PIT_history!DJ17*PIT_fed_deduction!DJ17*PIT_history!DJ$54))</f>
        <v>6.0264100684514287E-2</v>
      </c>
      <c r="DK17" s="148">
        <f>IF(PIT_fed_deduction!DK17="",0,(PIT_history!DK17*(1-PIT_fed_deduction!DK17*PIT_history!DK$54))/(1-PIT_history!DK17*PIT_fed_deduction!DK17*PIT_history!DK$54))</f>
        <v>5.6239107659663778E-2</v>
      </c>
      <c r="DL17" s="148">
        <f>IF(PIT_fed_deduction!DL17="",0,(PIT_history!DL17*(1-PIT_fed_deduction!DL17*PIT_history!DL$54))/(1-PIT_history!DL17*PIT_fed_deduction!DL17*PIT_history!DL$54))</f>
        <v>5.6239107659663778E-2</v>
      </c>
      <c r="DM17" s="148">
        <f>IF(PIT_fed_deduction!DM17="",0,(PIT_history!DM17*(1-PIT_fed_deduction!DM17*PIT_history!DM$54))/(1-PIT_history!DM17*PIT_fed_deduction!DM17*PIT_history!DM$54))</f>
        <v>5.6239107659663778E-2</v>
      </c>
      <c r="DN17" s="148">
        <f>IF(PIT_fed_deduction!DN17="",0,(PIT_history!DN17*(1-PIT_fed_deduction!DN17*PIT_history!DN$54))/(1-PIT_history!DN17*PIT_fed_deduction!DN17*PIT_history!DN$54))</f>
        <v>5.6239107659663778E-2</v>
      </c>
      <c r="DO17" s="148">
        <f>IF(PIT_fed_deduction!DO17="",0,(PIT_history!DO17*(1-PIT_fed_deduction!DO17*PIT_history!DO$54))/(1-PIT_history!DO17*PIT_fed_deduction!DO17*PIT_history!DO$54))</f>
        <v>5.6239107659663778E-2</v>
      </c>
      <c r="DP17" s="148">
        <f>IF(PIT_fed_deduction!DP17="",0,(1-(PIT_fed_deduction!DP17*PIT_history!DP$54))*PIT_history!DP17)</f>
        <v>5.6574000000000006E-2</v>
      </c>
      <c r="DQ17" s="148">
        <f>IF(PIT_fed_deduction!DQ17="",0,(1-(PIT_fed_deduction!DQ17*PIT_history!DQ$54))*PIT_history!DQ17)</f>
        <v>5.3738999999999995E-2</v>
      </c>
      <c r="DR17" s="148">
        <f>IF(PIT_fed_deduction!DR17="",0,(1-(PIT_fed_deduction!DR17*PIT_history!DR$54))*PIT_history!DR17)</f>
        <v>5.3738999999999995E-2</v>
      </c>
      <c r="DS17" s="148">
        <f>IF(PIT_fed_deduction!DS17="",0,(1-(PIT_fed_deduction!DS17*PIT_history!DS$54))*PIT_history!DS17)</f>
        <v>5.3738999999999995E-2</v>
      </c>
      <c r="DT17" s="148">
        <f>IF(PIT_fed_deduction!DT17="",0,(1-(PIT_fed_deduction!DT17*PIT_history!DT$54))*PIT_history!DT17)</f>
        <v>5.3738999999999995E-2</v>
      </c>
      <c r="DU17" s="148">
        <f>IF(PIT_fed_deduction!DU17="",0,(1-(PIT_fed_deduction!DU17*PIT_history!DU$54))*PIT_history!DU17)</f>
        <v>0.06</v>
      </c>
      <c r="DV17" s="148">
        <f>IF(PIT_fed_deduction!DV17="",0,(1-(PIT_fed_deduction!DV17*PIT_history!DV$54))*PIT_history!DV17)</f>
        <v>5.7000000000000002E-2</v>
      </c>
      <c r="DW17" s="148">
        <f>IF(PIT_fed_deduction!DW17="",0,(1-(PIT_fed_deduction!DW17*PIT_history!DW$54))*PIT_history!DW17)</f>
        <v>3.7999999999999999E-2</v>
      </c>
      <c r="DX17" s="148">
        <f>IF(PIT_fed_deduction!DX17="",0,(1-(PIT_fed_deduction!DX17*PIT_history!DX$54))*PIT_history!DX17)</f>
        <v>3.7999999999999999E-2</v>
      </c>
      <c r="DY17" s="144">
        <f>IF(PIT_fed_deduction!DY17="","",(1-(PIT_fed_deduction!DY17*PIT_history!DY$54))*PIT_history!DY17)</f>
        <v>3.7999999999999999E-2</v>
      </c>
      <c r="DZ17" s="68"/>
      <c r="EA17" s="2"/>
      <c r="EB17" s="2"/>
      <c r="EC17" s="2"/>
      <c r="ED17" s="2"/>
      <c r="EE17" s="2"/>
      <c r="EF17" s="2"/>
      <c r="EG17" s="2"/>
      <c r="EH17" s="2"/>
      <c r="EI17" s="2"/>
      <c r="EJ17" s="2"/>
      <c r="EK17" s="2"/>
      <c r="EL17" s="2"/>
      <c r="EM17" s="2"/>
      <c r="EN17" s="2"/>
      <c r="EO17" s="2"/>
      <c r="EP17" s="2"/>
      <c r="EQ17" s="2"/>
      <c r="ER17" s="2"/>
      <c r="ES17" s="2"/>
      <c r="ET17" s="2"/>
      <c r="EU17" s="2"/>
    </row>
    <row r="18" spans="1:151" ht="15" customHeight="1">
      <c r="A18" s="17" t="s">
        <v>42</v>
      </c>
      <c r="B18" s="148">
        <f>IF(PIT_fed_deduction!B18="",0,(PIT_history!B18*(1-PIT_fed_deduction!B18*PIT_history!B$54))/(1-PIT_history!B18*PIT_fed_deduction!B18*PIT_history!B$54))</f>
        <v>0</v>
      </c>
      <c r="C18" s="148">
        <f>IF(PIT_fed_deduction!C18="",0,(PIT_history!C18*(1-PIT_fed_deduction!C18*PIT_history!C$54))/(1-PIT_history!C18*PIT_fed_deduction!C18*PIT_history!C$54))</f>
        <v>0</v>
      </c>
      <c r="D18" s="148">
        <f>IF(PIT_fed_deduction!D18="",0,(PIT_history!D18*(1-PIT_fed_deduction!D18*PIT_history!D$54))/(1-PIT_history!D18*PIT_fed_deduction!D18*PIT_history!D$54))</f>
        <v>0</v>
      </c>
      <c r="E18" s="148">
        <f>IF(PIT_fed_deduction!E18="",0,(PIT_history!E18*(1-PIT_fed_deduction!E18*PIT_history!E$54))/(1-PIT_history!E18*PIT_fed_deduction!E18*PIT_history!E$54))</f>
        <v>0</v>
      </c>
      <c r="F18" s="148">
        <f>IF(PIT_fed_deduction!F18="",0,(PIT_history!F18*(1-PIT_fed_deduction!F18*PIT_history!F$54))/(1-PIT_history!F18*PIT_fed_deduction!F18*PIT_history!F$54))</f>
        <v>0</v>
      </c>
      <c r="G18" s="148">
        <f>IF(PIT_fed_deduction!G18="",0,(PIT_history!G18*(1-PIT_fed_deduction!G18*PIT_history!G$54))/(1-PIT_history!G18*PIT_fed_deduction!G18*PIT_history!G$54))</f>
        <v>0</v>
      </c>
      <c r="H18" s="148">
        <f>IF(PIT_fed_deduction!H18="",0,(PIT_history!H18*(1-PIT_fed_deduction!H18*PIT_history!H$54))/(1-PIT_history!H18*PIT_fed_deduction!H18*PIT_history!H$54))</f>
        <v>0</v>
      </c>
      <c r="I18" s="148">
        <f>IF(PIT_fed_deduction!I18="",0,(PIT_history!I18*(1-PIT_fed_deduction!I18*PIT_history!I$54))/(1-PIT_history!I18*PIT_fed_deduction!I18*PIT_history!I$54))</f>
        <v>0</v>
      </c>
      <c r="J18" s="148">
        <f>IF(PIT_fed_deduction!J18="",0,(PIT_history!J18*(1-PIT_fed_deduction!J18*PIT_history!J$54))/(1-PIT_history!J18*PIT_fed_deduction!J18*PIT_history!J$54))</f>
        <v>0</v>
      </c>
      <c r="K18" s="148">
        <f>IF(PIT_fed_deduction!K18="",0,(PIT_history!K18*(1-PIT_fed_deduction!K18*PIT_history!K$54))/(1-PIT_history!K18*PIT_fed_deduction!K18*PIT_history!K$54))</f>
        <v>0</v>
      </c>
      <c r="L18" s="148">
        <f>IF(PIT_fed_deduction!L18="",0,(PIT_history!L18*(1-PIT_fed_deduction!L18*PIT_history!L$54))/(1-PIT_history!L18*PIT_fed_deduction!L18*PIT_history!L$54))</f>
        <v>0</v>
      </c>
      <c r="M18" s="148">
        <f>IF(PIT_fed_deduction!M18="",0,(PIT_history!M18*(1-PIT_fed_deduction!M18*PIT_history!M$54))/(1-PIT_history!M18*PIT_fed_deduction!M18*PIT_history!M$54))</f>
        <v>0</v>
      </c>
      <c r="N18" s="148">
        <f>IF(PIT_fed_deduction!N18="",0,(PIT_history!N18*(1-PIT_fed_deduction!N18*PIT_history!N$54))/(1-PIT_history!N18*PIT_fed_deduction!N18*PIT_history!N$54))</f>
        <v>0</v>
      </c>
      <c r="O18" s="148">
        <f>IF(PIT_fed_deduction!O18="",0,(PIT_history!O18*(1-PIT_fed_deduction!O18*PIT_history!O$54))/(1-PIT_history!O18*PIT_fed_deduction!O18*PIT_history!O$54))</f>
        <v>0</v>
      </c>
      <c r="P18" s="148">
        <f>IF(PIT_fed_deduction!P18="",0,(PIT_history!P18*(1-PIT_fed_deduction!P18*PIT_history!P$54))/(1-PIT_history!P18*PIT_fed_deduction!P18*PIT_history!P$54))</f>
        <v>0</v>
      </c>
      <c r="Q18" s="148">
        <f>IF(PIT_fed_deduction!Q18="",0,(PIT_history!Q18*(1-PIT_fed_deduction!Q18*PIT_history!Q$54))/(1-PIT_history!Q18*PIT_fed_deduction!Q18*PIT_history!Q$54))</f>
        <v>0</v>
      </c>
      <c r="R18" s="148">
        <f>IF(PIT_fed_deduction!R18="",0,(PIT_history!R18*(1-PIT_fed_deduction!R18*PIT_history!R$54))/(1-PIT_history!R18*PIT_fed_deduction!R18*PIT_history!R$54))</f>
        <v>0</v>
      </c>
      <c r="S18" s="148">
        <f>IF(PIT_fed_deduction!S18="",0,(PIT_history!S18*(1-PIT_fed_deduction!S18*PIT_history!S$54))/(1-PIT_history!S18*PIT_fed_deduction!S18*PIT_history!S$54))</f>
        <v>0</v>
      </c>
      <c r="T18" s="148">
        <f>IF(PIT_fed_deduction!T18="",0,(PIT_history!T18*(1-PIT_fed_deduction!T18*PIT_history!T$54))/(1-PIT_history!T18*PIT_fed_deduction!T18*PIT_history!T$54))</f>
        <v>0</v>
      </c>
      <c r="U18" s="148">
        <f>IF(PIT_fed_deduction!U18="",0,(PIT_history!U18*(1-PIT_fed_deduction!U18*PIT_history!U$54))/(1-PIT_history!U18*PIT_fed_deduction!U18*PIT_history!U$54))</f>
        <v>0</v>
      </c>
      <c r="V18" s="148">
        <f>IF(PIT_fed_deduction!V18="",0,(PIT_history!V18*(1-PIT_fed_deduction!V18*PIT_history!V$54))/(1-PIT_history!V18*PIT_fed_deduction!V18*PIT_history!V$54))</f>
        <v>0</v>
      </c>
      <c r="W18" s="148">
        <f>IF(PIT_fed_deduction!W18="",0,(PIT_history!W18*(1-PIT_fed_deduction!W18*PIT_history!W$54))/(1-PIT_history!W18*PIT_fed_deduction!W18*PIT_history!W$54))</f>
        <v>0</v>
      </c>
      <c r="X18" s="148">
        <f>IF(PIT_fed_deduction!X18="",0,(PIT_history!X18*(1-PIT_fed_deduction!X18*PIT_history!X$54))/(1-PIT_history!X18*PIT_fed_deduction!X18*PIT_history!X$54))</f>
        <v>0</v>
      </c>
      <c r="Y18" s="148">
        <f>IF(PIT_fed_deduction!Y18="",0,(PIT_history!Y18*(1-PIT_fed_deduction!Y18*PIT_history!Y$54))/(1-PIT_history!Y18*PIT_fed_deduction!Y18*PIT_history!Y$54))</f>
        <v>0</v>
      </c>
      <c r="Z18" s="148">
        <f>IF(PIT_fed_deduction!Z18="",0,(PIT_history!Z18*(1-PIT_fed_deduction!Z18*PIT_history!Z$54))/(1-PIT_history!Z18*PIT_fed_deduction!Z18*PIT_history!Z$54))</f>
        <v>0</v>
      </c>
      <c r="AA18" s="148">
        <f>IF(PIT_fed_deduction!AA18="",0,(PIT_history!AA18*(1-PIT_fed_deduction!AA18*PIT_history!AA$54))/(1-PIT_history!AA18*PIT_fed_deduction!AA18*PIT_history!AA$54))</f>
        <v>0</v>
      </c>
      <c r="AB18" s="148">
        <f>IF(PIT_fed_deduction!AB18="",0,(PIT_history!AB18*(1-PIT_fed_deduction!AB18*PIT_history!AB$54))/(1-PIT_history!AB18*PIT_fed_deduction!AB18*PIT_history!AB$54))</f>
        <v>0</v>
      </c>
      <c r="AC18" s="148">
        <f>IF(PIT_fed_deduction!AC18="",0,(PIT_history!AC18*(1-PIT_fed_deduction!AC18*PIT_history!AC$54))/(1-PIT_history!AC18*PIT_fed_deduction!AC18*PIT_history!AC$54))</f>
        <v>0</v>
      </c>
      <c r="AD18" s="148">
        <f>IF(PIT_fed_deduction!AD18="",0,(PIT_history!AD18*(1-PIT_fed_deduction!AD18*PIT_history!AD$54))/(1-PIT_history!AD18*PIT_fed_deduction!AD18*PIT_history!AD$54))</f>
        <v>0</v>
      </c>
      <c r="AE18" s="148">
        <f>IF(PIT_fed_deduction!AE18="",0,(PIT_history!AE18*(1-PIT_fed_deduction!AE18*PIT_history!AE$54))/(1-PIT_history!AE18*PIT_fed_deduction!AE18*PIT_history!AE$54))</f>
        <v>0</v>
      </c>
      <c r="AF18" s="148">
        <f>IF(PIT_fed_deduction!AF18="",0,(PIT_history!AF18*(1-PIT_fed_deduction!AF18*PIT_history!AF$54))/(1-PIT_history!AF18*PIT_fed_deduction!AF18*PIT_history!AF$54))</f>
        <v>0</v>
      </c>
      <c r="AG18" s="148">
        <f>IF(PIT_fed_deduction!AG18="",0,(PIT_history!AG18*(1-PIT_fed_deduction!AG18*PIT_history!AG$54))/(1-PIT_history!AG18*PIT_fed_deduction!AG18*PIT_history!AG$54))</f>
        <v>0</v>
      </c>
      <c r="AH18" s="148">
        <f>IF(PIT_fed_deduction!AH18="",0,(PIT_history!AH18*(1-PIT_fed_deduction!AH18*PIT_history!AH$54))/(1-PIT_history!AH18*PIT_fed_deduction!AH18*PIT_history!AH$54))</f>
        <v>0</v>
      </c>
      <c r="AI18" s="148">
        <f>IF(PIT_fed_deduction!AI18="",0,(PIT_history!AI18*(1-PIT_fed_deduction!AI18*PIT_history!AI$54))/(1-PIT_history!AI18*PIT_fed_deduction!AI18*PIT_history!AI$54))</f>
        <v>1.5182601559294216E-2</v>
      </c>
      <c r="AJ18" s="148">
        <f>IF(PIT_fed_deduction!AJ18="",0,(PIT_history!AJ18*(1-PIT_fed_deduction!AJ18*PIT_history!AJ$54))/(1-PIT_history!AJ18*PIT_fed_deduction!AJ18*PIT_history!AJ$54))</f>
        <v>1.5182601559294216E-2</v>
      </c>
      <c r="AK18" s="148">
        <f>IF(PIT_fed_deduction!AK18="",0,(PIT_history!AK18*(1-PIT_fed_deduction!AK18*PIT_history!AK$54))/(1-PIT_history!AK18*PIT_fed_deduction!AK18*PIT_history!AK$54))</f>
        <v>1.5182601559294216E-2</v>
      </c>
      <c r="AL18" s="148">
        <f>IF(PIT_fed_deduction!AL18="",0,(PIT_history!AL18*(1-PIT_fed_deduction!AL18*PIT_history!AL$54))/(1-PIT_history!AL18*PIT_fed_deduction!AL18*PIT_history!AL$54))</f>
        <v>8.6741016109045839E-3</v>
      </c>
      <c r="AM18" s="148">
        <f>IF(PIT_fed_deduction!AM18="",0,(PIT_history!AM18*(1-PIT_fed_deduction!AM18*PIT_history!AM$54))/(1-PIT_history!AM18*PIT_fed_deduction!AM18*PIT_history!AM$54))</f>
        <v>8.6741016109045839E-3</v>
      </c>
      <c r="AN18" s="148">
        <f>IF(PIT_fed_deduction!AN18="",0,(PIT_history!AN18*(1-PIT_fed_deduction!AN18*PIT_history!AN$54))/(1-PIT_history!AN18*PIT_fed_deduction!AN18*PIT_history!AN$54))</f>
        <v>8.6741016109045839E-3</v>
      </c>
      <c r="AO18" s="148">
        <f>IF(PIT_fed_deduction!AO18="",0,(PIT_history!AO18*(1-PIT_fed_deduction!AO18*PIT_history!AO$54))/(1-PIT_history!AO18*PIT_fed_deduction!AO18*PIT_history!AO$54))</f>
        <v>8.6741016109045839E-3</v>
      </c>
      <c r="AP18" s="148">
        <f>IF(PIT_fed_deduction!AP18="",0,(PIT_history!AP18*(1-PIT_fed_deduction!AP18*PIT_history!AP$54))/(1-PIT_history!AP18*PIT_fed_deduction!AP18*PIT_history!AP$54))</f>
        <v>8.6741016109045839E-3</v>
      </c>
      <c r="AQ18" s="148">
        <f>IF(PIT_fed_deduction!AQ18="",0,(PIT_history!AQ18*(1-PIT_fed_deduction!AQ18*PIT_history!AQ$54))/(1-PIT_history!AQ18*PIT_fed_deduction!AQ18*PIT_history!AQ$54))</f>
        <v>7.8544853245142605E-3</v>
      </c>
      <c r="AR18" s="148">
        <f>IF(PIT_fed_deduction!AR18="",0,(PIT_history!AR18*(1-PIT_fed_deduction!AR18*PIT_history!AR$54))/(1-PIT_history!AR18*PIT_fed_deduction!AR18*PIT_history!AR$54))</f>
        <v>4.9751243781094526E-3</v>
      </c>
      <c r="AS18" s="148">
        <f>IF(PIT_fed_deduction!AS18="",0,(PIT_history!AS18*(1-PIT_fed_deduction!AS18*PIT_history!AS$54))/(1-PIT_history!AS18*PIT_fed_deduction!AS18*PIT_history!AS$54))</f>
        <v>4.9751243781094526E-3</v>
      </c>
      <c r="AT18" s="148">
        <f>IF(PIT_fed_deduction!AT18="",0,(PIT_history!AT18*(1-PIT_fed_deduction!AT18*PIT_history!AT$54))/(1-PIT_history!AT18*PIT_fed_deduction!AT18*PIT_history!AT$54))</f>
        <v>2.4937655860349153E-3</v>
      </c>
      <c r="AU18" s="148">
        <f>IF(PIT_fed_deduction!AU18="",0,(PIT_history!AU18*(1-PIT_fed_deduction!AU18*PIT_history!AU$54))/(1-PIT_history!AU18*PIT_fed_deduction!AU18*PIT_history!AU$54))</f>
        <v>3.7359900373598993E-3</v>
      </c>
      <c r="AV18" s="148">
        <f>IF(PIT_fed_deduction!AV18="",0,(PIT_history!AV18*(1-PIT_fed_deduction!AV18*PIT_history!AV$54))/(1-PIT_history!AV18*PIT_fed_deduction!AV18*PIT_history!AV$54))</f>
        <v>3.7359900373598993E-3</v>
      </c>
      <c r="AW18" s="148">
        <f>IF(PIT_fed_deduction!AW18="",0,(PIT_history!AW18*(1-PIT_fed_deduction!AW18*PIT_history!AW$54))/(1-PIT_history!AW18*PIT_fed_deduction!AW18*PIT_history!AW$54))</f>
        <v>3.7359900373598993E-3</v>
      </c>
      <c r="AX18" s="148">
        <f>IF(PIT_fed_deduction!AX18="",0,(PIT_history!AX18*(1-PIT_fed_deduction!AX18*PIT_history!AX$54))/(1-PIT_history!AX18*PIT_fed_deduction!AX18*PIT_history!AX$54))</f>
        <v>3.7359900373598993E-3</v>
      </c>
      <c r="AY18" s="148">
        <f>IF(PIT_fed_deduction!AY18="",0,(PIT_history!AY18*(1-PIT_fed_deduction!AY18*PIT_history!AY$54))/(1-PIT_history!AY18*PIT_fed_deduction!AY18*PIT_history!AY$54))</f>
        <v>3.7359900373598993E-3</v>
      </c>
      <c r="AZ18" s="148">
        <f>IF(PIT_fed_deduction!AZ18="",0,(PIT_history!AZ18*(1-PIT_fed_deduction!AZ18*PIT_history!AZ$54))/(1-PIT_history!AZ18*PIT_fed_deduction!AZ18*PIT_history!AZ$54))</f>
        <v>3.7359900373598993E-3</v>
      </c>
      <c r="BA18" s="148">
        <f>IF(PIT_fed_deduction!BA18="",0,(PIT_history!BA18*(1-PIT_fed_deduction!BA18*PIT_history!BA$54))/(1-PIT_history!BA18*PIT_fed_deduction!BA18*PIT_history!BA$54))</f>
        <v>3.7359900373598993E-3</v>
      </c>
      <c r="BB18" s="148">
        <f>IF(PIT_fed_deduction!BB18="",0,(PIT_history!BB18*(1-PIT_fed_deduction!BB18*PIT_history!BB$54))/(1-PIT_history!BB18*PIT_fed_deduction!BB18*PIT_history!BB$54))</f>
        <v>3.7359900373598993E-3</v>
      </c>
      <c r="BC18" s="148">
        <f>IF(PIT_fed_deduction!BC18="",0,(PIT_history!BC18*(1-PIT_fed_deduction!BC18*PIT_history!BC$54))/(1-PIT_history!BC18*PIT_fed_deduction!BC18*PIT_history!BC$54))</f>
        <v>3.7359900373598993E-3</v>
      </c>
      <c r="BD18" s="148">
        <f>IF(PIT_fed_deduction!BD18="",0,(PIT_history!BD18*(1-PIT_fed_deduction!BD18*PIT_history!BD$54))/(1-PIT_history!BD18*PIT_fed_deduction!BD18*PIT_history!BD$54))</f>
        <v>3.7359900373598993E-3</v>
      </c>
      <c r="BE18" s="148">
        <f>IF(PIT_fed_deduction!BE18="",0,(PIT_history!BE18*(1-PIT_fed_deduction!BE18*PIT_history!BE$54))/(1-PIT_history!BE18*PIT_fed_deduction!BE18*PIT_history!BE$54))</f>
        <v>3.7359900373598993E-3</v>
      </c>
      <c r="BF18" s="148">
        <f>IF(PIT_fed_deduction!BF18="",0,(PIT_history!BF18*(1-PIT_fed_deduction!BF18*PIT_history!BF$54))/(1-PIT_history!BF18*PIT_fed_deduction!BF18*PIT_history!BF$54))</f>
        <v>3.7359900373598993E-3</v>
      </c>
      <c r="BG18" s="148">
        <f>IF(PIT_fed_deduction!BG18="",0,(PIT_history!BG18*(1-PIT_fed_deduction!BG18*PIT_history!BG$54))/(1-PIT_history!BG18*PIT_fed_deduction!BG18*PIT_history!BG$54))</f>
        <v>4.7145102147721305E-3</v>
      </c>
      <c r="BH18" s="148">
        <f>IF(PIT_fed_deduction!BH18="",0,(PIT_history!BH18*(1-PIT_fed_deduction!BH18*PIT_history!BH$54))/(1-PIT_history!BH18*PIT_fed_deduction!BH18*PIT_history!BH$54))</f>
        <v>5.2108005684509701E-3</v>
      </c>
      <c r="BI18" s="148">
        <f>IF(PIT_fed_deduction!BI18="",0,(PIT_history!BI18*(1-PIT_fed_deduction!BI18*PIT_history!BI$54))/(1-PIT_history!BI18*PIT_fed_deduction!BI18*PIT_history!BI$54))</f>
        <v>5.2108005684509701E-3</v>
      </c>
      <c r="BJ18" s="148">
        <f>IF(PIT_fed_deduction!BJ18="",0,(PIT_history!BJ18*(1-PIT_fed_deduction!BJ18*PIT_history!BJ$54))/(1-PIT_history!BJ18*PIT_fed_deduction!BJ18*PIT_history!BJ$54))</f>
        <v>5.2108005684509701E-3</v>
      </c>
      <c r="BK18" s="148">
        <f>IF(PIT_fed_deduction!BK18="",0,(PIT_history!BK18*(1-PIT_fed_deduction!BK18*PIT_history!BK$54))/(1-PIT_history!BK18*PIT_fed_deduction!BK18*PIT_history!BK$54))</f>
        <v>5.2108005684509701E-3</v>
      </c>
      <c r="BL18" s="148">
        <f>IF(PIT_fed_deduction!BL18="",0,(PIT_history!BL18*(1-PIT_fed_deduction!BL18*PIT_history!BL$54))/(1-PIT_history!BL18*PIT_fed_deduction!BL18*PIT_history!BL$54))</f>
        <v>5.2108005684509701E-3</v>
      </c>
      <c r="BM18" s="148">
        <f>IF(PIT_fed_deduction!BM18="",0,(PIT_history!BM18*(1-PIT_fed_deduction!BM18*PIT_history!BM$54))/(1-PIT_history!BM18*PIT_fed_deduction!BM18*PIT_history!BM$54))</f>
        <v>5.2108005684509701E-3</v>
      </c>
      <c r="BN18" s="148">
        <f>IF(PIT_fed_deduction!BN18="",0,(PIT_history!BN18*(1-PIT_fed_deduction!BN18*PIT_history!BN$54))/(1-PIT_history!BN18*PIT_fed_deduction!BN18*PIT_history!BN$54))</f>
        <v>1.3209418889991123E-2</v>
      </c>
      <c r="BO18" s="148">
        <f>IF(PIT_fed_deduction!BO18="",0,(PIT_history!BO18*(1-PIT_fed_deduction!BO18*PIT_history!BO$54))/(1-PIT_history!BO18*PIT_fed_deduction!BO18*PIT_history!BO$54))</f>
        <v>2.0429544264012577E-2</v>
      </c>
      <c r="BP18" s="148">
        <f>IF(PIT_fed_deduction!BP18="",0,(PIT_history!BP18*(1-PIT_fed_deduction!BP18*PIT_history!BP$54))/(1-PIT_history!BP18*PIT_fed_deduction!BP18*PIT_history!BP$54))</f>
        <v>2.0429544264012577E-2</v>
      </c>
      <c r="BQ18" s="148">
        <f>IF(PIT_fed_deduction!BQ18="",0,(PIT_history!BQ18*(1-PIT_fed_deduction!BQ18*PIT_history!BQ$54))/(1-PIT_history!BQ18*PIT_fed_deduction!BQ18*PIT_history!BQ$54))</f>
        <v>2.0429544264012577E-2</v>
      </c>
      <c r="BR18" s="148">
        <f>IF(PIT_fed_deduction!BR18="",0,(PIT_history!BR18*(1-PIT_fed_deduction!BR18*PIT_history!BR$54))/(1-PIT_history!BR18*PIT_fed_deduction!BR18*PIT_history!BR$54))</f>
        <v>2.0429544264012577E-2</v>
      </c>
      <c r="BS18" s="148">
        <f>IF(PIT_fed_deduction!BS18="",0,(PIT_history!BS18*(1-PIT_fed_deduction!BS18*PIT_history!BS$54))/(1-PIT_history!BS18*PIT_fed_deduction!BS18*PIT_history!BS$54))</f>
        <v>2.0429544264012577E-2</v>
      </c>
      <c r="BT18" s="148">
        <f>IF(PIT_fed_deduction!BT18="",0,(PIT_history!BT18*(1-PIT_fed_deduction!BT18*PIT_history!BT$54))/(1-PIT_history!BT18*PIT_fed_deduction!BT18*PIT_history!BT$54))</f>
        <v>2.0429544264012577E-2</v>
      </c>
      <c r="BU18" s="148">
        <f>IF(PIT_fed_deduction!BU18="",0,(PIT_history!BU18*(1-PIT_fed_deduction!BU18*PIT_history!BU$54))/(1-PIT_history!BU18*PIT_fed_deduction!BU18*PIT_history!BU$54))</f>
        <v>2.0429544264012577E-2</v>
      </c>
      <c r="BV18" s="148">
        <f>IF(PIT_fed_deduction!BV18="",0,(PIT_history!BV18*(1-PIT_fed_deduction!BV18*PIT_history!BV$54))/(1-PIT_history!BV18*PIT_fed_deduction!BV18*PIT_history!BV$54))</f>
        <v>2.0429544264012577E-2</v>
      </c>
      <c r="BW18" s="148">
        <f>IF(PIT_fed_deduction!BW18="",0,(PIT_history!BW18*(1-PIT_fed_deduction!BW18*PIT_history!BW$54))/(1-PIT_history!BW18*PIT_fed_deduction!BW18*PIT_history!BW$54))</f>
        <v>2.0429544264012577E-2</v>
      </c>
      <c r="BX18" s="148">
        <f>IF(PIT_fed_deduction!BX18="",0,(PIT_history!BX18*(1-PIT_fed_deduction!BX18*PIT_history!BX$54))/(1-PIT_history!BX18*PIT_fed_deduction!BX18*PIT_history!BX$54))</f>
        <v>2.0429544264012577E-2</v>
      </c>
      <c r="BY18" s="148">
        <f>IF(PIT_fed_deduction!BY18="",0,(PIT_history!BY18*(1-PIT_fed_deduction!BY18*PIT_history!BY$54))/(1-PIT_history!BY18*PIT_fed_deduction!BY18*PIT_history!BY$54))</f>
        <v>2.0429544264012577E-2</v>
      </c>
      <c r="BZ18" s="148">
        <f>IF(PIT_fed_deduction!BZ18="",0,(PIT_history!BZ18*(1-PIT_fed_deduction!BZ18*PIT_history!BZ$54))/(1-PIT_history!BZ18*PIT_fed_deduction!BZ18*PIT_history!BZ$54))</f>
        <v>2.0429544264012577E-2</v>
      </c>
      <c r="CA18" s="148">
        <f>IF(PIT_fed_deduction!CA18="",0,(PIT_history!CA18*(1-PIT_fed_deduction!CA18*PIT_history!CA$54))/(1-PIT_history!CA18*PIT_fed_deduction!CA18*PIT_history!CA$54))</f>
        <v>2.8815368196371399E-2</v>
      </c>
      <c r="CB18" s="148">
        <f>IF(PIT_fed_deduction!CB18="",0,(PIT_history!CB18*(1-PIT_fed_deduction!CB18*PIT_history!CB$54))/(1-PIT_history!CB18*PIT_fed_deduction!CB18*PIT_history!CB$54))</f>
        <v>2.8815368196371399E-2</v>
      </c>
      <c r="CC18" s="148">
        <f>IF(PIT_fed_deduction!CC18="",0,(PIT_history!CC18*(1-PIT_fed_deduction!CC18*PIT_history!CC$54))/(1-PIT_history!CC18*PIT_fed_deduction!CC18*PIT_history!CC$54))</f>
        <v>2.8815368196371399E-2</v>
      </c>
      <c r="CD18" s="148">
        <f>IF(PIT_fed_deduction!CD18="",0,(PIT_history!CD18*(1-PIT_fed_deduction!CD18*PIT_history!CD$54))/(1-PIT_history!CD18*PIT_fed_deduction!CD18*PIT_history!CD$54))</f>
        <v>2.8815368196371399E-2</v>
      </c>
      <c r="CE18" s="148">
        <f>IF(PIT_fed_deduction!CE18="",0,(PIT_history!CE18*(1-PIT_fed_deduction!CE18*PIT_history!CE$54))/(1-PIT_history!CE18*PIT_fed_deduction!CE18*PIT_history!CE$54))</f>
        <v>2.9626256820607745E-2</v>
      </c>
      <c r="CF18" s="148">
        <f>IF(PIT_fed_deduction!CF18="",0,(PIT_history!CF18*(1-PIT_fed_deduction!CF18*PIT_history!CF$54))/(1-PIT_history!CF18*PIT_fed_deduction!CF18*PIT_history!CF$54))</f>
        <v>4.712041884816754E-2</v>
      </c>
      <c r="CG18" s="148">
        <f>IF(PIT_fed_deduction!CG18="",0,(PIT_history!CG18*(1-PIT_fed_deduction!CG18*PIT_history!CG$54))/(1-PIT_history!CG18*PIT_fed_deduction!CG18*PIT_history!CG$54))</f>
        <v>6.9053708439897707E-2</v>
      </c>
      <c r="CH18" s="148">
        <f>IF(PIT_fed_deduction!CH18="",0,(PIT_history!CH18*(1-PIT_fed_deduction!CH18*PIT_history!CH$54))/(1-PIT_history!CH18*PIT_fed_deduction!CH18*PIT_history!CH$54))</f>
        <v>6.9053708439897707E-2</v>
      </c>
      <c r="CI18" s="148">
        <f>IF(PIT_fed_deduction!CI18="",0,(PIT_history!CI18*(1-PIT_fed_deduction!CI18*PIT_history!CI$54))/(1-PIT_history!CI18*PIT_fed_deduction!CI18*PIT_history!CI$54))</f>
        <v>6.9053708439897707E-2</v>
      </c>
      <c r="CJ18" s="148">
        <f>IF(PIT_fed_deduction!CJ18="",0,(PIT_history!CJ18*(1-PIT_fed_deduction!CJ18*PIT_history!CJ$54))/(1-PIT_history!CJ18*PIT_fed_deduction!CJ18*PIT_history!CJ$54))</f>
        <v>6.9053708439897707E-2</v>
      </c>
      <c r="CK18" s="148">
        <f>IF(PIT_fed_deduction!CK18="",0,(PIT_history!CK18*(1-PIT_fed_deduction!CK18*PIT_history!CK$54))/(1-PIT_history!CK18*PIT_fed_deduction!CK18*PIT_history!CK$54))</f>
        <v>7.3956292772279747E-2</v>
      </c>
      <c r="CL18" s="148">
        <f>IF(PIT_fed_deduction!CL18="",0,(PIT_history!CL18*(1-PIT_fed_deduction!CL18*PIT_history!CL$54))/(1-PIT_history!CL18*PIT_fed_deduction!CL18*PIT_history!CL$54))</f>
        <v>6.0999999999999999E-2</v>
      </c>
      <c r="CM18" s="148">
        <f>IF(PIT_fed_deduction!CM18="",0,(PIT_history!CM18*(1-PIT_fed_deduction!CM18*PIT_history!CM$54))/(1-PIT_history!CM18*PIT_fed_deduction!CM18*PIT_history!CM$54))</f>
        <v>5.9499999999999997E-2</v>
      </c>
      <c r="CN18" s="148">
        <f>IF(PIT_fed_deduction!CN18="",0,(PIT_history!CN18*(1-PIT_fed_deduction!CN18*PIT_history!CN$54))/(1-PIT_history!CN18*PIT_fed_deduction!CN18*PIT_history!CN$54))</f>
        <v>5.9499999999999997E-2</v>
      </c>
      <c r="CO18" s="148">
        <f>IF(PIT_fed_deduction!CO18="",0,(PIT_history!CO18*(1-PIT_fed_deduction!CO18*PIT_history!CO$54))/(1-PIT_history!CO18*PIT_fed_deduction!CO18*PIT_history!CO$54))</f>
        <v>5.9499999999999997E-2</v>
      </c>
      <c r="CP18" s="148">
        <f>IF(PIT_fed_deduction!CP18="",0,(PIT_history!CP18*(1-PIT_fed_deduction!CP18*PIT_history!CP$54))/(1-PIT_history!CP18*PIT_fed_deduction!CP18*PIT_history!CP$54))</f>
        <v>7.7499999999999999E-2</v>
      </c>
      <c r="CQ18" s="148">
        <f>IF(PIT_fed_deduction!CQ18="",0,(PIT_history!CQ18*(1-PIT_fed_deduction!CQ18*PIT_history!CQ$54))/(1-PIT_history!CQ18*PIT_fed_deduction!CQ18*PIT_history!CQ$54))</f>
        <v>7.7499999999999999E-2</v>
      </c>
      <c r="CR18" s="148">
        <f>IF(PIT_fed_deduction!CR18="",0,(PIT_history!CR18*(1-PIT_fed_deduction!CR18*PIT_history!CR$54))/(1-PIT_history!CR18*PIT_fed_deduction!CR18*PIT_history!CR$54))</f>
        <v>7.7499999999999999E-2</v>
      </c>
      <c r="CS18" s="148">
        <f>IF(PIT_fed_deduction!CS18="",0,(PIT_history!CS18*(1-PIT_fed_deduction!CS18*PIT_history!CS$54))/(1-PIT_history!CS18*PIT_fed_deduction!CS18*PIT_history!CS$54))</f>
        <v>7.7499999999999999E-2</v>
      </c>
      <c r="CT18" s="148">
        <f>IF(PIT_fed_deduction!CT18="",0,(PIT_history!CT18*(1-PIT_fed_deduction!CT18*PIT_history!CT$54))/(1-PIT_history!CT18*PIT_fed_deduction!CT18*PIT_history!CT$54))</f>
        <v>7.7499999999999999E-2</v>
      </c>
      <c r="CU18" s="148">
        <f>IF(PIT_fed_deduction!CU18="",0,(PIT_history!CU18*(1-PIT_fed_deduction!CU18*PIT_history!CU$54))/(1-PIT_history!CU18*PIT_fed_deduction!CU18*PIT_history!CU$54))</f>
        <v>7.7499999999999999E-2</v>
      </c>
      <c r="CV18" s="148">
        <f>IF(PIT_fed_deduction!CV18="",0,(PIT_history!CV18*(1-PIT_fed_deduction!CV18*PIT_history!CV$54))/(1-PIT_history!CV18*PIT_fed_deduction!CV18*PIT_history!CV$54))</f>
        <v>7.7499999999999999E-2</v>
      </c>
      <c r="CW18" s="148">
        <f>IF(PIT_fed_deduction!CW18="",0,(PIT_history!CW18*(1-PIT_fed_deduction!CW18*PIT_history!CW$54))/(1-PIT_history!CW18*PIT_fed_deduction!CW18*PIT_history!CW$54))</f>
        <v>6.4500000000000002E-2</v>
      </c>
      <c r="CX18" s="148">
        <f>IF(PIT_fed_deduction!CX18="",0,(PIT_history!CX18*(1-PIT_fed_deduction!CX18*PIT_history!CX$54))/(1-PIT_history!CX18*PIT_fed_deduction!CX18*PIT_history!CX$54))</f>
        <v>6.4500000000000002E-2</v>
      </c>
      <c r="CY18" s="148">
        <f>IF(PIT_fed_deduction!CY18="",0,(PIT_history!CY18*(1-PIT_fed_deduction!CY18*PIT_history!CY$54))/(1-PIT_history!CY18*PIT_fed_deduction!CY18*PIT_history!CY$54))</f>
        <v>6.4500000000000002E-2</v>
      </c>
      <c r="CZ18" s="148">
        <f>IF(PIT_fed_deduction!CZ18="",0,(PIT_history!CZ18*(1-PIT_fed_deduction!CZ18*PIT_history!CZ$54))/(1-PIT_history!CZ18*PIT_fed_deduction!CZ18*PIT_history!CZ$54))</f>
        <v>6.4500000000000002E-2</v>
      </c>
      <c r="DA18" s="148">
        <f>IF(PIT_fed_deduction!DA18="",0,(PIT_history!DA18*(1-PIT_fed_deduction!DA18*PIT_history!DA$54))/(1-PIT_history!DA18*PIT_fed_deduction!DA18*PIT_history!DA$54))</f>
        <v>6.4500000000000002E-2</v>
      </c>
      <c r="DB18" s="148">
        <f>IF(PIT_fed_deduction!DB18="",0,(PIT_history!DB18*(1-PIT_fed_deduction!DB18*PIT_history!DB$54))/(1-PIT_history!DB18*PIT_fed_deduction!DB18*PIT_history!DB$54))</f>
        <v>6.4500000000000002E-2</v>
      </c>
      <c r="DC18" s="148">
        <f>IF(PIT_fed_deduction!DC18="",0,(PIT_history!DC18*(1-PIT_fed_deduction!DC18*PIT_history!DC$54))/(1-PIT_history!DC18*PIT_fed_deduction!DC18*PIT_history!DC$54))</f>
        <v>6.4500000000000002E-2</v>
      </c>
      <c r="DD18" s="148">
        <f>IF(PIT_fed_deduction!DD18="",0,(PIT_history!DD18*(1-PIT_fed_deduction!DD18*PIT_history!DD$54))/(1-PIT_history!DD18*PIT_fed_deduction!DD18*PIT_history!DD$54))</f>
        <v>6.4500000000000002E-2</v>
      </c>
      <c r="DE18" s="148">
        <f>IF(PIT_fed_deduction!DE18="",0,(PIT_history!DE18*(1-PIT_fed_deduction!DE18*PIT_history!DE$54))/(1-PIT_history!DE18*PIT_fed_deduction!DE18*PIT_history!DE$54))</f>
        <v>6.4500000000000002E-2</v>
      </c>
      <c r="DF18" s="148">
        <f>IF(PIT_fed_deduction!DF18="",0,(PIT_history!DF18*(1-PIT_fed_deduction!DF18*PIT_history!DF$54))/(1-PIT_history!DF18*PIT_fed_deduction!DF18*PIT_history!DF$54))</f>
        <v>6.4500000000000002E-2</v>
      </c>
      <c r="DG18" s="148">
        <f>IF(PIT_fed_deduction!DG18="",0,(PIT_history!DG18*(1-PIT_fed_deduction!DG18*PIT_history!DG$54))/(1-PIT_history!DG18*PIT_fed_deduction!DG18*PIT_history!DG$54))</f>
        <v>6.4500000000000002E-2</v>
      </c>
      <c r="DH18" s="148">
        <f>IF(PIT_fed_deduction!DH18="",0,(PIT_history!DH18*(1-PIT_fed_deduction!DH18*PIT_history!DH$54))/(1-PIT_history!DH18*PIT_fed_deduction!DH18*PIT_history!DH$54))</f>
        <v>6.4500000000000002E-2</v>
      </c>
      <c r="DI18" s="148">
        <f>IF(PIT_fed_deduction!DI18="",0,(PIT_history!DI18*(1-PIT_fed_deduction!DI18*PIT_history!DI$54))/(1-PIT_history!DI18*PIT_fed_deduction!DI18*PIT_history!DI$54))</f>
        <v>6.4500000000000002E-2</v>
      </c>
      <c r="DJ18" s="148">
        <f>IF(PIT_fed_deduction!DJ18="",0,(PIT_history!DJ18*(1-PIT_fed_deduction!DJ18*PIT_history!DJ$54))/(1-PIT_history!DJ18*PIT_fed_deduction!DJ18*PIT_history!DJ$54))</f>
        <v>6.4500000000000002E-2</v>
      </c>
      <c r="DK18" s="148">
        <f>IF(PIT_fed_deduction!DK18="",0,(PIT_history!DK18*(1-PIT_fed_deduction!DK18*PIT_history!DK$54))/(1-PIT_history!DK18*PIT_fed_deduction!DK18*PIT_history!DK$54))</f>
        <v>4.9000000000000002E-2</v>
      </c>
      <c r="DL18" s="148">
        <f>IF(PIT_fed_deduction!DL18="",0,(PIT_history!DL18*(1-PIT_fed_deduction!DL18*PIT_history!DL$54))/(1-PIT_history!DL18*PIT_fed_deduction!DL18*PIT_history!DL$54))</f>
        <v>4.8000000000000001E-2</v>
      </c>
      <c r="DM18" s="148">
        <f>IF(PIT_fed_deduction!DM18="",0,(PIT_history!DM18*(1-PIT_fed_deduction!DM18*PIT_history!DM$54))/(1-PIT_history!DM18*PIT_fed_deduction!DM18*PIT_history!DM$54))</f>
        <v>4.5999999999999999E-2</v>
      </c>
      <c r="DN18" s="148">
        <f>IF(PIT_fed_deduction!DN18="",0,(PIT_history!DN18*(1-PIT_fed_deduction!DN18*PIT_history!DN$54))/(1-PIT_history!DN18*PIT_fed_deduction!DN18*PIT_history!DN$54))</f>
        <v>4.5999999999999999E-2</v>
      </c>
      <c r="DO18" s="148">
        <f>IF(PIT_fed_deduction!DO18="",0,(PIT_history!DO18*(1-PIT_fed_deduction!DO18*PIT_history!DO$54))/(1-PIT_history!DO18*PIT_fed_deduction!DO18*PIT_history!DO$54))</f>
        <v>4.5999999999999999E-2</v>
      </c>
      <c r="DP18" s="148">
        <f>IF(PIT_fed_deduction!DP18="",0,(1-(PIT_fed_deduction!DP18*PIT_history!DP$54))*PIT_history!DP18)</f>
        <v>5.7000000000000002E-2</v>
      </c>
      <c r="DQ18" s="148">
        <f>IF(PIT_fed_deduction!DQ18="",0,(1-(PIT_fed_deduction!DQ18*PIT_history!DQ$54))*PIT_history!DQ18)</f>
        <v>5.7000000000000002E-2</v>
      </c>
      <c r="DR18" s="148">
        <f>IF(PIT_fed_deduction!DR18="",0,(1-(PIT_fed_deduction!DR18*PIT_history!DR$54))*PIT_history!DR18)</f>
        <v>5.7000000000000002E-2</v>
      </c>
      <c r="DS18" s="148">
        <f>IF(PIT_fed_deduction!DS18="",0,(1-(PIT_fed_deduction!DS18*PIT_history!DS$54))*PIT_history!DS18)</f>
        <v>5.7000000000000002E-2</v>
      </c>
      <c r="DT18" s="148">
        <f>IF(PIT_fed_deduction!DT18="",0,(1-(PIT_fed_deduction!DT18*PIT_history!DT$54))*PIT_history!DT18)</f>
        <v>5.7000000000000002E-2</v>
      </c>
      <c r="DU18" s="148">
        <f>IF(PIT_fed_deduction!DU18="",0,(1-(PIT_fed_deduction!DU18*PIT_history!DU$54))*PIT_history!DU18)</f>
        <v>5.7000000000000002E-2</v>
      </c>
      <c r="DV18" s="148">
        <f>IF(PIT_fed_deduction!DV18="",0,(1-(PIT_fed_deduction!DV18*PIT_history!DV$54))*PIT_history!DV18)</f>
        <v>5.5800000000000002E-2</v>
      </c>
      <c r="DW18" s="148">
        <f>IF(PIT_fed_deduction!DW18="",0,(1-(PIT_fed_deduction!DW18*PIT_history!DW$54))*PIT_history!DW18)</f>
        <v>5.5800000000000002E-2</v>
      </c>
      <c r="DX18" s="148">
        <f>IF(PIT_fed_deduction!DX18="",0,(1-(PIT_fed_deduction!DX18*PIT_history!DX$54))*PIT_history!DX18)</f>
        <v>5.5800000000000002E-2</v>
      </c>
      <c r="DY18" s="144">
        <f>IF(PIT_fed_deduction!DY18="","",(1-(PIT_fed_deduction!DY18*PIT_history!DY$54))*PIT_history!DY18)</f>
        <v>5.5800000000000002E-2</v>
      </c>
      <c r="DZ18" s="68"/>
      <c r="EA18" s="2"/>
      <c r="EB18" s="2"/>
      <c r="EC18" s="2"/>
      <c r="ED18" s="2"/>
      <c r="EE18" s="2"/>
      <c r="EF18" s="2"/>
      <c r="EG18" s="2"/>
      <c r="EH18" s="2"/>
      <c r="EI18" s="2"/>
      <c r="EJ18" s="2"/>
      <c r="EK18" s="2"/>
      <c r="EL18" s="2"/>
      <c r="EM18" s="2"/>
      <c r="EN18" s="2"/>
      <c r="EO18" s="2"/>
      <c r="EP18" s="2"/>
      <c r="EQ18" s="2"/>
      <c r="ER18" s="2"/>
      <c r="ES18" s="2"/>
      <c r="ET18" s="2"/>
      <c r="EU18" s="2"/>
    </row>
    <row r="19" spans="1:151" ht="15" customHeight="1">
      <c r="A19" s="17" t="s">
        <v>43</v>
      </c>
      <c r="B19" s="148">
        <f>IF(PIT_fed_deduction!B19="",0,(PIT_history!B19*(1-PIT_fed_deduction!B19*PIT_history!B$54))/(1-PIT_history!B19*PIT_fed_deduction!B19*PIT_history!B$54))</f>
        <v>0</v>
      </c>
      <c r="C19" s="148">
        <f>IF(PIT_fed_deduction!C19="",0,(PIT_history!C19*(1-PIT_fed_deduction!C19*PIT_history!C$54))/(1-PIT_history!C19*PIT_fed_deduction!C19*PIT_history!C$54))</f>
        <v>0</v>
      </c>
      <c r="D19" s="148">
        <f>IF(PIT_fed_deduction!D19="",0,(PIT_history!D19*(1-PIT_fed_deduction!D19*PIT_history!D$54))/(1-PIT_history!D19*PIT_fed_deduction!D19*PIT_history!D$54))</f>
        <v>0</v>
      </c>
      <c r="E19" s="148">
        <f>IF(PIT_fed_deduction!E19="",0,(PIT_history!E19*(1-PIT_fed_deduction!E19*PIT_history!E$54))/(1-PIT_history!E19*PIT_fed_deduction!E19*PIT_history!E$54))</f>
        <v>0</v>
      </c>
      <c r="F19" s="148">
        <f>IF(PIT_fed_deduction!F19="",0,(PIT_history!F19*(1-PIT_fed_deduction!F19*PIT_history!F$54))/(1-PIT_history!F19*PIT_fed_deduction!F19*PIT_history!F$54))</f>
        <v>0</v>
      </c>
      <c r="G19" s="148">
        <f>IF(PIT_fed_deduction!G19="",0,(PIT_history!G19*(1-PIT_fed_deduction!G19*PIT_history!G$54))/(1-PIT_history!G19*PIT_fed_deduction!G19*PIT_history!G$54))</f>
        <v>0</v>
      </c>
      <c r="H19" s="148">
        <f>IF(PIT_fed_deduction!H19="",0,(PIT_history!H19*(1-PIT_fed_deduction!H19*PIT_history!H$54))/(1-PIT_history!H19*PIT_fed_deduction!H19*PIT_history!H$54))</f>
        <v>0</v>
      </c>
      <c r="I19" s="148">
        <f>IF(PIT_fed_deduction!I19="",0,(PIT_history!I19*(1-PIT_fed_deduction!I19*PIT_history!I$54))/(1-PIT_history!I19*PIT_fed_deduction!I19*PIT_history!I$54))</f>
        <v>0</v>
      </c>
      <c r="J19" s="148">
        <f>IF(PIT_fed_deduction!J19="",0,(PIT_history!J19*(1-PIT_fed_deduction!J19*PIT_history!J$54))/(1-PIT_history!J19*PIT_fed_deduction!J19*PIT_history!J$54))</f>
        <v>0</v>
      </c>
      <c r="K19" s="148">
        <f>IF(PIT_fed_deduction!K19="",0,(PIT_history!K19*(1-PIT_fed_deduction!K19*PIT_history!K$54))/(1-PIT_history!K19*PIT_fed_deduction!K19*PIT_history!K$54))</f>
        <v>0</v>
      </c>
      <c r="L19" s="148">
        <f>IF(PIT_fed_deduction!L19="",0,(PIT_history!L19*(1-PIT_fed_deduction!L19*PIT_history!L$54))/(1-PIT_history!L19*PIT_fed_deduction!L19*PIT_history!L$54))</f>
        <v>0</v>
      </c>
      <c r="M19" s="148">
        <f>IF(PIT_fed_deduction!M19="",0,(PIT_history!M19*(1-PIT_fed_deduction!M19*PIT_history!M$54))/(1-PIT_history!M19*PIT_fed_deduction!M19*PIT_history!M$54))</f>
        <v>0</v>
      </c>
      <c r="N19" s="148">
        <f>IF(PIT_fed_deduction!N19="",0,(PIT_history!N19*(1-PIT_fed_deduction!N19*PIT_history!N$54))/(1-PIT_history!N19*PIT_fed_deduction!N19*PIT_history!N$54))</f>
        <v>0</v>
      </c>
      <c r="O19" s="148">
        <f>IF(PIT_fed_deduction!O19="",0,(PIT_history!O19*(1-PIT_fed_deduction!O19*PIT_history!O$54))/(1-PIT_history!O19*PIT_fed_deduction!O19*PIT_history!O$54))</f>
        <v>0</v>
      </c>
      <c r="P19" s="148">
        <f>IF(PIT_fed_deduction!P19="",0,(PIT_history!P19*(1-PIT_fed_deduction!P19*PIT_history!P$54))/(1-PIT_history!P19*PIT_fed_deduction!P19*PIT_history!P$54))</f>
        <v>0</v>
      </c>
      <c r="Q19" s="148">
        <f>IF(PIT_fed_deduction!Q19="",0,(PIT_history!Q19*(1-PIT_fed_deduction!Q19*PIT_history!Q$54))/(1-PIT_history!Q19*PIT_fed_deduction!Q19*PIT_history!Q$54))</f>
        <v>0</v>
      </c>
      <c r="R19" s="148">
        <f>IF(PIT_fed_deduction!R19="",0,(PIT_history!R19*(1-PIT_fed_deduction!R19*PIT_history!R$54))/(1-PIT_history!R19*PIT_fed_deduction!R19*PIT_history!R$54))</f>
        <v>0</v>
      </c>
      <c r="S19" s="148">
        <f>IF(PIT_fed_deduction!S19="",0,(PIT_history!S19*(1-PIT_fed_deduction!S19*PIT_history!S$54))/(1-PIT_history!S19*PIT_fed_deduction!S19*PIT_history!S$54))</f>
        <v>0</v>
      </c>
      <c r="T19" s="148">
        <f>IF(PIT_fed_deduction!T19="",0,(PIT_history!T19*(1-PIT_fed_deduction!T19*PIT_history!T$54))/(1-PIT_history!T19*PIT_fed_deduction!T19*PIT_history!T$54))</f>
        <v>0</v>
      </c>
      <c r="U19" s="148">
        <f>IF(PIT_fed_deduction!U19="",0,(PIT_history!U19*(1-PIT_fed_deduction!U19*PIT_history!U$54))/(1-PIT_history!U19*PIT_fed_deduction!U19*PIT_history!U$54))</f>
        <v>0</v>
      </c>
      <c r="V19" s="148">
        <f>IF(PIT_fed_deduction!V19="",0,(PIT_history!V19*(1-PIT_fed_deduction!V19*PIT_history!V$54))/(1-PIT_history!V19*PIT_fed_deduction!V19*PIT_history!V$54))</f>
        <v>0</v>
      </c>
      <c r="W19" s="148">
        <f>IF(PIT_fed_deduction!W19="",0,(PIT_history!W19*(1-PIT_fed_deduction!W19*PIT_history!W$54))/(1-PIT_history!W19*PIT_fed_deduction!W19*PIT_history!W$54))</f>
        <v>0</v>
      </c>
      <c r="X19" s="148">
        <f>IF(PIT_fed_deduction!X19="",0,(PIT_history!X19*(1-PIT_fed_deduction!X19*PIT_history!X$54))/(1-PIT_history!X19*PIT_fed_deduction!X19*PIT_history!X$54))</f>
        <v>0</v>
      </c>
      <c r="Y19" s="148">
        <f>IF(PIT_fed_deduction!Y19="",0,(PIT_history!Y19*(1-PIT_fed_deduction!Y19*PIT_history!Y$54))/(1-PIT_history!Y19*PIT_fed_deduction!Y19*PIT_history!Y$54))</f>
        <v>0</v>
      </c>
      <c r="Z19" s="148">
        <f>IF(PIT_fed_deduction!Z19="",0,(PIT_history!Z19*(1-PIT_fed_deduction!Z19*PIT_history!Z$54))/(1-PIT_history!Z19*PIT_fed_deduction!Z19*PIT_history!Z$54))</f>
        <v>0</v>
      </c>
      <c r="AA19" s="148">
        <f>IF(PIT_fed_deduction!AA19="",0,(PIT_history!AA19*(1-PIT_fed_deduction!AA19*PIT_history!AA$54))/(1-PIT_history!AA19*PIT_fed_deduction!AA19*PIT_history!AA$54))</f>
        <v>0</v>
      </c>
      <c r="AB19" s="148">
        <f>IF(PIT_fed_deduction!AB19="",0,(PIT_history!AB19*(1-PIT_fed_deduction!AB19*PIT_history!AB$54))/(1-PIT_history!AB19*PIT_fed_deduction!AB19*PIT_history!AB$54))</f>
        <v>0</v>
      </c>
      <c r="AC19" s="148">
        <f>IF(PIT_fed_deduction!AC19="",0,(PIT_history!AC19*(1-PIT_fed_deduction!AC19*PIT_history!AC$54))/(1-PIT_history!AC19*PIT_fed_deduction!AC19*PIT_history!AC$54))</f>
        <v>0</v>
      </c>
      <c r="AD19" s="148">
        <f>IF(PIT_fed_deduction!AD19="",0,(PIT_history!AD19*(1-PIT_fed_deduction!AD19*PIT_history!AD$54))/(1-PIT_history!AD19*PIT_fed_deduction!AD19*PIT_history!AD$54))</f>
        <v>0</v>
      </c>
      <c r="AE19" s="148">
        <f>IF(PIT_fed_deduction!AE19="",0,(PIT_history!AE19*(1-PIT_fed_deduction!AE19*PIT_history!AE$54))/(1-PIT_history!AE19*PIT_fed_deduction!AE19*PIT_history!AE$54))</f>
        <v>0</v>
      </c>
      <c r="AF19" s="148">
        <f>IF(PIT_fed_deduction!AF19="",0,(PIT_history!AF19*(1-PIT_fed_deduction!AF19*PIT_history!AF$54))/(1-PIT_history!AF19*PIT_fed_deduction!AF19*PIT_history!AF$54))</f>
        <v>0</v>
      </c>
      <c r="AG19" s="148">
        <f>IF(PIT_fed_deduction!AG19="",0,(PIT_history!AG19*(1-PIT_fed_deduction!AG19*PIT_history!AG$54))/(1-PIT_history!AG19*PIT_fed_deduction!AG19*PIT_history!AG$54))</f>
        <v>0</v>
      </c>
      <c r="AH19" s="148">
        <f>IF(PIT_fed_deduction!AH19="",0,(PIT_history!AH19*(1-PIT_fed_deduction!AH19*PIT_history!AH$54))/(1-PIT_history!AH19*PIT_fed_deduction!AH19*PIT_history!AH$54))</f>
        <v>0</v>
      </c>
      <c r="AI19" s="148">
        <f>IF(PIT_fed_deduction!AI19="",0,(PIT_history!AI19*(1-PIT_fed_deduction!AI19*PIT_history!AI$54))/(1-PIT_history!AI19*PIT_fed_deduction!AI19*PIT_history!AI$54))</f>
        <v>0</v>
      </c>
      <c r="AJ19" s="148">
        <f>IF(PIT_fed_deduction!AJ19="",0,(PIT_history!AJ19*(1-PIT_fed_deduction!AJ19*PIT_history!AJ$54))/(1-PIT_history!AJ19*PIT_fed_deduction!AJ19*PIT_history!AJ$54))</f>
        <v>0</v>
      </c>
      <c r="AK19" s="148">
        <f>IF(PIT_fed_deduction!AK19="",0,(PIT_history!AK19*(1-PIT_fed_deduction!AK19*PIT_history!AK$54))/(1-PIT_history!AK19*PIT_fed_deduction!AK19*PIT_history!AK$54))</f>
        <v>0</v>
      </c>
      <c r="AL19" s="148">
        <f>IF(PIT_fed_deduction!AL19="",0,(PIT_history!AL19*(1-PIT_fed_deduction!AL19*PIT_history!AL$54))/(1-PIT_history!AL19*PIT_fed_deduction!AL19*PIT_history!AL$54))</f>
        <v>1.3226957799706065E-2</v>
      </c>
      <c r="AM19" s="148">
        <f>IF(PIT_fed_deduction!AM19="",0,(PIT_history!AM19*(1-PIT_fed_deduction!AM19*PIT_history!AM$54))/(1-PIT_history!AM19*PIT_fed_deduction!AM19*PIT_history!AM$54))</f>
        <v>1.3226957799706065E-2</v>
      </c>
      <c r="AN19" s="148">
        <f>IF(PIT_fed_deduction!AN19="",0,(PIT_history!AN19*(1-PIT_fed_deduction!AN19*PIT_history!AN$54))/(1-PIT_history!AN19*PIT_fed_deduction!AN19*PIT_history!AN$54))</f>
        <v>1.3226957799706065E-2</v>
      </c>
      <c r="AO19" s="148">
        <f>IF(PIT_fed_deduction!AO19="",0,(PIT_history!AO19*(1-PIT_fed_deduction!AO19*PIT_history!AO$54))/(1-PIT_history!AO19*PIT_fed_deduction!AO19*PIT_history!AO$54))</f>
        <v>1.3226957799706065E-2</v>
      </c>
      <c r="AP19" s="148">
        <f>IF(PIT_fed_deduction!AP19="",0,(PIT_history!AP19*(1-PIT_fed_deduction!AP19*PIT_history!AP$54))/(1-PIT_history!AP19*PIT_fed_deduction!AP19*PIT_history!AP$54))</f>
        <v>1.3226957799706065E-2</v>
      </c>
      <c r="AQ19" s="148">
        <f>IF(PIT_fed_deduction!AQ19="",0,(PIT_history!AQ19*(1-PIT_fed_deduction!AQ19*PIT_history!AQ$54))/(1-PIT_history!AQ19*PIT_fed_deduction!AQ19*PIT_history!AQ$54))</f>
        <v>1.1982341812066425E-2</v>
      </c>
      <c r="AR19" s="148">
        <f>IF(PIT_fed_deduction!AR19="",0,(PIT_history!AR19*(1-PIT_fed_deduction!AR19*PIT_history!AR$54))/(1-PIT_history!AR19*PIT_fed_deduction!AR19*PIT_history!AR$54))</f>
        <v>7.6013513513513509E-3</v>
      </c>
      <c r="AS19" s="148">
        <f>IF(PIT_fed_deduction!AS19="",0,(PIT_history!AS19*(1-PIT_fed_deduction!AS19*PIT_history!AS$54))/(1-PIT_history!AS19*PIT_fed_deduction!AS19*PIT_history!AS$54))</f>
        <v>7.6013513513513509E-3</v>
      </c>
      <c r="AT19" s="148">
        <f>IF(PIT_fed_deduction!AT19="",0,(PIT_history!AT19*(1-PIT_fed_deduction!AT19*PIT_history!AT$54))/(1-PIT_history!AT19*PIT_fed_deduction!AT19*PIT_history!AT$54))</f>
        <v>3.8151759220008507E-3</v>
      </c>
      <c r="AU19" s="148">
        <f>IF(PIT_fed_deduction!AU19="",0,(PIT_history!AU19*(1-PIT_fed_deduction!AU19*PIT_history!AU$54))/(1-PIT_history!AU19*PIT_fed_deduction!AU19*PIT_history!AU$54))</f>
        <v>5.7118679923841738E-3</v>
      </c>
      <c r="AV19" s="148">
        <f>IF(PIT_fed_deduction!AV19="",0,(PIT_history!AV19*(1-PIT_fed_deduction!AV19*PIT_history!AV$54))/(1-PIT_history!AV19*PIT_fed_deduction!AV19*PIT_history!AV$54))</f>
        <v>5.7118679923841738E-3</v>
      </c>
      <c r="AW19" s="148">
        <f>IF(PIT_fed_deduction!AW19="",0,(PIT_history!AW19*(1-PIT_fed_deduction!AW19*PIT_history!AW$54))/(1-PIT_history!AW19*PIT_fed_deduction!AW19*PIT_history!AW$54))</f>
        <v>5.7118679923841738E-3</v>
      </c>
      <c r="AX19" s="148">
        <f>IF(PIT_fed_deduction!AX19="",0,(PIT_history!AX19*(1-PIT_fed_deduction!AX19*PIT_history!AX$54))/(1-PIT_history!AX19*PIT_fed_deduction!AX19*PIT_history!AX$54))</f>
        <v>5.7118679923841738E-3</v>
      </c>
      <c r="AY19" s="148">
        <f>IF(PIT_fed_deduction!AY19="",0,(PIT_history!AY19*(1-PIT_fed_deduction!AY19*PIT_history!AY$54))/(1-PIT_history!AY19*PIT_fed_deduction!AY19*PIT_history!AY$54))</f>
        <v>5.7118679923841738E-3</v>
      </c>
      <c r="AZ19" s="148">
        <f>IF(PIT_fed_deduction!AZ19="",0,(PIT_history!AZ19*(1-PIT_fed_deduction!AZ19*PIT_history!AZ$54))/(1-PIT_history!AZ19*PIT_fed_deduction!AZ19*PIT_history!AZ$54))</f>
        <v>5.7118679923841738E-3</v>
      </c>
      <c r="BA19" s="148">
        <f>IF(PIT_fed_deduction!BA19="",0,(PIT_history!BA19*(1-PIT_fed_deduction!BA19*PIT_history!BA$54))/(1-PIT_history!BA19*PIT_fed_deduction!BA19*PIT_history!BA$54))</f>
        <v>5.7118679923841738E-3</v>
      </c>
      <c r="BB19" s="148">
        <f>IF(PIT_fed_deduction!BB19="",0,(PIT_history!BB19*(1-PIT_fed_deduction!BB19*PIT_history!BB$54))/(1-PIT_history!BB19*PIT_fed_deduction!BB19*PIT_history!BB$54))</f>
        <v>5.7118679923841738E-3</v>
      </c>
      <c r="BC19" s="148">
        <f>IF(PIT_fed_deduction!BC19="",0,(PIT_history!BC19*(1-PIT_fed_deduction!BC19*PIT_history!BC$54))/(1-PIT_history!BC19*PIT_fed_deduction!BC19*PIT_history!BC$54))</f>
        <v>5.7118679923841738E-3</v>
      </c>
      <c r="BD19" s="148">
        <f>IF(PIT_fed_deduction!BD19="",0,(PIT_history!BD19*(1-PIT_fed_deduction!BD19*PIT_history!BD$54))/(1-PIT_history!BD19*PIT_fed_deduction!BD19*PIT_history!BD$54))</f>
        <v>5.7118679923841738E-3</v>
      </c>
      <c r="BE19" s="148">
        <f>IF(PIT_fed_deduction!BE19="",0,(PIT_history!BE19*(1-PIT_fed_deduction!BE19*PIT_history!BE$54))/(1-PIT_history!BE19*PIT_fed_deduction!BE19*PIT_history!BE$54))</f>
        <v>5.7118679923841738E-3</v>
      </c>
      <c r="BF19" s="148">
        <f>IF(PIT_fed_deduction!BF19="",0,(PIT_history!BF19*(1-PIT_fed_deduction!BF19*PIT_history!BF$54))/(1-PIT_history!BF19*PIT_fed_deduction!BF19*PIT_history!BF$54))</f>
        <v>7.5563497018363412E-3</v>
      </c>
      <c r="BG19" s="148">
        <f>IF(PIT_fed_deduction!BG19="",0,(PIT_history!BG19*(1-PIT_fed_deduction!BG19*PIT_history!BG$54))/(1-PIT_history!BG19*PIT_fed_deduction!BG19*PIT_history!BG$54))</f>
        <v>5.7118679923841738E-3</v>
      </c>
      <c r="BH19" s="148">
        <f>IF(PIT_fed_deduction!BH19="",0,(PIT_history!BH19*(1-PIT_fed_deduction!BH19*PIT_history!BH$54))/(1-PIT_history!BH19*PIT_fed_deduction!BH19*PIT_history!BH$54))</f>
        <v>5.7118679923841738E-3</v>
      </c>
      <c r="BI19" s="148">
        <f>IF(PIT_fed_deduction!BI19="",0,(PIT_history!BI19*(1-PIT_fed_deduction!BI19*PIT_history!BI$54))/(1-PIT_history!BI19*PIT_fed_deduction!BI19*PIT_history!BI$54))</f>
        <v>5.7118679923841738E-3</v>
      </c>
      <c r="BJ19" s="148">
        <f>IF(PIT_fed_deduction!BJ19="",0,(PIT_history!BJ19*(1-PIT_fed_deduction!BJ19*PIT_history!BJ$54))/(1-PIT_history!BJ19*PIT_fed_deduction!BJ19*PIT_history!BJ$54))</f>
        <v>5.7118679923841738E-3</v>
      </c>
      <c r="BK19" s="148">
        <f>IF(PIT_fed_deduction!BK19="",0,(PIT_history!BK19*(1-PIT_fed_deduction!BK19*PIT_history!BK$54))/(1-PIT_history!BK19*PIT_fed_deduction!BK19*PIT_history!BK$54))</f>
        <v>5.7118679923841738E-3</v>
      </c>
      <c r="BL19" s="148">
        <f>IF(PIT_fed_deduction!BL19="",0,(PIT_history!BL19*(1-PIT_fed_deduction!BL19*PIT_history!BL$54))/(1-PIT_history!BL19*PIT_fed_deduction!BL19*PIT_history!BL$54))</f>
        <v>5.7118679923841738E-3</v>
      </c>
      <c r="BM19" s="148">
        <f>IF(PIT_fed_deduction!BM19="",0,(PIT_history!BM19*(1-PIT_fed_deduction!BM19*PIT_history!BM$54))/(1-PIT_history!BM19*PIT_fed_deduction!BM19*PIT_history!BM$54))</f>
        <v>5.7118679923841738E-3</v>
      </c>
      <c r="BN19" s="148">
        <f>IF(PIT_fed_deduction!BN19="",0,(PIT_history!BN19*(1-PIT_fed_deduction!BN19*PIT_history!BN$54))/(1-PIT_history!BN19*PIT_fed_deduction!BN19*PIT_history!BN$54))</f>
        <v>1.4468442021388131E-2</v>
      </c>
      <c r="BO19" s="148">
        <f>IF(PIT_fed_deduction!BO19="",0,(PIT_history!BO19*(1-PIT_fed_deduction!BO19*PIT_history!BO$54))/(1-PIT_history!BO19*PIT_fed_deduction!BO19*PIT_history!BO$54))</f>
        <v>1.8789144050104387E-2</v>
      </c>
      <c r="BP19" s="148">
        <f>IF(PIT_fed_deduction!BP19="",0,(PIT_history!BP19*(1-PIT_fed_deduction!BP19*PIT_history!BP$54))/(1-PIT_history!BP19*PIT_fed_deduction!BP19*PIT_history!BP$54))</f>
        <v>1.8789144050104387E-2</v>
      </c>
      <c r="BQ19" s="148">
        <f>IF(PIT_fed_deduction!BQ19="",0,(PIT_history!BQ19*(1-PIT_fed_deduction!BQ19*PIT_history!BQ$54))/(1-PIT_history!BQ19*PIT_fed_deduction!BQ19*PIT_history!BQ$54))</f>
        <v>1.8789144050104387E-2</v>
      </c>
      <c r="BR19" s="148">
        <f>IF(PIT_fed_deduction!BR19="",0,(PIT_history!BR19*(1-PIT_fed_deduction!BR19*PIT_history!BR$54))/(1-PIT_history!BR19*PIT_fed_deduction!BR19*PIT_history!BR$54))</f>
        <v>1.8789144050104387E-2</v>
      </c>
      <c r="BS19" s="148">
        <f>IF(PIT_fed_deduction!BS19="",0,(PIT_history!BS19*(1-PIT_fed_deduction!BS19*PIT_history!BS$54))/(1-PIT_history!BS19*PIT_fed_deduction!BS19*PIT_history!BS$54))</f>
        <v>1.8789144050104387E-2</v>
      </c>
      <c r="BT19" s="148">
        <f>IF(PIT_fed_deduction!BT19="",0,(PIT_history!BT19*(1-PIT_fed_deduction!BT19*PIT_history!BT$54))/(1-PIT_history!BT19*PIT_fed_deduction!BT19*PIT_history!BT$54))</f>
        <v>1.8789144050104387E-2</v>
      </c>
      <c r="BU19" s="148">
        <f>IF(PIT_fed_deduction!BU19="",0,(PIT_history!BU19*(1-PIT_fed_deduction!BU19*PIT_history!BU$54))/(1-PIT_history!BU19*PIT_fed_deduction!BU19*PIT_history!BU$54))</f>
        <v>1.8789144050104387E-2</v>
      </c>
      <c r="BV19" s="148">
        <f>IF(PIT_fed_deduction!BV19="",0,(PIT_history!BV19*(1-PIT_fed_deduction!BV19*PIT_history!BV$54))/(1-PIT_history!BV19*PIT_fed_deduction!BV19*PIT_history!BV$54))</f>
        <v>1.8789144050104387E-2</v>
      </c>
      <c r="BW19" s="148">
        <f>IF(PIT_fed_deduction!BW19="",0,(PIT_history!BW19*(1-PIT_fed_deduction!BW19*PIT_history!BW$54))/(1-PIT_history!BW19*PIT_fed_deduction!BW19*PIT_history!BW$54))</f>
        <v>1.8789144050104387E-2</v>
      </c>
      <c r="BX19" s="148">
        <f>IF(PIT_fed_deduction!BX19="",0,(PIT_history!BX19*(1-PIT_fed_deduction!BX19*PIT_history!BX$54))/(1-PIT_history!BX19*PIT_fed_deduction!BX19*PIT_history!BX$54))</f>
        <v>1.8789144050104387E-2</v>
      </c>
      <c r="BY19" s="148">
        <f>IF(PIT_fed_deduction!BY19="",0,(PIT_history!BY19*(1-PIT_fed_deduction!BY19*PIT_history!BY$54))/(1-PIT_history!BY19*PIT_fed_deduction!BY19*PIT_history!BY$54))</f>
        <v>1.8789144050104387E-2</v>
      </c>
      <c r="BZ19" s="148">
        <f>IF(PIT_fed_deduction!BZ19="",0,(PIT_history!BZ19*(1-PIT_fed_deduction!BZ19*PIT_history!BZ$54))/(1-PIT_history!BZ19*PIT_fed_deduction!BZ19*PIT_history!BZ$54))</f>
        <v>1.8789144050104387E-2</v>
      </c>
      <c r="CA19" s="148">
        <f>IF(PIT_fed_deduction!CA19="",0,(PIT_history!CA19*(1-PIT_fed_deduction!CA19*PIT_history!CA$54))/(1-PIT_history!CA19*PIT_fed_deduction!CA19*PIT_history!CA$54))</f>
        <v>1.8789144050104387E-2</v>
      </c>
      <c r="CB19" s="148">
        <f>IF(PIT_fed_deduction!CB19="",0,(PIT_history!CB19*(1-PIT_fed_deduction!CB19*PIT_history!CB$54))/(1-PIT_history!CB19*PIT_fed_deduction!CB19*PIT_history!CB$54))</f>
        <v>1.8789144050104387E-2</v>
      </c>
      <c r="CC19" s="148">
        <f>IF(PIT_fed_deduction!CC19="",0,(PIT_history!CC19*(1-PIT_fed_deduction!CC19*PIT_history!CC$54))/(1-PIT_history!CC19*PIT_fed_deduction!CC19*PIT_history!CC$54))</f>
        <v>1.8789144050104387E-2</v>
      </c>
      <c r="CD19" s="148">
        <f>IF(PIT_fed_deduction!CD19="",0,(PIT_history!CD19*(1-PIT_fed_deduction!CD19*PIT_history!CD$54))/(1-PIT_history!CD19*PIT_fed_deduction!CD19*PIT_history!CD$54))</f>
        <v>1.8789144050104387E-2</v>
      </c>
      <c r="CE19" s="148">
        <f>IF(PIT_fed_deduction!CE19="",0,(PIT_history!CE19*(1-PIT_fed_deduction!CE19*PIT_history!CE$54))/(1-PIT_history!CE19*PIT_fed_deduction!CE19*PIT_history!CE$54))</f>
        <v>1.9323500138755289E-2</v>
      </c>
      <c r="CF19" s="148">
        <f>IF(PIT_fed_deduction!CF19="",0,(PIT_history!CF19*(1-PIT_fed_deduction!CF19*PIT_history!CF$54))/(1-PIT_history!CF19*PIT_fed_deduction!CF19*PIT_history!CF$54))</f>
        <v>3.0927835051546393E-2</v>
      </c>
      <c r="CG19" s="148">
        <f>IF(PIT_fed_deduction!CG19="",0,(PIT_history!CG19*(1-PIT_fed_deduction!CG19*PIT_history!CG$54))/(1-PIT_history!CG19*PIT_fed_deduction!CG19*PIT_history!CG$54))</f>
        <v>3.0927835051546393E-2</v>
      </c>
      <c r="CH19" s="148">
        <f>IF(PIT_fed_deduction!CH19="",0,(PIT_history!CH19*(1-PIT_fed_deduction!CH19*PIT_history!CH$54))/(1-PIT_history!CH19*PIT_fed_deduction!CH19*PIT_history!CH$54))</f>
        <v>3.0927835051546393E-2</v>
      </c>
      <c r="CI19" s="148">
        <f>IF(PIT_fed_deduction!CI19="",0,(PIT_history!CI19*(1-PIT_fed_deduction!CI19*PIT_history!CI$54))/(1-PIT_history!CI19*PIT_fed_deduction!CI19*PIT_history!CI$54))</f>
        <v>3.0927835051546393E-2</v>
      </c>
      <c r="CJ19" s="148">
        <f>IF(PIT_fed_deduction!CJ19="",0,(PIT_history!CJ19*(1-PIT_fed_deduction!CJ19*PIT_history!CJ$54))/(1-PIT_history!CJ19*PIT_fed_deduction!CJ19*PIT_history!CJ$54))</f>
        <v>3.0927835051546393E-2</v>
      </c>
      <c r="CK19" s="148">
        <f>IF(PIT_fed_deduction!CK19="",0,(PIT_history!CK19*(1-PIT_fed_deduction!CK19*PIT_history!CK$54))/(1-PIT_history!CK19*PIT_fed_deduction!CK19*PIT_history!CK$54))</f>
        <v>3.7772545808168689E-2</v>
      </c>
      <c r="CL19" s="148">
        <f>IF(PIT_fed_deduction!CL19="",0,(PIT_history!CL19*(1-PIT_fed_deduction!CL19*PIT_history!CL$54))/(1-PIT_history!CL19*PIT_fed_deduction!CL19*PIT_history!CL$54))</f>
        <v>4.3938161106590719E-2</v>
      </c>
      <c r="CM19" s="148">
        <f>IF(PIT_fed_deduction!CM19="",0,(PIT_history!CM19*(1-PIT_fed_deduction!CM19*PIT_history!CM$54))/(1-PIT_history!CM19*PIT_fed_deduction!CM19*PIT_history!CM$54))</f>
        <v>4.3938161106590719E-2</v>
      </c>
      <c r="CN19" s="148">
        <f>IF(PIT_fed_deduction!CN19="",0,(PIT_history!CN19*(1-PIT_fed_deduction!CN19*PIT_history!CN$54))/(1-PIT_history!CN19*PIT_fed_deduction!CN19*PIT_history!CN$54))</f>
        <v>4.3938161106590719E-2</v>
      </c>
      <c r="CO19" s="148">
        <f>IF(PIT_fed_deduction!CO19="",0,(PIT_history!CO19*(1-PIT_fed_deduction!CO19*PIT_history!CO$54))/(1-PIT_history!CO19*PIT_fed_deduction!CO19*PIT_history!CO$54))</f>
        <v>0.06</v>
      </c>
      <c r="CP19" s="148">
        <f>IF(PIT_fed_deduction!CP19="",0,(PIT_history!CP19*(1-PIT_fed_deduction!CP19*PIT_history!CP$54))/(1-PIT_history!CP19*PIT_fed_deduction!CP19*PIT_history!CP$54))</f>
        <v>0.06</v>
      </c>
      <c r="CQ19" s="148">
        <f>IF(PIT_fed_deduction!CQ19="",0,(PIT_history!CQ19*(1-PIT_fed_deduction!CQ19*PIT_history!CQ$54))/(1-PIT_history!CQ19*PIT_fed_deduction!CQ19*PIT_history!CQ$54))</f>
        <v>0.06</v>
      </c>
      <c r="CR19" s="148">
        <f>IF(PIT_fed_deduction!CR19="",0,(PIT_history!CR19*(1-PIT_fed_deduction!CR19*PIT_history!CR$54))/(1-PIT_history!CR19*PIT_fed_deduction!CR19*PIT_history!CR$54))</f>
        <v>0.06</v>
      </c>
      <c r="CS19" s="148">
        <f>IF(PIT_fed_deduction!CS19="",0,(PIT_history!CS19*(1-PIT_fed_deduction!CS19*PIT_history!CS$54))/(1-PIT_history!CS19*PIT_fed_deduction!CS19*PIT_history!CS$54))</f>
        <v>0.06</v>
      </c>
      <c r="CT19" s="148">
        <f>IF(PIT_fed_deduction!CT19="",0,(PIT_history!CT19*(1-PIT_fed_deduction!CT19*PIT_history!CT$54))/(1-PIT_history!CT19*PIT_fed_deduction!CT19*PIT_history!CT$54))</f>
        <v>0.06</v>
      </c>
      <c r="CU19" s="148">
        <f>IF(PIT_fed_deduction!CU19="",0,(PIT_history!CU19*(1-PIT_fed_deduction!CU19*PIT_history!CU$54))/(1-PIT_history!CU19*PIT_fed_deduction!CU19*PIT_history!CU$54))</f>
        <v>0.06</v>
      </c>
      <c r="CV19" s="148">
        <f>IF(PIT_fed_deduction!CV19="",0,(PIT_history!CV19*(1-PIT_fed_deduction!CV19*PIT_history!CV$54))/(1-PIT_history!CV19*PIT_fed_deduction!CV19*PIT_history!CV$54))</f>
        <v>0.06</v>
      </c>
      <c r="CW19" s="148">
        <f>IF(PIT_fed_deduction!CW19="",0,(PIT_history!CW19*(1-PIT_fed_deduction!CW19*PIT_history!CW$54))/(1-PIT_history!CW19*PIT_fed_deduction!CW19*PIT_history!CW$54))</f>
        <v>0.06</v>
      </c>
      <c r="CX19" s="148">
        <f>IF(PIT_fed_deduction!CX19="",0,(PIT_history!CX19*(1-PIT_fed_deduction!CX19*PIT_history!CX$54))/(1-PIT_history!CX19*PIT_fed_deduction!CX19*PIT_history!CX$54))</f>
        <v>0.06</v>
      </c>
      <c r="CY19" s="148">
        <f>IF(PIT_fed_deduction!CY19="",0,(PIT_history!CY19*(1-PIT_fed_deduction!CY19*PIT_history!CY$54))/(1-PIT_history!CY19*PIT_fed_deduction!CY19*PIT_history!CY$54))</f>
        <v>0.06</v>
      </c>
      <c r="CZ19" s="148">
        <f>IF(PIT_fed_deduction!CZ19="",0,(PIT_history!CZ19*(1-PIT_fed_deduction!CZ19*PIT_history!CZ$54))/(1-PIT_history!CZ19*PIT_fed_deduction!CZ19*PIT_history!CZ$54))</f>
        <v>0.06</v>
      </c>
      <c r="DA19" s="148">
        <f>IF(PIT_fed_deduction!DA19="",0,(PIT_history!DA19*(1-PIT_fed_deduction!DA19*PIT_history!DA$54))/(1-PIT_history!DA19*PIT_fed_deduction!DA19*PIT_history!DA$54))</f>
        <v>0.06</v>
      </c>
      <c r="DB19" s="148">
        <f>IF(PIT_fed_deduction!DB19="",0,(PIT_history!DB19*(1-PIT_fed_deduction!DB19*PIT_history!DB$54))/(1-PIT_history!DB19*PIT_fed_deduction!DB19*PIT_history!DB$54))</f>
        <v>0.06</v>
      </c>
      <c r="DC19" s="148">
        <f>IF(PIT_fed_deduction!DC19="",0,(PIT_history!DC19*(1-PIT_fed_deduction!DC19*PIT_history!DC$54))/(1-PIT_history!DC19*PIT_fed_deduction!DC19*PIT_history!DC$54))</f>
        <v>0.06</v>
      </c>
      <c r="DD19" s="148">
        <f>IF(PIT_fed_deduction!DD19="",0,(PIT_history!DD19*(1-PIT_fed_deduction!DD19*PIT_history!DD$54))/(1-PIT_history!DD19*PIT_fed_deduction!DD19*PIT_history!DD$54))</f>
        <v>0.06</v>
      </c>
      <c r="DE19" s="148">
        <f>IF(PIT_fed_deduction!DE19="",0,(PIT_history!DE19*(1-PIT_fed_deduction!DE19*PIT_history!DE$54))/(1-PIT_history!DE19*PIT_fed_deduction!DE19*PIT_history!DE$54))</f>
        <v>0.06</v>
      </c>
      <c r="DF19" s="148">
        <f>IF(PIT_fed_deduction!DF19="",0,(PIT_history!DF19*(1-PIT_fed_deduction!DF19*PIT_history!DF$54))/(1-PIT_history!DF19*PIT_fed_deduction!DF19*PIT_history!DF$54))</f>
        <v>0.06</v>
      </c>
      <c r="DG19" s="148">
        <f>IF(PIT_fed_deduction!DG19="",0,(PIT_history!DG19*(1-PIT_fed_deduction!DG19*PIT_history!DG$54))/(1-PIT_history!DG19*PIT_fed_deduction!DG19*PIT_history!DG$54))</f>
        <v>0.06</v>
      </c>
      <c r="DH19" s="148">
        <f>IF(PIT_fed_deduction!DH19="",0,(PIT_history!DH19*(1-PIT_fed_deduction!DH19*PIT_history!DH$54))/(1-PIT_history!DH19*PIT_fed_deduction!DH19*PIT_history!DH$54))</f>
        <v>0.06</v>
      </c>
      <c r="DI19" s="148">
        <f>IF(PIT_fed_deduction!DI19="",0,(PIT_history!DI19*(1-PIT_fed_deduction!DI19*PIT_history!DI$54))/(1-PIT_history!DI19*PIT_fed_deduction!DI19*PIT_history!DI$54))</f>
        <v>0.06</v>
      </c>
      <c r="DJ19" s="148">
        <f>IF(PIT_fed_deduction!DJ19="",0,(PIT_history!DJ19*(1-PIT_fed_deduction!DJ19*PIT_history!DJ$54))/(1-PIT_history!DJ19*PIT_fed_deduction!DJ19*PIT_history!DJ$54))</f>
        <v>0.06</v>
      </c>
      <c r="DK19" s="148">
        <f>IF(PIT_fed_deduction!DK19="",0,(PIT_history!DK19*(1-PIT_fed_deduction!DK19*PIT_history!DK$54))/(1-PIT_history!DK19*PIT_fed_deduction!DK19*PIT_history!DK$54))</f>
        <v>0.06</v>
      </c>
      <c r="DL19" s="148">
        <f>IF(PIT_fed_deduction!DL19="",0,(PIT_history!DL19*(1-PIT_fed_deduction!DL19*PIT_history!DL$54))/(1-PIT_history!DL19*PIT_fed_deduction!DL19*PIT_history!DL$54))</f>
        <v>0.06</v>
      </c>
      <c r="DM19" s="148">
        <f>IF(PIT_fed_deduction!DM19="",0,(PIT_history!DM19*(1-PIT_fed_deduction!DM19*PIT_history!DM$54))/(1-PIT_history!DM19*PIT_fed_deduction!DM19*PIT_history!DM$54))</f>
        <v>0.06</v>
      </c>
      <c r="DN19" s="148">
        <f>IF(PIT_fed_deduction!DN19="",0,(PIT_history!DN19*(1-PIT_fed_deduction!DN19*PIT_history!DN$54))/(1-PIT_history!DN19*PIT_fed_deduction!DN19*PIT_history!DN$54))</f>
        <v>0.06</v>
      </c>
      <c r="DO19" s="148">
        <f>IF(PIT_fed_deduction!DO19="",0,(PIT_history!DO19*(1-PIT_fed_deduction!DO19*PIT_history!DO$54))/(1-PIT_history!DO19*PIT_fed_deduction!DO19*PIT_history!DO$54))</f>
        <v>0.06</v>
      </c>
      <c r="DP19" s="148">
        <f>IF(PIT_fed_deduction!DP19="",0,(1-(PIT_fed_deduction!DP19*PIT_history!DP$54))*PIT_history!DP19)</f>
        <v>0.06</v>
      </c>
      <c r="DQ19" s="148">
        <f>IF(PIT_fed_deduction!DQ19="",0,(1-(PIT_fed_deduction!DQ19*PIT_history!DQ$54))*PIT_history!DQ19)</f>
        <v>0.05</v>
      </c>
      <c r="DR19" s="148">
        <f>IF(PIT_fed_deduction!DR19="",0,(1-(PIT_fed_deduction!DR19*PIT_history!DR$54))*PIT_history!DR19)</f>
        <v>0.05</v>
      </c>
      <c r="DS19" s="148">
        <f>IF(PIT_fed_deduction!DS19="",0,(1-(PIT_fed_deduction!DS19*PIT_history!DS$54))*PIT_history!DS19)</f>
        <v>0.05</v>
      </c>
      <c r="DT19" s="148">
        <f>IF(PIT_fed_deduction!DT19="",0,(1-(PIT_fed_deduction!DT19*PIT_history!DT$54))*PIT_history!DT19)</f>
        <v>0.05</v>
      </c>
      <c r="DU19" s="148">
        <f>IF(PIT_fed_deduction!DU19="",0,(1-(PIT_fed_deduction!DU19*PIT_history!DU$54))*PIT_history!DU19)</f>
        <v>4.4999999999999998E-2</v>
      </c>
      <c r="DV19" s="148">
        <f>IF(PIT_fed_deduction!DV19="",0,(1-(PIT_fed_deduction!DV19*PIT_history!DV$54))*PIT_history!DV19)</f>
        <v>0.04</v>
      </c>
      <c r="DW19" s="148">
        <f>IF(PIT_fed_deduction!DW19="",0,(1-(PIT_fed_deduction!DW19*PIT_history!DW$54))*PIT_history!DW19)</f>
        <v>0.04</v>
      </c>
      <c r="DX19" s="148">
        <f>IF(PIT_fed_deduction!DX19="",0,(1-(PIT_fed_deduction!DX19*PIT_history!DX$54))*PIT_history!DX19)</f>
        <v>3.5000000000000003E-2</v>
      </c>
      <c r="DY19" s="144">
        <f>IF(PIT_fed_deduction!DY19="","",(1-(PIT_fed_deduction!DY19*PIT_history!DY$54))*PIT_history!DY19)</f>
        <v>3.5000000000000003E-2</v>
      </c>
      <c r="DZ19" s="68"/>
      <c r="EA19" s="2"/>
      <c r="EB19" s="2"/>
      <c r="EC19" s="2"/>
      <c r="ED19" s="2"/>
      <c r="EE19" s="2"/>
      <c r="EF19" s="2"/>
      <c r="EG19" s="2"/>
      <c r="EH19" s="2"/>
      <c r="EI19" s="2"/>
      <c r="EJ19" s="2"/>
      <c r="EK19" s="2"/>
      <c r="EL19" s="2"/>
      <c r="EM19" s="2"/>
      <c r="EN19" s="2"/>
      <c r="EO19" s="2"/>
      <c r="EP19" s="2"/>
      <c r="EQ19" s="2"/>
      <c r="ER19" s="2"/>
      <c r="ES19" s="2"/>
      <c r="ET19" s="2"/>
      <c r="EU19" s="2"/>
    </row>
    <row r="20" spans="1:151" ht="15" customHeight="1">
      <c r="A20" s="18" t="s">
        <v>44</v>
      </c>
      <c r="B20" s="148">
        <f>IF(PIT_fed_deduction!B20="",0,(PIT_history!B20*(1-PIT_fed_deduction!B20*PIT_history!B$54))/(1-PIT_history!B20*PIT_fed_deduction!B20*PIT_history!B$54))</f>
        <v>0</v>
      </c>
      <c r="C20" s="148">
        <f>IF(PIT_fed_deduction!C20="",0,(PIT_history!C20*(1-PIT_fed_deduction!C20*PIT_history!C$54))/(1-PIT_history!C20*PIT_fed_deduction!C20*PIT_history!C$54))</f>
        <v>0</v>
      </c>
      <c r="D20" s="148">
        <f>IF(PIT_fed_deduction!D20="",0,(PIT_history!D20*(1-PIT_fed_deduction!D20*PIT_history!D$54))/(1-PIT_history!D20*PIT_fed_deduction!D20*PIT_history!D$54))</f>
        <v>0</v>
      </c>
      <c r="E20" s="148">
        <f>IF(PIT_fed_deduction!E20="",0,(PIT_history!E20*(1-PIT_fed_deduction!E20*PIT_history!E$54))/(1-PIT_history!E20*PIT_fed_deduction!E20*PIT_history!E$54))</f>
        <v>0</v>
      </c>
      <c r="F20" s="148">
        <f>IF(PIT_fed_deduction!F20="",0,(PIT_history!F20*(1-PIT_fed_deduction!F20*PIT_history!F$54))/(1-PIT_history!F20*PIT_fed_deduction!F20*PIT_history!F$54))</f>
        <v>0</v>
      </c>
      <c r="G20" s="148">
        <f>IF(PIT_fed_deduction!G20="",0,(PIT_history!G20*(1-PIT_fed_deduction!G20*PIT_history!G$54))/(1-PIT_history!G20*PIT_fed_deduction!G20*PIT_history!G$54))</f>
        <v>0</v>
      </c>
      <c r="H20" s="148">
        <f>IF(PIT_fed_deduction!H20="",0,(PIT_history!H20*(1-PIT_fed_deduction!H20*PIT_history!H$54))/(1-PIT_history!H20*PIT_fed_deduction!H20*PIT_history!H$54))</f>
        <v>0</v>
      </c>
      <c r="I20" s="148">
        <f>IF(PIT_fed_deduction!I20="",0,(PIT_history!I20*(1-PIT_fed_deduction!I20*PIT_history!I$54))/(1-PIT_history!I20*PIT_fed_deduction!I20*PIT_history!I$54))</f>
        <v>0</v>
      </c>
      <c r="J20" s="148">
        <f>IF(PIT_fed_deduction!J20="",0,(PIT_history!J20*(1-PIT_fed_deduction!J20*PIT_history!J$54))/(1-PIT_history!J20*PIT_fed_deduction!J20*PIT_history!J$54))</f>
        <v>0</v>
      </c>
      <c r="K20" s="148">
        <f>IF(PIT_fed_deduction!K20="",0,(PIT_history!K20*(1-PIT_fed_deduction!K20*PIT_history!K$54))/(1-PIT_history!K20*PIT_fed_deduction!K20*PIT_history!K$54))</f>
        <v>0</v>
      </c>
      <c r="L20" s="148">
        <f>IF(PIT_fed_deduction!L20="",0,(PIT_history!L20*(1-PIT_fed_deduction!L20*PIT_history!L$54))/(1-PIT_history!L20*PIT_fed_deduction!L20*PIT_history!L$54))</f>
        <v>0</v>
      </c>
      <c r="M20" s="148">
        <f>IF(PIT_fed_deduction!M20="",0,(PIT_history!M20*(1-PIT_fed_deduction!M20*PIT_history!M$54))/(1-PIT_history!M20*PIT_fed_deduction!M20*PIT_history!M$54))</f>
        <v>0</v>
      </c>
      <c r="N20" s="148">
        <f>IF(PIT_fed_deduction!N20="",0,(PIT_history!N20*(1-PIT_fed_deduction!N20*PIT_history!N$54))/(1-PIT_history!N20*PIT_fed_deduction!N20*PIT_history!N$54))</f>
        <v>0</v>
      </c>
      <c r="O20" s="148">
        <f>IF(PIT_fed_deduction!O20="",0,(PIT_history!O20*(1-PIT_fed_deduction!O20*PIT_history!O$54))/(1-PIT_history!O20*PIT_fed_deduction!O20*PIT_history!O$54))</f>
        <v>0</v>
      </c>
      <c r="P20" s="148">
        <f>IF(PIT_fed_deduction!P20="",0,(PIT_history!P20*(1-PIT_fed_deduction!P20*PIT_history!P$54))/(1-PIT_history!P20*PIT_fed_deduction!P20*PIT_history!P$54))</f>
        <v>0</v>
      </c>
      <c r="Q20" s="148">
        <f>IF(PIT_fed_deduction!Q20="",0,(PIT_history!Q20*(1-PIT_fed_deduction!Q20*PIT_history!Q$54))/(1-PIT_history!Q20*PIT_fed_deduction!Q20*PIT_history!Q$54))</f>
        <v>0</v>
      </c>
      <c r="R20" s="148">
        <f>IF(PIT_fed_deduction!R20="",0,(PIT_history!R20*(1-PIT_fed_deduction!R20*PIT_history!R$54))/(1-PIT_history!R20*PIT_fed_deduction!R20*PIT_history!R$54))</f>
        <v>0</v>
      </c>
      <c r="S20" s="148">
        <f>IF(PIT_fed_deduction!S20="",0,(PIT_history!S20*(1-PIT_fed_deduction!S20*PIT_history!S$54))/(1-PIT_history!S20*PIT_fed_deduction!S20*PIT_history!S$54))</f>
        <v>0</v>
      </c>
      <c r="T20" s="148">
        <f>IF(PIT_fed_deduction!T20="",0,(PIT_history!T20*(1-PIT_fed_deduction!T20*PIT_history!T$54))/(1-PIT_history!T20*PIT_fed_deduction!T20*PIT_history!T$54))</f>
        <v>0</v>
      </c>
      <c r="U20" s="148">
        <f>IF(PIT_fed_deduction!U20="",0,(PIT_history!U20*(1-PIT_fed_deduction!U20*PIT_history!U$54))/(1-PIT_history!U20*PIT_fed_deduction!U20*PIT_history!U$54))</f>
        <v>0</v>
      </c>
      <c r="V20" s="148">
        <f>IF(PIT_fed_deduction!V20="",0,(PIT_history!V20*(1-PIT_fed_deduction!V20*PIT_history!V$54))/(1-PIT_history!V20*PIT_fed_deduction!V20*PIT_history!V$54))</f>
        <v>0</v>
      </c>
      <c r="W20" s="148">
        <f>IF(PIT_fed_deduction!W20="",0,(PIT_history!W20*(1-PIT_fed_deduction!W20*PIT_history!W$54))/(1-PIT_history!W20*PIT_fed_deduction!W20*PIT_history!W$54))</f>
        <v>0</v>
      </c>
      <c r="X20" s="148">
        <f>IF(PIT_fed_deduction!X20="",0,(PIT_history!X20*(1-PIT_fed_deduction!X20*PIT_history!X$54))/(1-PIT_history!X20*PIT_fed_deduction!X20*PIT_history!X$54))</f>
        <v>0</v>
      </c>
      <c r="Y20" s="148">
        <f>IF(PIT_fed_deduction!Y20="",0,(PIT_history!Y20*(1-PIT_fed_deduction!Y20*PIT_history!Y$54))/(1-PIT_history!Y20*PIT_fed_deduction!Y20*PIT_history!Y$54))</f>
        <v>0</v>
      </c>
      <c r="Z20" s="148">
        <f>IF(PIT_fed_deduction!Z20="",0,(PIT_history!Z20*(1-PIT_fed_deduction!Z20*PIT_history!Z$54))/(1-PIT_history!Z20*PIT_fed_deduction!Z20*PIT_history!Z$54))</f>
        <v>0</v>
      </c>
      <c r="AA20" s="148">
        <f>IF(PIT_fed_deduction!AA20="",0,(PIT_history!AA20*(1-PIT_fed_deduction!AA20*PIT_history!AA$54))/(1-PIT_history!AA20*PIT_fed_deduction!AA20*PIT_history!AA$54))</f>
        <v>0</v>
      </c>
      <c r="AB20" s="148">
        <f>IF(PIT_fed_deduction!AB20="",0,(PIT_history!AB20*(1-PIT_fed_deduction!AB20*PIT_history!AB$54))/(1-PIT_history!AB20*PIT_fed_deduction!AB20*PIT_history!AB$54))</f>
        <v>0</v>
      </c>
      <c r="AC20" s="148">
        <f>IF(PIT_fed_deduction!AC20="",0,(PIT_history!AC20*(1-PIT_fed_deduction!AC20*PIT_history!AC$54))/(1-PIT_history!AC20*PIT_fed_deduction!AC20*PIT_history!AC$54))</f>
        <v>0</v>
      </c>
      <c r="AD20" s="148">
        <f>IF(PIT_fed_deduction!AD20="",0,(PIT_history!AD20*(1-PIT_fed_deduction!AD20*PIT_history!AD$54))/(1-PIT_history!AD20*PIT_fed_deduction!AD20*PIT_history!AD$54))</f>
        <v>0</v>
      </c>
      <c r="AE20" s="148">
        <f>IF(PIT_fed_deduction!AE20="",0,(PIT_history!AE20*(1-PIT_fed_deduction!AE20*PIT_history!AE$54))/(1-PIT_history!AE20*PIT_fed_deduction!AE20*PIT_history!AE$54))</f>
        <v>0</v>
      </c>
      <c r="AF20" s="148">
        <f>IF(PIT_fed_deduction!AF20="",0,(PIT_history!AF20*(1-PIT_fed_deduction!AF20*PIT_history!AF$54))/(1-PIT_history!AF20*PIT_fed_deduction!AF20*PIT_history!AF$54))</f>
        <v>0</v>
      </c>
      <c r="AG20" s="148">
        <f>IF(PIT_fed_deduction!AG20="",0,(PIT_history!AG20*(1-PIT_fed_deduction!AG20*PIT_history!AG$54))/(1-PIT_history!AG20*PIT_fed_deduction!AG20*PIT_history!AG$54))</f>
        <v>0</v>
      </c>
      <c r="AH20" s="148">
        <f>IF(PIT_fed_deduction!AH20="",0,(PIT_history!AH20*(1-PIT_fed_deduction!AH20*PIT_history!AH$54))/(1-PIT_history!AH20*PIT_fed_deduction!AH20*PIT_history!AH$54))</f>
        <v>0</v>
      </c>
      <c r="AI20" s="148">
        <f>IF(PIT_fed_deduction!AI20="",0,(PIT_history!AI20*(1-PIT_fed_deduction!AI20*PIT_history!AI$54))/(1-PIT_history!AI20*PIT_fed_deduction!AI20*PIT_history!AI$54))</f>
        <v>0</v>
      </c>
      <c r="AJ20" s="148">
        <f>IF(PIT_fed_deduction!AJ20="",0,(PIT_history!AJ20*(1-PIT_fed_deduction!AJ20*PIT_history!AJ$54))/(1-PIT_history!AJ20*PIT_fed_deduction!AJ20*PIT_history!AJ$54))</f>
        <v>2.3072126377052585E-2</v>
      </c>
      <c r="AK20" s="148">
        <f>IF(PIT_fed_deduction!AK20="",0,(PIT_history!AK20*(1-PIT_fed_deduction!AK20*PIT_history!AK$54))/(1-PIT_history!AK20*PIT_fed_deduction!AK20*PIT_history!AK$54))</f>
        <v>2.3072126377052585E-2</v>
      </c>
      <c r="AL20" s="148">
        <f>IF(PIT_fed_deduction!AL20="",0,(PIT_history!AL20*(1-PIT_fed_deduction!AL20*PIT_history!AL$54))/(1-PIT_history!AL20*PIT_fed_deduction!AL20*PIT_history!AL$54))</f>
        <v>1.3226957799706065E-2</v>
      </c>
      <c r="AM20" s="148">
        <f>IF(PIT_fed_deduction!AM20="",0,(PIT_history!AM20*(1-PIT_fed_deduction!AM20*PIT_history!AM$54))/(1-PIT_history!AM20*PIT_fed_deduction!AM20*PIT_history!AM$54))</f>
        <v>1.3226957799706065E-2</v>
      </c>
      <c r="AN20" s="148">
        <f>IF(PIT_fed_deduction!AN20="",0,(PIT_history!AN20*(1-PIT_fed_deduction!AN20*PIT_history!AN$54))/(1-PIT_history!AN20*PIT_fed_deduction!AN20*PIT_history!AN$54))</f>
        <v>1.3226957799706065E-2</v>
      </c>
      <c r="AO20" s="148">
        <f>IF(PIT_fed_deduction!AO20="",0,(PIT_history!AO20*(1-PIT_fed_deduction!AO20*PIT_history!AO$54))/(1-PIT_history!AO20*PIT_fed_deduction!AO20*PIT_history!AO$54))</f>
        <v>1.3226957799706065E-2</v>
      </c>
      <c r="AP20" s="148">
        <f>IF(PIT_fed_deduction!AP20="",0,(PIT_history!AP20*(1-PIT_fed_deduction!AP20*PIT_history!AP$54))/(1-PIT_history!AP20*PIT_fed_deduction!AP20*PIT_history!AP$54))</f>
        <v>1.3226957799706065E-2</v>
      </c>
      <c r="AQ20" s="148">
        <f>IF(PIT_fed_deduction!AQ20="",0,(PIT_history!AQ20*(1-PIT_fed_deduction!AQ20*PIT_history!AQ$54))/(1-PIT_history!AQ20*PIT_fed_deduction!AQ20*PIT_history!AQ$54))</f>
        <v>1.1982341812066425E-2</v>
      </c>
      <c r="AR20" s="148">
        <f>IF(PIT_fed_deduction!AR20="",0,(PIT_history!AR20*(1-PIT_fed_deduction!AR20*PIT_history!AR$54))/(1-PIT_history!AR20*PIT_fed_deduction!AR20*PIT_history!AR$54))</f>
        <v>7.6013513513513509E-3</v>
      </c>
      <c r="AS20" s="148">
        <f>IF(PIT_fed_deduction!AS20="",0,(PIT_history!AS20*(1-PIT_fed_deduction!AS20*PIT_history!AS$54))/(1-PIT_history!AS20*PIT_fed_deduction!AS20*PIT_history!AS$54))</f>
        <v>7.6013513513513509E-3</v>
      </c>
      <c r="AT20" s="148">
        <f>IF(PIT_fed_deduction!AT20="",0,(PIT_history!AT20*(1-PIT_fed_deduction!AT20*PIT_history!AT$54))/(1-PIT_history!AT20*PIT_fed_deduction!AT20*PIT_history!AT$54))</f>
        <v>3.8151759220008507E-3</v>
      </c>
      <c r="AU20" s="148">
        <f>IF(PIT_fed_deduction!AU20="",0,(PIT_history!AU20*(1-PIT_fed_deduction!AU20*PIT_history!AU$54))/(1-PIT_history!AU20*PIT_fed_deduction!AU20*PIT_history!AU$54))</f>
        <v>5.7118679923841738E-3</v>
      </c>
      <c r="AV20" s="148">
        <f>IF(PIT_fed_deduction!AV20="",0,(PIT_history!AV20*(1-PIT_fed_deduction!AV20*PIT_history!AV$54))/(1-PIT_history!AV20*PIT_fed_deduction!AV20*PIT_history!AV$54))</f>
        <v>5.7118679923841738E-3</v>
      </c>
      <c r="AW20" s="148">
        <f>IF(PIT_fed_deduction!AW20="",0,(PIT_history!AW20*(1-PIT_fed_deduction!AW20*PIT_history!AW$54))/(1-PIT_history!AW20*PIT_fed_deduction!AW20*PIT_history!AW$54))</f>
        <v>5.7118679923841738E-3</v>
      </c>
      <c r="AX20" s="148">
        <f>IF(PIT_fed_deduction!AX20="",0,(PIT_history!AX20*(1-PIT_fed_deduction!AX20*PIT_history!AX$54))/(1-PIT_history!AX20*PIT_fed_deduction!AX20*PIT_history!AX$54))</f>
        <v>5.7118679923841738E-3</v>
      </c>
      <c r="AY20" s="148">
        <f>IF(PIT_fed_deduction!AY20="",0,(PIT_history!AY20*(1-PIT_fed_deduction!AY20*PIT_history!AY$54))/(1-PIT_history!AY20*PIT_fed_deduction!AY20*PIT_history!AY$54))</f>
        <v>5.7118679923841738E-3</v>
      </c>
      <c r="AZ20" s="148">
        <f>IF(PIT_fed_deduction!AZ20="",0,(PIT_history!AZ20*(1-PIT_fed_deduction!AZ20*PIT_history!AZ$54))/(1-PIT_history!AZ20*PIT_fed_deduction!AZ20*PIT_history!AZ$54))</f>
        <v>5.7118679923841738E-3</v>
      </c>
      <c r="BA20" s="148">
        <f>IF(PIT_fed_deduction!BA20="",0,(PIT_history!BA20*(1-PIT_fed_deduction!BA20*PIT_history!BA$54))/(1-PIT_history!BA20*PIT_fed_deduction!BA20*PIT_history!BA$54))</f>
        <v>5.7118679923841738E-3</v>
      </c>
      <c r="BB20" s="148">
        <f>IF(PIT_fed_deduction!BB20="",0,(PIT_history!BB20*(1-PIT_fed_deduction!BB20*PIT_history!BB$54))/(1-PIT_history!BB20*PIT_fed_deduction!BB20*PIT_history!BB$54))</f>
        <v>5.7118679923841738E-3</v>
      </c>
      <c r="BC20" s="148">
        <f>IF(PIT_fed_deduction!BC20="",0,(PIT_history!BC20*(1-PIT_fed_deduction!BC20*PIT_history!BC$54))/(1-PIT_history!BC20*PIT_fed_deduction!BC20*PIT_history!BC$54))</f>
        <v>5.7118679923841738E-3</v>
      </c>
      <c r="BD20" s="148">
        <f>IF(PIT_fed_deduction!BD20="",0,(PIT_history!BD20*(1-PIT_fed_deduction!BD20*PIT_history!BD$54))/(1-PIT_history!BD20*PIT_fed_deduction!BD20*PIT_history!BD$54))</f>
        <v>5.7118679923841738E-3</v>
      </c>
      <c r="BE20" s="148">
        <f>IF(PIT_fed_deduction!BE20="",0,(PIT_history!BE20*(1-PIT_fed_deduction!BE20*PIT_history!BE$54))/(1-PIT_history!BE20*PIT_fed_deduction!BE20*PIT_history!BE$54))</f>
        <v>5.7118679923841738E-3</v>
      </c>
      <c r="BF20" s="148">
        <f>IF(PIT_fed_deduction!BF20="",0,(PIT_history!BF20*(1-PIT_fed_deduction!BF20*PIT_history!BF$54))/(1-PIT_history!BF20*PIT_fed_deduction!BF20*PIT_history!BF$54))</f>
        <v>5.7118679923841738E-3</v>
      </c>
      <c r="BG20" s="148">
        <f>IF(PIT_fed_deduction!BG20="",0,(PIT_history!BG20*(1-PIT_fed_deduction!BG20*PIT_history!BG$54))/(1-PIT_history!BG20*PIT_fed_deduction!BG20*PIT_history!BG$54))</f>
        <v>5.7118679923841738E-3</v>
      </c>
      <c r="BH20" s="148">
        <f>IF(PIT_fed_deduction!BH20="",0,(PIT_history!BH20*(1-PIT_fed_deduction!BH20*PIT_history!BH$54))/(1-PIT_history!BH20*PIT_fed_deduction!BH20*PIT_history!BH$54))</f>
        <v>5.7118679923841738E-3</v>
      </c>
      <c r="BI20" s="148">
        <f>IF(PIT_fed_deduction!BI20="",0,(PIT_history!BI20*(1-PIT_fed_deduction!BI20*PIT_history!BI$54))/(1-PIT_history!BI20*PIT_fed_deduction!BI20*PIT_history!BI$54))</f>
        <v>5.7118679923841738E-3</v>
      </c>
      <c r="BJ20" s="148">
        <f>IF(PIT_fed_deduction!BJ20="",0,(PIT_history!BJ20*(1-PIT_fed_deduction!BJ20*PIT_history!BJ$54))/(1-PIT_history!BJ20*PIT_fed_deduction!BJ20*PIT_history!BJ$54))</f>
        <v>5.7118679923841738E-3</v>
      </c>
      <c r="BK20" s="148">
        <f>IF(PIT_fed_deduction!BK20="",0,(PIT_history!BK20*(1-PIT_fed_deduction!BK20*PIT_history!BK$54))/(1-PIT_history!BK20*PIT_fed_deduction!BK20*PIT_history!BK$54))</f>
        <v>5.7118679923841738E-3</v>
      </c>
      <c r="BL20" s="148">
        <f>IF(PIT_fed_deduction!BL20="",0,(PIT_history!BL20*(1-PIT_fed_deduction!BL20*PIT_history!BL$54))/(1-PIT_history!BL20*PIT_fed_deduction!BL20*PIT_history!BL$54))</f>
        <v>5.7118679923841738E-3</v>
      </c>
      <c r="BM20" s="148">
        <f>IF(PIT_fed_deduction!BM20="",0,(PIT_history!BM20*(1-PIT_fed_deduction!BM20*PIT_history!BM$54))/(1-PIT_history!BM20*PIT_fed_deduction!BM20*PIT_history!BM$54))</f>
        <v>5.7118679923841738E-3</v>
      </c>
      <c r="BN20" s="148">
        <f>IF(PIT_fed_deduction!BN20="",0,(PIT_history!BN20*(1-PIT_fed_deduction!BN20*PIT_history!BN$54))/(1-PIT_history!BN20*PIT_fed_deduction!BN20*PIT_history!BN$54))</f>
        <v>1.4468442021388131E-2</v>
      </c>
      <c r="BO20" s="148">
        <f>IF(PIT_fed_deduction!BO20="",0,(PIT_history!BO20*(1-PIT_fed_deduction!BO20*PIT_history!BO$54))/(1-PIT_history!BO20*PIT_fed_deduction!BO20*PIT_history!BO$54))</f>
        <v>1.8789144050104387E-2</v>
      </c>
      <c r="BP20" s="148">
        <f>IF(PIT_fed_deduction!BP20="",0,(PIT_history!BP20*(1-PIT_fed_deduction!BP20*PIT_history!BP$54))/(1-PIT_history!BP20*PIT_fed_deduction!BP20*PIT_history!BP$54))</f>
        <v>1.8789144050104387E-2</v>
      </c>
      <c r="BQ20" s="148">
        <f>IF(PIT_fed_deduction!BQ20="",0,(PIT_history!BQ20*(1-PIT_fed_deduction!BQ20*PIT_history!BQ$54))/(1-PIT_history!BQ20*PIT_fed_deduction!BQ20*PIT_history!BQ$54))</f>
        <v>1.8789144050104387E-2</v>
      </c>
      <c r="BR20" s="148">
        <f>IF(PIT_fed_deduction!BR20="",0,(PIT_history!BR20*(1-PIT_fed_deduction!BR20*PIT_history!BR$54))/(1-PIT_history!BR20*PIT_fed_deduction!BR20*PIT_history!BR$54))</f>
        <v>1.8789144050104387E-2</v>
      </c>
      <c r="BS20" s="148">
        <f>IF(PIT_fed_deduction!BS20="",0,(PIT_history!BS20*(1-PIT_fed_deduction!BS20*PIT_history!BS$54))/(1-PIT_history!BS20*PIT_fed_deduction!BS20*PIT_history!BS$54))</f>
        <v>1.8789144050104387E-2</v>
      </c>
      <c r="BT20" s="148">
        <f>IF(PIT_fed_deduction!BT20="",0,(PIT_history!BT20*(1-PIT_fed_deduction!BT20*PIT_history!BT$54))/(1-PIT_history!BT20*PIT_fed_deduction!BT20*PIT_history!BT$54))</f>
        <v>0.06</v>
      </c>
      <c r="BU20" s="148">
        <f>IF(PIT_fed_deduction!BU20="",0,(PIT_history!BU20*(1-PIT_fed_deduction!BU20*PIT_history!BU$54))/(1-PIT_history!BU20*PIT_fed_deduction!BU20*PIT_history!BU$54))</f>
        <v>0.06</v>
      </c>
      <c r="BV20" s="148">
        <f>IF(PIT_fed_deduction!BV20="",0,(PIT_history!BV20*(1-PIT_fed_deduction!BV20*PIT_history!BV$54))/(1-PIT_history!BV20*PIT_fed_deduction!BV20*PIT_history!BV$54))</f>
        <v>0.06</v>
      </c>
      <c r="BW20" s="148">
        <f>IF(PIT_fed_deduction!BW20="",0,(PIT_history!BW20*(1-PIT_fed_deduction!BW20*PIT_history!BW$54))/(1-PIT_history!BW20*PIT_fed_deduction!BW20*PIT_history!BW$54))</f>
        <v>1.8789144050104387E-2</v>
      </c>
      <c r="BX20" s="148">
        <f>IF(PIT_fed_deduction!BX20="",0,(PIT_history!BX20*(1-PIT_fed_deduction!BX20*PIT_history!BX$54))/(1-PIT_history!BX20*PIT_fed_deduction!BX20*PIT_history!BX$54))</f>
        <v>1.8789144050104387E-2</v>
      </c>
      <c r="BY20" s="148">
        <f>IF(PIT_fed_deduction!BY20="",0,(PIT_history!BY20*(1-PIT_fed_deduction!BY20*PIT_history!BY$54))/(1-PIT_history!BY20*PIT_fed_deduction!BY20*PIT_history!BY$54))</f>
        <v>1.8789144050104387E-2</v>
      </c>
      <c r="BZ20" s="148">
        <f>IF(PIT_fed_deduction!BZ20="",0,(PIT_history!BZ20*(1-PIT_fed_deduction!BZ20*PIT_history!BZ$54))/(1-PIT_history!BZ20*PIT_fed_deduction!BZ20*PIT_history!BZ$54))</f>
        <v>1.8789144050104387E-2</v>
      </c>
      <c r="CA20" s="148">
        <f>IF(PIT_fed_deduction!CA20="",0,(PIT_history!CA20*(1-PIT_fed_deduction!CA20*PIT_history!CA$54))/(1-PIT_history!CA20*PIT_fed_deduction!CA20*PIT_history!CA$54))</f>
        <v>1.8789144050104387E-2</v>
      </c>
      <c r="CB20" s="148">
        <f>IF(PIT_fed_deduction!CB20="",0,(PIT_history!CB20*(1-PIT_fed_deduction!CB20*PIT_history!CB$54))/(1-PIT_history!CB20*PIT_fed_deduction!CB20*PIT_history!CB$54))</f>
        <v>1.8789144050104387E-2</v>
      </c>
      <c r="CC20" s="148">
        <f>IF(PIT_fed_deduction!CC20="",0,(PIT_history!CC20*(1-PIT_fed_deduction!CC20*PIT_history!CC$54))/(1-PIT_history!CC20*PIT_fed_deduction!CC20*PIT_history!CC$54))</f>
        <v>1.8789144050104387E-2</v>
      </c>
      <c r="CD20" s="148">
        <f>IF(PIT_fed_deduction!CD20="",0,(PIT_history!CD20*(1-PIT_fed_deduction!CD20*PIT_history!CD$54))/(1-PIT_history!CD20*PIT_fed_deduction!CD20*PIT_history!CD$54))</f>
        <v>1.8789144050104387E-2</v>
      </c>
      <c r="CE20" s="148">
        <f>IF(PIT_fed_deduction!CE20="",0,(PIT_history!CE20*(1-PIT_fed_deduction!CE20*PIT_history!CE$54))/(1-PIT_history!CE20*PIT_fed_deduction!CE20*PIT_history!CE$54))</f>
        <v>1.9323500138755289E-2</v>
      </c>
      <c r="CF20" s="148">
        <f>IF(PIT_fed_deduction!CF20="",0,(PIT_history!CF20*(1-PIT_fed_deduction!CF20*PIT_history!CF$54))/(1-PIT_history!CF20*PIT_fed_deduction!CF20*PIT_history!CF$54))</f>
        <v>3.0927835051546393E-2</v>
      </c>
      <c r="CG20" s="148">
        <f>IF(PIT_fed_deduction!CG20="",0,(PIT_history!CG20*(1-PIT_fed_deduction!CG20*PIT_history!CG$54))/(1-PIT_history!CG20*PIT_fed_deduction!CG20*PIT_history!CG$54))</f>
        <v>3.0927835051546393E-2</v>
      </c>
      <c r="CH20" s="148">
        <f>IF(PIT_fed_deduction!CH20="",0,(PIT_history!CH20*(1-PIT_fed_deduction!CH20*PIT_history!CH$54))/(1-PIT_history!CH20*PIT_fed_deduction!CH20*PIT_history!CH$54))</f>
        <v>3.0927835051546393E-2</v>
      </c>
      <c r="CI20" s="148">
        <f>IF(PIT_fed_deduction!CI20="",0,(PIT_history!CI20*(1-PIT_fed_deduction!CI20*PIT_history!CI$54))/(1-PIT_history!CI20*PIT_fed_deduction!CI20*PIT_history!CI$54))</f>
        <v>3.0927835051546393E-2</v>
      </c>
      <c r="CJ20" s="148">
        <f>IF(PIT_fed_deduction!CJ20="",0,(PIT_history!CJ20*(1-PIT_fed_deduction!CJ20*PIT_history!CJ$54))/(1-PIT_history!CJ20*PIT_fed_deduction!CJ20*PIT_history!CJ$54))</f>
        <v>3.0927835051546393E-2</v>
      </c>
      <c r="CK20" s="148">
        <f>IF(PIT_fed_deduction!CK20="",0,(PIT_history!CK20*(1-PIT_fed_deduction!CK20*PIT_history!CK$54))/(1-PIT_history!CK20*PIT_fed_deduction!CK20*PIT_history!CK$54))</f>
        <v>3.7772545808168689E-2</v>
      </c>
      <c r="CL20" s="148">
        <f>IF(PIT_fed_deduction!CL20="",0,(PIT_history!CL20*(1-PIT_fed_deduction!CL20*PIT_history!CL$54))/(1-PIT_history!CL20*PIT_fed_deduction!CL20*PIT_history!CL$54))</f>
        <v>4.3938161106590719E-2</v>
      </c>
      <c r="CM20" s="148">
        <f>IF(PIT_fed_deduction!CM20="",0,(PIT_history!CM20*(1-PIT_fed_deduction!CM20*PIT_history!CM$54))/(1-PIT_history!CM20*PIT_fed_deduction!CM20*PIT_history!CM$54))</f>
        <v>4.3938161106590719E-2</v>
      </c>
      <c r="CN20" s="148">
        <f>IF(PIT_fed_deduction!CN20="",0,(PIT_history!CN20*(1-PIT_fed_deduction!CN20*PIT_history!CN$54))/(1-PIT_history!CN20*PIT_fed_deduction!CN20*PIT_history!CN$54))</f>
        <v>4.3938161106590719E-2</v>
      </c>
      <c r="CO20" s="148">
        <f>IF(PIT_fed_deduction!CO20="",0,(PIT_history!CO20*(1-PIT_fed_deduction!CO20*PIT_history!CO$54))/(1-PIT_history!CO20*PIT_fed_deduction!CO20*PIT_history!CO$54))</f>
        <v>4.2184634196046455E-2</v>
      </c>
      <c r="CP20" s="148">
        <f>IF(PIT_fed_deduction!CP20="",0,(PIT_history!CP20*(1-PIT_fed_deduction!CP20*PIT_history!CP$54))/(1-PIT_history!CP20*PIT_fed_deduction!CP20*PIT_history!CP$54))</f>
        <v>4.2184634196046455E-2</v>
      </c>
      <c r="CQ20" s="148">
        <f>IF(PIT_fed_deduction!CQ20="",0,(PIT_history!CQ20*(1-PIT_fed_deduction!CQ20*PIT_history!CQ$54))/(1-PIT_history!CQ20*PIT_fed_deduction!CQ20*PIT_history!CQ$54))</f>
        <v>3.7122019175612551E-2</v>
      </c>
      <c r="CR20" s="148">
        <f>IF(PIT_fed_deduction!CR20="",0,(PIT_history!CR20*(1-PIT_fed_deduction!CR20*PIT_history!CR$54))/(1-PIT_history!CR20*PIT_fed_deduction!CR20*PIT_history!CR$54))</f>
        <v>3.7122019175612551E-2</v>
      </c>
      <c r="CS20" s="148">
        <f>IF(PIT_fed_deduction!CS20="",0,(PIT_history!CS20*(1-PIT_fed_deduction!CS20*PIT_history!CS$54))/(1-PIT_history!CS20*PIT_fed_deduction!CS20*PIT_history!CS$54))</f>
        <v>3.7122019175612551E-2</v>
      </c>
      <c r="CT20" s="148">
        <f>IF(PIT_fed_deduction!CT20="",0,(PIT_history!CT20*(1-PIT_fed_deduction!CT20*PIT_history!CT$54))/(1-PIT_history!CT20*PIT_fed_deduction!CT20*PIT_history!CT$54))</f>
        <v>3.7122019175612551E-2</v>
      </c>
      <c r="CU20" s="148">
        <f>IF(PIT_fed_deduction!CU20="",0,(PIT_history!CU20*(1-PIT_fed_deduction!CU20*PIT_history!CU$54))/(1-PIT_history!CU20*PIT_fed_deduction!CU20*PIT_history!CU$54))</f>
        <v>3.7122019175612551E-2</v>
      </c>
      <c r="CV20" s="148">
        <f>IF(PIT_fed_deduction!CV20="",0,(PIT_history!CV20*(1-PIT_fed_deduction!CV20*PIT_history!CV$54))/(1-PIT_history!CV20*PIT_fed_deduction!CV20*PIT_history!CV$54))</f>
        <v>3.7122019175612551E-2</v>
      </c>
      <c r="CW20" s="148">
        <f>IF(PIT_fed_deduction!CW20="",0,(PIT_history!CW20*(1-PIT_fed_deduction!CW20*PIT_history!CW$54))/(1-PIT_history!CW20*PIT_fed_deduction!CW20*PIT_history!CW$54))</f>
        <v>3.7122019175612551E-2</v>
      </c>
      <c r="CX20" s="148">
        <f>IF(PIT_fed_deduction!CX20="",0,(PIT_history!CX20*(1-PIT_fed_deduction!CX20*PIT_history!CX$54))/(1-PIT_history!CX20*PIT_fed_deduction!CX20*PIT_history!CX$54))</f>
        <v>3.7122019175612551E-2</v>
      </c>
      <c r="CY20" s="148">
        <f>IF(PIT_fed_deduction!CY20="",0,(PIT_history!CY20*(1-PIT_fed_deduction!CY20*PIT_history!CY$54))/(1-PIT_history!CY20*PIT_fed_deduction!CY20*PIT_history!CY$54))</f>
        <v>3.7417822106621333E-2</v>
      </c>
      <c r="CZ20" s="148">
        <f>IF(PIT_fed_deduction!CZ20="",0,(PIT_history!CZ20*(1-PIT_fed_deduction!CZ20*PIT_history!CZ$54))/(1-PIT_history!CZ20*PIT_fed_deduction!CZ20*PIT_history!CZ$54))</f>
        <v>3.7713443347938247E-2</v>
      </c>
      <c r="DA20" s="148">
        <f>IF(PIT_fed_deduction!DA20="",0,(PIT_history!DA20*(1-PIT_fed_deduction!DA20*PIT_history!DA$54))/(1-PIT_history!DA20*PIT_fed_deduction!DA20*PIT_history!DA$54))</f>
        <v>3.9836567926455568E-2</v>
      </c>
      <c r="DB20" s="148">
        <f>IF(PIT_fed_deduction!DB20="",0,(PIT_history!DB20*(1-PIT_fed_deduction!DB20*PIT_history!DB$54))/(1-PIT_history!DB20*PIT_fed_deduction!DB20*PIT_history!DB$54))</f>
        <v>3.9836567926455568E-2</v>
      </c>
      <c r="DC20" s="148">
        <f>IF(PIT_fed_deduction!DC20="",0,(PIT_history!DC20*(1-PIT_fed_deduction!DC20*PIT_history!DC$54))/(1-PIT_history!DC20*PIT_fed_deduction!DC20*PIT_history!DC$54))</f>
        <v>3.9836567926455568E-2</v>
      </c>
      <c r="DD20" s="148">
        <f>IF(PIT_fed_deduction!DD20="",0,(PIT_history!DD20*(1-PIT_fed_deduction!DD20*PIT_history!DD$54))/(1-PIT_history!DD20*PIT_fed_deduction!DD20*PIT_history!DD$54))</f>
        <v>3.9836567926455568E-2</v>
      </c>
      <c r="DE20" s="148">
        <f>IF(PIT_fed_deduction!DE20="",0,(PIT_history!DE20*(1-PIT_fed_deduction!DE20*PIT_history!DE$54))/(1-PIT_history!DE20*PIT_fed_deduction!DE20*PIT_history!DE$54))</f>
        <v>3.9836567926455568E-2</v>
      </c>
      <c r="DF20" s="148">
        <f>IF(PIT_fed_deduction!DF20="",0,(PIT_history!DF20*(1-PIT_fed_deduction!DF20*PIT_history!DF$54))/(1-PIT_history!DF20*PIT_fed_deduction!DF20*PIT_history!DF$54))</f>
        <v>3.9836567926455568E-2</v>
      </c>
      <c r="DG20" s="148">
        <f>IF(PIT_fed_deduction!DG20="",0,(PIT_history!DG20*(1-PIT_fed_deduction!DG20*PIT_history!DG$54))/(1-PIT_history!DG20*PIT_fed_deduction!DG20*PIT_history!DG$54))</f>
        <v>3.9836567926455568E-2</v>
      </c>
      <c r="DH20" s="148">
        <f>IF(PIT_fed_deduction!DH20="",0,(PIT_history!DH20*(1-PIT_fed_deduction!DH20*PIT_history!DH$54))/(1-PIT_history!DH20*PIT_fed_deduction!DH20*PIT_history!DH$54))</f>
        <v>3.9836567926455568E-2</v>
      </c>
      <c r="DI20" s="148">
        <f>IF(PIT_fed_deduction!DI20="",0,(PIT_history!DI20*(1-PIT_fed_deduction!DI20*PIT_history!DI$54))/(1-PIT_history!DI20*PIT_fed_deduction!DI20*PIT_history!DI$54))</f>
        <v>3.9836567926455568E-2</v>
      </c>
      <c r="DJ20" s="148">
        <f>IF(PIT_fed_deduction!DJ20="",0,(PIT_history!DJ20*(1-PIT_fed_deduction!DJ20*PIT_history!DJ$54))/(1-PIT_history!DJ20*PIT_fed_deduction!DJ20*PIT_history!DJ$54))</f>
        <v>3.9836567926455568E-2</v>
      </c>
      <c r="DK20" s="148">
        <f>IF(PIT_fed_deduction!DK20="",0,(PIT_history!DK20*(1-PIT_fed_deduction!DK20*PIT_history!DK$54))/(1-PIT_history!DK20*PIT_fed_deduction!DK20*PIT_history!DK$54))</f>
        <v>3.7122019175612551E-2</v>
      </c>
      <c r="DL20" s="148">
        <f>IF(PIT_fed_deduction!DL20="",0,(PIT_history!DL20*(1-PIT_fed_deduction!DL20*PIT_history!DL$54))/(1-PIT_history!DL20*PIT_fed_deduction!DL20*PIT_history!DL$54))</f>
        <v>3.7122019175612551E-2</v>
      </c>
      <c r="DM20" s="148">
        <f>IF(PIT_fed_deduction!DM20="",0,(PIT_history!DM20*(1-PIT_fed_deduction!DM20*PIT_history!DM$54))/(1-PIT_history!DM20*PIT_fed_deduction!DM20*PIT_history!DM$54))</f>
        <v>3.7122019175612551E-2</v>
      </c>
      <c r="DN20" s="148">
        <f>IF(PIT_fed_deduction!DN20="",0,(PIT_history!DN20*(1-PIT_fed_deduction!DN20*PIT_history!DN$54))/(1-PIT_history!DN20*PIT_fed_deduction!DN20*PIT_history!DN$54))</f>
        <v>3.7122019175612551E-2</v>
      </c>
      <c r="DO20" s="148">
        <f>IF(PIT_fed_deduction!DO20="",0,(PIT_history!DO20*(1-PIT_fed_deduction!DO20*PIT_history!DO$54))/(1-PIT_history!DO20*PIT_fed_deduction!DO20*PIT_history!DO$54))</f>
        <v>3.7122019175612551E-2</v>
      </c>
      <c r="DP20" s="148">
        <f>IF(PIT_fed_deduction!DP20="",0,(1-(PIT_fed_deduction!DP20*PIT_history!DP$54))*PIT_history!DP20)</f>
        <v>3.78E-2</v>
      </c>
      <c r="DQ20" s="148">
        <f>IF(PIT_fed_deduction!DQ20="",0,(1-(PIT_fed_deduction!DQ20*PIT_history!DQ$54))*PIT_history!DQ20)</f>
        <v>3.78E-2</v>
      </c>
      <c r="DR20" s="148">
        <f>IF(PIT_fed_deduction!DR20="",0,(1-(PIT_fed_deduction!DR20*PIT_history!DR$54))*PIT_history!DR20)</f>
        <v>3.78E-2</v>
      </c>
      <c r="DS20" s="148">
        <f>IF(PIT_fed_deduction!DS20="",0,(1-(PIT_fed_deduction!DS20*PIT_history!DS$54))*PIT_history!DS20)</f>
        <v>3.78E-2</v>
      </c>
      <c r="DT20" s="148">
        <f>IF(PIT_fed_deduction!DT20="",0,(1-(PIT_fed_deduction!DT20*PIT_history!DT$54))*PIT_history!DT20)</f>
        <v>4.2500000000000003E-2</v>
      </c>
      <c r="DU20" s="148">
        <f>IF(PIT_fed_deduction!DU20="",0,(1-(PIT_fed_deduction!DU20*PIT_history!DU$54))*PIT_history!DU20)</f>
        <v>4.2500000000000003E-2</v>
      </c>
      <c r="DV20" s="148">
        <f>IF(PIT_fed_deduction!DV20="",0,(1-(PIT_fed_deduction!DV20*PIT_history!DV$54))*PIT_history!DV20)</f>
        <v>4.2500000000000003E-2</v>
      </c>
      <c r="DW20" s="148">
        <f>IF(PIT_fed_deduction!DW20="",0,(1-(PIT_fed_deduction!DW20*PIT_history!DW$54))*PIT_history!DW20)</f>
        <v>0.03</v>
      </c>
      <c r="DX20" s="148">
        <f>IF(PIT_fed_deduction!DX20="",0,(1-(PIT_fed_deduction!DX20*PIT_history!DX$54))*PIT_history!DX20)</f>
        <v>0.03</v>
      </c>
      <c r="DY20" s="144">
        <f>IF(PIT_fed_deduction!DY20="","",(1-(PIT_fed_deduction!DY20*PIT_history!DY$54))*PIT_history!DY20)</f>
        <v>0.03</v>
      </c>
      <c r="DZ20" s="68"/>
      <c r="EA20" s="2"/>
      <c r="EB20" s="2"/>
      <c r="EC20" s="2"/>
      <c r="ED20" s="2"/>
      <c r="EE20" s="2"/>
      <c r="EF20" s="2"/>
      <c r="EG20" s="2"/>
      <c r="EH20" s="2"/>
      <c r="EI20" s="2"/>
      <c r="EJ20" s="2"/>
      <c r="EK20" s="2"/>
      <c r="EL20" s="2"/>
      <c r="EM20" s="2"/>
      <c r="EN20" s="2"/>
      <c r="EO20" s="2"/>
      <c r="EP20" s="2"/>
      <c r="EQ20" s="2"/>
      <c r="ER20" s="2"/>
      <c r="ES20" s="2"/>
      <c r="ET20" s="2"/>
      <c r="EU20" s="2"/>
    </row>
    <row r="21" spans="1:151" ht="15" customHeight="1">
      <c r="A21" s="17" t="s">
        <v>45</v>
      </c>
      <c r="B21" s="148">
        <f>IF(PIT_fed_deduction!B21="",0,(PIT_history!B21*(1-PIT_fed_deduction!B21*PIT_history!B$54))/(1-PIT_history!B21*PIT_fed_deduction!B21*PIT_history!B$54))</f>
        <v>0</v>
      </c>
      <c r="C21" s="148">
        <f>IF(PIT_fed_deduction!C21="",0,(PIT_history!C21*(1-PIT_fed_deduction!C21*PIT_history!C$54))/(1-PIT_history!C21*PIT_fed_deduction!C21*PIT_history!C$54))</f>
        <v>0</v>
      </c>
      <c r="D21" s="148">
        <f>IF(PIT_fed_deduction!D21="",0,(PIT_history!D21*(1-PIT_fed_deduction!D21*PIT_history!D$54))/(1-PIT_history!D21*PIT_fed_deduction!D21*PIT_history!D$54))</f>
        <v>0</v>
      </c>
      <c r="E21" s="148">
        <f>IF(PIT_fed_deduction!E21="",0,(PIT_history!E21*(1-PIT_fed_deduction!E21*PIT_history!E$54))/(1-PIT_history!E21*PIT_fed_deduction!E21*PIT_history!E$54))</f>
        <v>0</v>
      </c>
      <c r="F21" s="148">
        <f>IF(PIT_fed_deduction!F21="",0,(PIT_history!F21*(1-PIT_fed_deduction!F21*PIT_history!F$54))/(1-PIT_history!F21*PIT_fed_deduction!F21*PIT_history!F$54))</f>
        <v>0</v>
      </c>
      <c r="G21" s="148">
        <f>IF(PIT_fed_deduction!G21="",0,(PIT_history!G21*(1-PIT_fed_deduction!G21*PIT_history!G$54))/(1-PIT_history!G21*PIT_fed_deduction!G21*PIT_history!G$54))</f>
        <v>0</v>
      </c>
      <c r="H21" s="148">
        <f>IF(PIT_fed_deduction!H21="",0,(PIT_history!H21*(1-PIT_fed_deduction!H21*PIT_history!H$54))/(1-PIT_history!H21*PIT_fed_deduction!H21*PIT_history!H$54))</f>
        <v>0</v>
      </c>
      <c r="I21" s="148">
        <f>IF(PIT_fed_deduction!I21="",0,(PIT_history!I21*(1-PIT_fed_deduction!I21*PIT_history!I$54))/(1-PIT_history!I21*PIT_fed_deduction!I21*PIT_history!I$54))</f>
        <v>0</v>
      </c>
      <c r="J21" s="148">
        <f>IF(PIT_fed_deduction!J21="",0,(PIT_history!J21*(1-PIT_fed_deduction!J21*PIT_history!J$54))/(1-PIT_history!J21*PIT_fed_deduction!J21*PIT_history!J$54))</f>
        <v>0</v>
      </c>
      <c r="K21" s="148">
        <f>IF(PIT_fed_deduction!K21="",0,(PIT_history!K21*(1-PIT_fed_deduction!K21*PIT_history!K$54))/(1-PIT_history!K21*PIT_fed_deduction!K21*PIT_history!K$54))</f>
        <v>0</v>
      </c>
      <c r="L21" s="148">
        <f>IF(PIT_fed_deduction!L21="",0,(PIT_history!L21*(1-PIT_fed_deduction!L21*PIT_history!L$54))/(1-PIT_history!L21*PIT_fed_deduction!L21*PIT_history!L$54))</f>
        <v>0</v>
      </c>
      <c r="M21" s="148">
        <f>IF(PIT_fed_deduction!M21="",0,(PIT_history!M21*(1-PIT_fed_deduction!M21*PIT_history!M$54))/(1-PIT_history!M21*PIT_fed_deduction!M21*PIT_history!M$54))</f>
        <v>0</v>
      </c>
      <c r="N21" s="148">
        <f>IF(PIT_fed_deduction!N21="",0,(PIT_history!N21*(1-PIT_fed_deduction!N21*PIT_history!N$54))/(1-PIT_history!N21*PIT_fed_deduction!N21*PIT_history!N$54))</f>
        <v>0</v>
      </c>
      <c r="O21" s="148">
        <f>IF(PIT_fed_deduction!O21="",0,(PIT_history!O21*(1-PIT_fed_deduction!O21*PIT_history!O$54))/(1-PIT_history!O21*PIT_fed_deduction!O21*PIT_history!O$54))</f>
        <v>0</v>
      </c>
      <c r="P21" s="148">
        <f>IF(PIT_fed_deduction!P21="",0,(PIT_history!P21*(1-PIT_fed_deduction!P21*PIT_history!P$54))/(1-PIT_history!P21*PIT_fed_deduction!P21*PIT_history!P$54))</f>
        <v>0</v>
      </c>
      <c r="Q21" s="148">
        <f>IF(PIT_fed_deduction!Q21="",0,(PIT_history!Q21*(1-PIT_fed_deduction!Q21*PIT_history!Q$54))/(1-PIT_history!Q21*PIT_fed_deduction!Q21*PIT_history!Q$54))</f>
        <v>0</v>
      </c>
      <c r="R21" s="148">
        <f>IF(PIT_fed_deduction!R21="",0,(PIT_history!R21*(1-PIT_fed_deduction!R21*PIT_history!R$54))/(1-PIT_history!R21*PIT_fed_deduction!R21*PIT_history!R$54))</f>
        <v>0</v>
      </c>
      <c r="S21" s="148">
        <f>IF(PIT_fed_deduction!S21="",0,(PIT_history!S21*(1-PIT_fed_deduction!S21*PIT_history!S$54))/(1-PIT_history!S21*PIT_fed_deduction!S21*PIT_history!S$54))</f>
        <v>0</v>
      </c>
      <c r="T21" s="148">
        <f>IF(PIT_fed_deduction!T21="",0,(PIT_history!T21*(1-PIT_fed_deduction!T21*PIT_history!T$54))/(1-PIT_history!T21*PIT_fed_deduction!T21*PIT_history!T$54))</f>
        <v>0</v>
      </c>
      <c r="U21" s="148">
        <f>IF(PIT_fed_deduction!U21="",0,(PIT_history!U21*(1-PIT_fed_deduction!U21*PIT_history!U$54))/(1-PIT_history!U21*PIT_fed_deduction!U21*PIT_history!U$54))</f>
        <v>0</v>
      </c>
      <c r="V21" s="148">
        <f>IF(PIT_fed_deduction!V21="",0,(PIT_history!V21*(1-PIT_fed_deduction!V21*PIT_history!V$54))/(1-PIT_history!V21*PIT_fed_deduction!V21*PIT_history!V$54))</f>
        <v>0</v>
      </c>
      <c r="W21" s="148">
        <f>IF(PIT_fed_deduction!W21="",0,(PIT_history!W21*(1-PIT_fed_deduction!W21*PIT_history!W$54))/(1-PIT_history!W21*PIT_fed_deduction!W21*PIT_history!W$54))</f>
        <v>0</v>
      </c>
      <c r="X21" s="148">
        <f>IF(PIT_fed_deduction!X21="",0,(PIT_history!X21*(1-PIT_fed_deduction!X21*PIT_history!X$54))/(1-PIT_history!X21*PIT_fed_deduction!X21*PIT_history!X$54))</f>
        <v>0</v>
      </c>
      <c r="Y21" s="148">
        <f>IF(PIT_fed_deduction!Y21="",0,(PIT_history!Y21*(1-PIT_fed_deduction!Y21*PIT_history!Y$54))/(1-PIT_history!Y21*PIT_fed_deduction!Y21*PIT_history!Y$54))</f>
        <v>0</v>
      </c>
      <c r="Z21" s="148">
        <f>IF(PIT_fed_deduction!Z21="",0,(PIT_history!Z21*(1-PIT_fed_deduction!Z21*PIT_history!Z$54))/(1-PIT_history!Z21*PIT_fed_deduction!Z21*PIT_history!Z$54))</f>
        <v>0</v>
      </c>
      <c r="AA21" s="148">
        <f>IF(PIT_fed_deduction!AA21="",0,(PIT_history!AA21*(1-PIT_fed_deduction!AA21*PIT_history!AA$54))/(1-PIT_history!AA21*PIT_fed_deduction!AA21*PIT_history!AA$54))</f>
        <v>0</v>
      </c>
      <c r="AB21" s="148">
        <f>IF(PIT_fed_deduction!AB21="",0,(PIT_history!AB21*(1-PIT_fed_deduction!AB21*PIT_history!AB$54))/(1-PIT_history!AB21*PIT_fed_deduction!AB21*PIT_history!AB$54))</f>
        <v>0</v>
      </c>
      <c r="AC21" s="148">
        <f>IF(PIT_fed_deduction!AC21="",0,(PIT_history!AC21*(1-PIT_fed_deduction!AC21*PIT_history!AC$54))/(1-PIT_history!AC21*PIT_fed_deduction!AC21*PIT_history!AC$54))</f>
        <v>0</v>
      </c>
      <c r="AD21" s="148">
        <f>IF(PIT_fed_deduction!AD21="",0,(PIT_history!AD21*(1-PIT_fed_deduction!AD21*PIT_history!AD$54))/(1-PIT_history!AD21*PIT_fed_deduction!AD21*PIT_history!AD$54))</f>
        <v>0</v>
      </c>
      <c r="AE21" s="148">
        <f>IF(PIT_fed_deduction!AE21="",0,(PIT_history!AE21*(1-PIT_fed_deduction!AE21*PIT_history!AE$54))/(1-PIT_history!AE21*PIT_fed_deduction!AE21*PIT_history!AE$54))</f>
        <v>0</v>
      </c>
      <c r="AF21" s="148">
        <f>IF(PIT_fed_deduction!AF21="",0,(PIT_history!AF21*(1-PIT_fed_deduction!AF21*PIT_history!AF$54))/(1-PIT_history!AF21*PIT_fed_deduction!AF21*PIT_history!AF$54))</f>
        <v>0</v>
      </c>
      <c r="AG21" s="148">
        <f>IF(PIT_fed_deduction!AG21="",0,(PIT_history!AG21*(1-PIT_fed_deduction!AG21*PIT_history!AG$54))/(1-PIT_history!AG21*PIT_fed_deduction!AG21*PIT_history!AG$54))</f>
        <v>0</v>
      </c>
      <c r="AH21" s="148">
        <f>IF(PIT_fed_deduction!AH21="",0,(PIT_history!AH21*(1-PIT_fed_deduction!AH21*PIT_history!AH$54))/(1-PIT_history!AH21*PIT_fed_deduction!AH21*PIT_history!AH$54))</f>
        <v>0</v>
      </c>
      <c r="AI21" s="148">
        <f>IF(PIT_fed_deduction!AI21="",0,(PIT_history!AI21*(1-PIT_fed_deduction!AI21*PIT_history!AI$54))/(1-PIT_history!AI21*PIT_fed_deduction!AI21*PIT_history!AI$54))</f>
        <v>0</v>
      </c>
      <c r="AJ21" s="148">
        <f>IF(PIT_fed_deduction!AJ21="",0,(PIT_history!AJ21*(1-PIT_fed_deduction!AJ21*PIT_history!AJ$54))/(1-PIT_history!AJ21*PIT_fed_deduction!AJ21*PIT_history!AJ$54))</f>
        <v>0</v>
      </c>
      <c r="AK21" s="148">
        <f>IF(PIT_fed_deduction!AK21="",0,(PIT_history!AK21*(1-PIT_fed_deduction!AK21*PIT_history!AK$54))/(1-PIT_history!AK21*PIT_fed_deduction!AK21*PIT_history!AK$54))</f>
        <v>0</v>
      </c>
      <c r="AL21" s="148">
        <f>IF(PIT_fed_deduction!AL21="",0,(PIT_history!AL21*(1-PIT_fed_deduction!AL21*PIT_history!AL$54))/(1-PIT_history!AL21*PIT_fed_deduction!AL21*PIT_history!AL$54))</f>
        <v>0</v>
      </c>
      <c r="AM21" s="148">
        <f>IF(PIT_fed_deduction!AM21="",0,(PIT_history!AM21*(1-PIT_fed_deduction!AM21*PIT_history!AM$54))/(1-PIT_history!AM21*PIT_fed_deduction!AM21*PIT_history!AM$54))</f>
        <v>0</v>
      </c>
      <c r="AN21" s="148">
        <f>IF(PIT_fed_deduction!AN21="",0,(PIT_history!AN21*(1-PIT_fed_deduction!AN21*PIT_history!AN$54))/(1-PIT_history!AN21*PIT_fed_deduction!AN21*PIT_history!AN$54))</f>
        <v>0</v>
      </c>
      <c r="AO21" s="148">
        <f>IF(PIT_fed_deduction!AO21="",0,(PIT_history!AO21*(1-PIT_fed_deduction!AO21*PIT_history!AO$54))/(1-PIT_history!AO21*PIT_fed_deduction!AO21*PIT_history!AO$54))</f>
        <v>0</v>
      </c>
      <c r="AP21" s="148">
        <f>IF(PIT_fed_deduction!AP21="",0,(PIT_history!AP21*(1-PIT_fed_deduction!AP21*PIT_history!AP$54))/(1-PIT_history!AP21*PIT_fed_deduction!AP21*PIT_history!AP$54))</f>
        <v>0</v>
      </c>
      <c r="AQ21" s="148">
        <f>IF(PIT_fed_deduction!AQ21="",0,(PIT_history!AQ21*(1-PIT_fed_deduction!AQ21*PIT_history!AQ$54))/(1-PIT_history!AQ21*PIT_fed_deduction!AQ21*PIT_history!AQ$54))</f>
        <v>0</v>
      </c>
      <c r="AR21" s="148">
        <f>IF(PIT_fed_deduction!AR21="",0,(PIT_history!AR21*(1-PIT_fed_deduction!AR21*PIT_history!AR$54))/(1-PIT_history!AR21*PIT_fed_deduction!AR21*PIT_history!AR$54))</f>
        <v>0</v>
      </c>
      <c r="AS21" s="148">
        <f>IF(PIT_fed_deduction!AS21="",0,(PIT_history!AS21*(1-PIT_fed_deduction!AS21*PIT_history!AS$54))/(1-PIT_history!AS21*PIT_fed_deduction!AS21*PIT_history!AS$54))</f>
        <v>0</v>
      </c>
      <c r="AT21" s="148">
        <f>IF(PIT_fed_deduction!AT21="",0,(PIT_history!AT21*(1-PIT_fed_deduction!AT21*PIT_history!AT$54))/(1-PIT_history!AT21*PIT_fed_deduction!AT21*PIT_history!AT$54))</f>
        <v>0</v>
      </c>
      <c r="AU21" s="148">
        <f>IF(PIT_fed_deduction!AU21="",0,(PIT_history!AU21*(1-PIT_fed_deduction!AU21*PIT_history!AU$54))/(1-PIT_history!AU21*PIT_fed_deduction!AU21*PIT_history!AU$54))</f>
        <v>0</v>
      </c>
      <c r="AV21" s="148">
        <f>IF(PIT_fed_deduction!AV21="",0,(PIT_history!AV21*(1-PIT_fed_deduction!AV21*PIT_history!AV$54))/(1-PIT_history!AV21*PIT_fed_deduction!AV21*PIT_history!AV$54))</f>
        <v>0</v>
      </c>
      <c r="AW21" s="148">
        <f>IF(PIT_fed_deduction!AW21="",0,(PIT_history!AW21*(1-PIT_fed_deduction!AW21*PIT_history!AW$54))/(1-PIT_history!AW21*PIT_fed_deduction!AW21*PIT_history!AW$54))</f>
        <v>0</v>
      </c>
      <c r="AX21" s="148">
        <f>IF(PIT_fed_deduction!AX21="",0,(PIT_history!AX21*(1-PIT_fed_deduction!AX21*PIT_history!AX$54))/(1-PIT_history!AX21*PIT_fed_deduction!AX21*PIT_history!AX$54))</f>
        <v>0</v>
      </c>
      <c r="AY21" s="148">
        <f>IF(PIT_fed_deduction!AY21="",0,(PIT_history!AY21*(1-PIT_fed_deduction!AY21*PIT_history!AY$54))/(1-PIT_history!AY21*PIT_fed_deduction!AY21*PIT_history!AY$54))</f>
        <v>0</v>
      </c>
      <c r="AZ21" s="148">
        <f>IF(PIT_fed_deduction!AZ21="",0,(PIT_history!AZ21*(1-PIT_fed_deduction!AZ21*PIT_history!AZ$54))/(1-PIT_history!AZ21*PIT_fed_deduction!AZ21*PIT_history!AZ$54))</f>
        <v>0</v>
      </c>
      <c r="BA21" s="148">
        <f>IF(PIT_fed_deduction!BA21="",0,(PIT_history!BA21*(1-PIT_fed_deduction!BA21*PIT_history!BA$54))/(1-PIT_history!BA21*PIT_fed_deduction!BA21*PIT_history!BA$54))</f>
        <v>0</v>
      </c>
      <c r="BB21" s="148">
        <f>IF(PIT_fed_deduction!BB21="",0,(PIT_history!BB21*(1-PIT_fed_deduction!BB21*PIT_history!BB$54))/(1-PIT_history!BB21*PIT_fed_deduction!BB21*PIT_history!BB$54))</f>
        <v>0</v>
      </c>
      <c r="BC21" s="148">
        <f>IF(PIT_fed_deduction!BC21="",0,(PIT_history!BC21*(1-PIT_fed_deduction!BC21*PIT_history!BC$54))/(1-PIT_history!BC21*PIT_fed_deduction!BC21*PIT_history!BC$54))</f>
        <v>0</v>
      </c>
      <c r="BD21" s="148">
        <f>IF(PIT_fed_deduction!BD21="",0,(PIT_history!BD21*(1-PIT_fed_deduction!BD21*PIT_history!BD$54))/(1-PIT_history!BD21*PIT_fed_deduction!BD21*PIT_history!BD$54))</f>
        <v>0</v>
      </c>
      <c r="BE21" s="148">
        <f>IF(PIT_fed_deduction!BE21="",0,(PIT_history!BE21*(1-PIT_fed_deduction!BE21*PIT_history!BE$54))/(1-PIT_history!BE21*PIT_fed_deduction!BE21*PIT_history!BE$54))</f>
        <v>0</v>
      </c>
      <c r="BF21" s="148">
        <f>IF(PIT_fed_deduction!BF21="",0,(PIT_history!BF21*(1-PIT_fed_deduction!BF21*PIT_history!BF$54))/(1-PIT_history!BF21*PIT_fed_deduction!BF21*PIT_history!BF$54))</f>
        <v>0</v>
      </c>
      <c r="BG21" s="148">
        <f>IF(PIT_fed_deduction!BG21="",0,(PIT_history!BG21*(1-PIT_fed_deduction!BG21*PIT_history!BG$54))/(1-PIT_history!BG21*PIT_fed_deduction!BG21*PIT_history!BG$54))</f>
        <v>0</v>
      </c>
      <c r="BH21" s="148">
        <f>IF(PIT_fed_deduction!BH21="",0,(PIT_history!BH21*(1-PIT_fed_deduction!BH21*PIT_history!BH$54))/(1-PIT_history!BH21*PIT_fed_deduction!BH21*PIT_history!BH$54))</f>
        <v>0</v>
      </c>
      <c r="BI21" s="148">
        <f>IF(PIT_fed_deduction!BI21="",0,(PIT_history!BI21*(1-PIT_fed_deduction!BI21*PIT_history!BI$54))/(1-PIT_history!BI21*PIT_fed_deduction!BI21*PIT_history!BI$54))</f>
        <v>0</v>
      </c>
      <c r="BJ21" s="148">
        <f>IF(PIT_fed_deduction!BJ21="",0,(PIT_history!BJ21*(1-PIT_fed_deduction!BJ21*PIT_history!BJ$54))/(1-PIT_history!BJ21*PIT_fed_deduction!BJ21*PIT_history!BJ$54))</f>
        <v>0</v>
      </c>
      <c r="BK21" s="148">
        <f>IF(PIT_fed_deduction!BK21="",0,(PIT_history!BK21*(1-PIT_fed_deduction!BK21*PIT_history!BK$54))/(1-PIT_history!BK21*PIT_fed_deduction!BK21*PIT_history!BK$54))</f>
        <v>0</v>
      </c>
      <c r="BL21" s="148">
        <f>IF(PIT_fed_deduction!BL21="",0,(PIT_history!BL21*(1-PIT_fed_deduction!BL21*PIT_history!BL$54))/(1-PIT_history!BL21*PIT_fed_deduction!BL21*PIT_history!BL$54))</f>
        <v>0</v>
      </c>
      <c r="BM21" s="148">
        <f>IF(PIT_fed_deduction!BM21="",0,(PIT_history!BM21*(1-PIT_fed_deduction!BM21*PIT_history!BM$54))/(1-PIT_history!BM21*PIT_fed_deduction!BM21*PIT_history!BM$54))</f>
        <v>0</v>
      </c>
      <c r="BN21" s="148">
        <f>IF(PIT_fed_deduction!BN21="",0,(PIT_history!BN21*(1-PIT_fed_deduction!BN21*PIT_history!BN$54))/(1-PIT_history!BN21*PIT_fed_deduction!BN21*PIT_history!BN$54))</f>
        <v>0</v>
      </c>
      <c r="BO21" s="148">
        <f>IF(PIT_fed_deduction!BO21="",0,(PIT_history!BO21*(1-PIT_fed_deduction!BO21*PIT_history!BO$54))/(1-PIT_history!BO21*PIT_fed_deduction!BO21*PIT_history!BO$54))</f>
        <v>0</v>
      </c>
      <c r="BP21" s="148">
        <f>IF(PIT_fed_deduction!BP21="",0,(PIT_history!BP21*(1-PIT_fed_deduction!BP21*PIT_history!BP$54))/(1-PIT_history!BP21*PIT_fed_deduction!BP21*PIT_history!BP$54))</f>
        <v>0</v>
      </c>
      <c r="BQ21" s="148">
        <f>IF(PIT_fed_deduction!BQ21="",0,(PIT_history!BQ21*(1-PIT_fed_deduction!BQ21*PIT_history!BQ$54))/(1-PIT_history!BQ21*PIT_fed_deduction!BQ21*PIT_history!BQ$54))</f>
        <v>0</v>
      </c>
      <c r="BR21" s="148">
        <f>IF(PIT_fed_deduction!BR21="",0,(PIT_history!BR21*(1-PIT_fed_deduction!BR21*PIT_history!BR$54))/(1-PIT_history!BR21*PIT_fed_deduction!BR21*PIT_history!BR$54))</f>
        <v>0</v>
      </c>
      <c r="BS21" s="148">
        <f>IF(PIT_fed_deduction!BS21="",0,(PIT_history!BS21*(1-PIT_fed_deduction!BS21*PIT_history!BS$54))/(1-PIT_history!BS21*PIT_fed_deduction!BS21*PIT_history!BS$54))</f>
        <v>0.06</v>
      </c>
      <c r="BT21" s="148">
        <f>IF(PIT_fed_deduction!BT21="",0,(PIT_history!BT21*(1-PIT_fed_deduction!BT21*PIT_history!BT$54))/(1-PIT_history!BT21*PIT_fed_deduction!BT21*PIT_history!BT$54))</f>
        <v>0.06</v>
      </c>
      <c r="BU21" s="148">
        <f>IF(PIT_fed_deduction!BU21="",0,(PIT_history!BU21*(1-PIT_fed_deduction!BU21*PIT_history!BU$54))/(1-PIT_history!BU21*PIT_fed_deduction!BU21*PIT_history!BU$54))</f>
        <v>0.06</v>
      </c>
      <c r="BV21" s="148">
        <f>IF(PIT_fed_deduction!BV21="",0,(PIT_history!BV21*(1-PIT_fed_deduction!BV21*PIT_history!BV$54))/(1-PIT_history!BV21*PIT_fed_deduction!BV21*PIT_history!BV$54))</f>
        <v>0.06</v>
      </c>
      <c r="BW21" s="148">
        <f>IF(PIT_fed_deduction!BW21="",0,(PIT_history!BW21*(1-PIT_fed_deduction!BW21*PIT_history!BW$54))/(1-PIT_history!BW21*PIT_fed_deduction!BW21*PIT_history!BW$54))</f>
        <v>0.06</v>
      </c>
      <c r="BX21" s="148">
        <f>IF(PIT_fed_deduction!BX21="",0,(PIT_history!BX21*(1-PIT_fed_deduction!BX21*PIT_history!BX$54))/(1-PIT_history!BX21*PIT_fed_deduction!BX21*PIT_history!BX$54))</f>
        <v>0.06</v>
      </c>
      <c r="BY21" s="148">
        <f>IF(PIT_fed_deduction!BY21="",0,(PIT_history!BY21*(1-PIT_fed_deduction!BY21*PIT_history!BY$54))/(1-PIT_history!BY21*PIT_fed_deduction!BY21*PIT_history!BY$54))</f>
        <v>0.06</v>
      </c>
      <c r="BZ21" s="148">
        <f>IF(PIT_fed_deduction!BZ21="",0,(PIT_history!BZ21*(1-PIT_fed_deduction!BZ21*PIT_history!BZ$54))/(1-PIT_history!BZ21*PIT_fed_deduction!BZ21*PIT_history!BZ$54))</f>
        <v>0.08</v>
      </c>
      <c r="CA21" s="148">
        <f>IF(PIT_fed_deduction!CA21="",0,(PIT_history!CA21*(1-PIT_fed_deduction!CA21*PIT_history!CA$54))/(1-PIT_history!CA21*PIT_fed_deduction!CA21*PIT_history!CA$54))</f>
        <v>0.1</v>
      </c>
      <c r="CB21" s="148">
        <f>IF(PIT_fed_deduction!CB21="",0,(PIT_history!CB21*(1-PIT_fed_deduction!CB21*PIT_history!CB$54))/(1-PIT_history!CB21*PIT_fed_deduction!CB21*PIT_history!CB$54))</f>
        <v>0.1</v>
      </c>
      <c r="CC21" s="148">
        <f>IF(PIT_fed_deduction!CC21="",0,(PIT_history!CC21*(1-PIT_fed_deduction!CC21*PIT_history!CC$54))/(1-PIT_history!CC21*PIT_fed_deduction!CC21*PIT_history!CC$54))</f>
        <v>0.1</v>
      </c>
      <c r="CD21" s="148">
        <f>IF(PIT_fed_deduction!CD21="",0,(PIT_history!CD21*(1-PIT_fed_deduction!CD21*PIT_history!CD$54))/(1-PIT_history!CD21*PIT_fed_deduction!CD21*PIT_history!CD$54))</f>
        <v>0.1</v>
      </c>
      <c r="CE21" s="148">
        <f>IF(PIT_fed_deduction!CE21="",0,(PIT_history!CE21*(1-PIT_fed_deduction!CE21*PIT_history!CE$54))/(1-PIT_history!CE21*PIT_fed_deduction!CE21*PIT_history!CE$54))</f>
        <v>0.1</v>
      </c>
      <c r="CF21" s="148">
        <f>IF(PIT_fed_deduction!CF21="",0,(PIT_history!CF21*(1-PIT_fed_deduction!CF21*PIT_history!CF$54))/(1-PIT_history!CF21*PIT_fed_deduction!CF21*PIT_history!CF$54))</f>
        <v>0.1</v>
      </c>
      <c r="CG21" s="148">
        <f>IF(PIT_fed_deduction!CG21="",0,(PIT_history!CG21*(1-PIT_fed_deduction!CG21*PIT_history!CG$54))/(1-PIT_history!CG21*PIT_fed_deduction!CG21*PIT_history!CG$54))</f>
        <v>0.1</v>
      </c>
      <c r="CH21" s="148">
        <f>IF(PIT_fed_deduction!CH21="",0,(PIT_history!CH21*(1-PIT_fed_deduction!CH21*PIT_history!CH$54))/(1-PIT_history!CH21*PIT_fed_deduction!CH21*PIT_history!CH$54))</f>
        <v>0.1</v>
      </c>
      <c r="CI21" s="148">
        <f>IF(PIT_fed_deduction!CI21="",0,(PIT_history!CI21*(1-PIT_fed_deduction!CI21*PIT_history!CI$54))/(1-PIT_history!CI21*PIT_fed_deduction!CI21*PIT_history!CI$54))</f>
        <v>0.1</v>
      </c>
      <c r="CJ21" s="148">
        <f>IF(PIT_fed_deduction!CJ21="",0,(PIT_history!CJ21*(1-PIT_fed_deduction!CJ21*PIT_history!CJ$54))/(1-PIT_history!CJ21*PIT_fed_deduction!CJ21*PIT_history!CJ$54))</f>
        <v>0.1</v>
      </c>
      <c r="CK21" s="148">
        <f>IF(PIT_fed_deduction!CK21="",0,(PIT_history!CK21*(1-PIT_fed_deduction!CK21*PIT_history!CK$54))/(1-PIT_history!CK21*PIT_fed_deduction!CK21*PIT_history!CK$54))</f>
        <v>0.1</v>
      </c>
      <c r="CL21" s="148">
        <f>IF(PIT_fed_deduction!CL21="",0,(PIT_history!CL21*(1-PIT_fed_deduction!CL21*PIT_history!CL$54))/(1-PIT_history!CL21*PIT_fed_deduction!CL21*PIT_history!CL$54))</f>
        <v>0.08</v>
      </c>
      <c r="CM21" s="148">
        <f>IF(PIT_fed_deduction!CM21="",0,(PIT_history!CM21*(1-PIT_fed_deduction!CM21*PIT_history!CM$54))/(1-PIT_history!CM21*PIT_fed_deduction!CM21*PIT_history!CM$54))</f>
        <v>8.5000000000000006E-2</v>
      </c>
      <c r="CN21" s="148">
        <f>IF(PIT_fed_deduction!CN21="",0,(PIT_history!CN21*(1-PIT_fed_deduction!CN21*PIT_history!CN$54))/(1-PIT_history!CN21*PIT_fed_deduction!CN21*PIT_history!CN$54))</f>
        <v>8.5000000000000006E-2</v>
      </c>
      <c r="CO21" s="148">
        <f>IF(PIT_fed_deduction!CO21="",0,(PIT_history!CO21*(1-PIT_fed_deduction!CO21*PIT_history!CO$54))/(1-PIT_history!CO21*PIT_fed_deduction!CO21*PIT_history!CO$54))</f>
        <v>8.8000000000000009E-2</v>
      </c>
      <c r="CP21" s="148">
        <f>IF(PIT_fed_deduction!CP21="",0,(PIT_history!CP21*(1-PIT_fed_deduction!CP21*PIT_history!CP$54))/(1-PIT_history!CP21*PIT_fed_deduction!CP21*PIT_history!CP$54))</f>
        <v>8.8000000000000009E-2</v>
      </c>
      <c r="CQ21" s="148">
        <f>IF(PIT_fed_deduction!CQ21="",0,(PIT_history!CQ21*(1-PIT_fed_deduction!CQ21*PIT_history!CQ$54))/(1-PIT_history!CQ21*PIT_fed_deduction!CQ21*PIT_history!CQ$54))</f>
        <v>8.5000000000000006E-2</v>
      </c>
      <c r="CR21" s="148">
        <f>IF(PIT_fed_deduction!CR21="",0,(PIT_history!CR21*(1-PIT_fed_deduction!CR21*PIT_history!CR$54))/(1-PIT_history!CR21*PIT_fed_deduction!CR21*PIT_history!CR$54))</f>
        <v>8.5000000000000006E-2</v>
      </c>
      <c r="CS21" s="148">
        <f>IF(PIT_fed_deduction!CS21="",0,(PIT_history!CS21*(1-PIT_fed_deduction!CS21*PIT_history!CS$54))/(1-PIT_history!CS21*PIT_fed_deduction!CS21*PIT_history!CS$54))</f>
        <v>8.5000000000000006E-2</v>
      </c>
      <c r="CT21" s="148">
        <f>IF(PIT_fed_deduction!CT21="",0,(PIT_history!CT21*(1-PIT_fed_deduction!CT21*PIT_history!CT$54))/(1-PIT_history!CT21*PIT_fed_deduction!CT21*PIT_history!CT$54))</f>
        <v>8.5000000000000006E-2</v>
      </c>
      <c r="CU21" s="148">
        <f>IF(PIT_fed_deduction!CU21="",0,(PIT_history!CU21*(1-PIT_fed_deduction!CU21*PIT_history!CU$54))/(1-PIT_history!CU21*PIT_fed_deduction!CU21*PIT_history!CU$54))</f>
        <v>8.5000000000000006E-2</v>
      </c>
      <c r="CV21" s="148">
        <f>IF(PIT_fed_deduction!CV21="",0,(PIT_history!CV21*(1-PIT_fed_deduction!CV21*PIT_history!CV$54))/(1-PIT_history!CV21*PIT_fed_deduction!CV21*PIT_history!CV$54))</f>
        <v>8.5000000000000006E-2</v>
      </c>
      <c r="CW21" s="148">
        <f>IF(PIT_fed_deduction!CW21="",0,(PIT_history!CW21*(1-PIT_fed_deduction!CW21*PIT_history!CW$54))/(1-PIT_history!CW21*PIT_fed_deduction!CW21*PIT_history!CW$54))</f>
        <v>8.5000000000000006E-2</v>
      </c>
      <c r="CX21" s="148">
        <f>IF(PIT_fed_deduction!CX21="",0,(PIT_history!CX21*(1-PIT_fed_deduction!CX21*PIT_history!CX$54))/(1-PIT_history!CX21*PIT_fed_deduction!CX21*PIT_history!CX$54))</f>
        <v>8.5000000000000006E-2</v>
      </c>
      <c r="CY21" s="148">
        <f>IF(PIT_fed_deduction!CY21="",0,(PIT_history!CY21*(1-PIT_fed_deduction!CY21*PIT_history!CY$54))/(1-PIT_history!CY21*PIT_fed_deduction!CY21*PIT_history!CY$54))</f>
        <v>8.5000000000000006E-2</v>
      </c>
      <c r="CZ21" s="148">
        <f>IF(PIT_fed_deduction!CZ21="",0,(PIT_history!CZ21*(1-PIT_fed_deduction!CZ21*PIT_history!CZ$54))/(1-PIT_history!CZ21*PIT_fed_deduction!CZ21*PIT_history!CZ$54))</f>
        <v>8.5000000000000006E-2</v>
      </c>
      <c r="DA21" s="148">
        <f>IF(PIT_fed_deduction!DA21="",0,(PIT_history!DA21*(1-PIT_fed_deduction!DA21*PIT_history!DA$54))/(1-PIT_history!DA21*PIT_fed_deduction!DA21*PIT_history!DA$54))</f>
        <v>8.5000000000000006E-2</v>
      </c>
      <c r="DB21" s="148">
        <f>IF(PIT_fed_deduction!DB21="",0,(PIT_history!DB21*(1-PIT_fed_deduction!DB21*PIT_history!DB$54))/(1-PIT_history!DB21*PIT_fed_deduction!DB21*PIT_history!DB$54))</f>
        <v>8.5000000000000006E-2</v>
      </c>
      <c r="DC21" s="148">
        <f>IF(PIT_fed_deduction!DC21="",0,(PIT_history!DC21*(1-PIT_fed_deduction!DC21*PIT_history!DC$54))/(1-PIT_history!DC21*PIT_fed_deduction!DC21*PIT_history!DC$54))</f>
        <v>8.5000000000000006E-2</v>
      </c>
      <c r="DD21" s="148">
        <f>IF(PIT_fed_deduction!DD21="",0,(PIT_history!DD21*(1-PIT_fed_deduction!DD21*PIT_history!DD$54))/(1-PIT_history!DD21*PIT_fed_deduction!DD21*PIT_history!DD$54))</f>
        <v>8.5000000000000006E-2</v>
      </c>
      <c r="DE21" s="148">
        <f>IF(PIT_fed_deduction!DE21="",0,(PIT_history!DE21*(1-PIT_fed_deduction!DE21*PIT_history!DE$54))/(1-PIT_history!DE21*PIT_fed_deduction!DE21*PIT_history!DE$54))</f>
        <v>8.5000000000000006E-2</v>
      </c>
      <c r="DF21" s="148">
        <f>IF(PIT_fed_deduction!DF21="",0,(PIT_history!DF21*(1-PIT_fed_deduction!DF21*PIT_history!DF$54))/(1-PIT_history!DF21*PIT_fed_deduction!DF21*PIT_history!DF$54))</f>
        <v>8.5000000000000006E-2</v>
      </c>
      <c r="DG21" s="148">
        <f>IF(PIT_fed_deduction!DG21="",0,(PIT_history!DG21*(1-PIT_fed_deduction!DG21*PIT_history!DG$54))/(1-PIT_history!DG21*PIT_fed_deduction!DG21*PIT_history!DG$54))</f>
        <v>8.5000000000000006E-2</v>
      </c>
      <c r="DH21" s="148">
        <f>IF(PIT_fed_deduction!DH21="",0,(PIT_history!DH21*(1-PIT_fed_deduction!DH21*PIT_history!DH$54))/(1-PIT_history!DH21*PIT_fed_deduction!DH21*PIT_history!DH$54))</f>
        <v>8.5000000000000006E-2</v>
      </c>
      <c r="DI21" s="148">
        <f>IF(PIT_fed_deduction!DI21="",0,(PIT_history!DI21*(1-PIT_fed_deduction!DI21*PIT_history!DI$54))/(1-PIT_history!DI21*PIT_fed_deduction!DI21*PIT_history!DI$54))</f>
        <v>8.5000000000000006E-2</v>
      </c>
      <c r="DJ21" s="148">
        <f>IF(PIT_fed_deduction!DJ21="",0,(PIT_history!DJ21*(1-PIT_fed_deduction!DJ21*PIT_history!DJ$54))/(1-PIT_history!DJ21*PIT_fed_deduction!DJ21*PIT_history!DJ$54))</f>
        <v>8.5000000000000006E-2</v>
      </c>
      <c r="DK21" s="148">
        <f>IF(PIT_fed_deduction!DK21="",0,(PIT_history!DK21*(1-PIT_fed_deduction!DK21*PIT_history!DK$54))/(1-PIT_history!DK21*PIT_fed_deduction!DK21*PIT_history!DK$54))</f>
        <v>0.08</v>
      </c>
      <c r="DL21" s="148">
        <f>IF(PIT_fed_deduction!DL21="",0,(PIT_history!DL21*(1-PIT_fed_deduction!DL21*PIT_history!DL$54))/(1-PIT_history!DL21*PIT_fed_deduction!DL21*PIT_history!DL$54))</f>
        <v>7.9500000000000001E-2</v>
      </c>
      <c r="DM21" s="148">
        <f>IF(PIT_fed_deduction!DM21="",0,(PIT_history!DM21*(1-PIT_fed_deduction!DM21*PIT_history!DM$54))/(1-PIT_history!DM21*PIT_fed_deduction!DM21*PIT_history!DM$54))</f>
        <v>7.9500000000000001E-2</v>
      </c>
      <c r="DN21" s="148">
        <f>IF(PIT_fed_deduction!DN21="",0,(PIT_history!DN21*(1-PIT_fed_deduction!DN21*PIT_history!DN$54))/(1-PIT_history!DN21*PIT_fed_deduction!DN21*PIT_history!DN$54))</f>
        <v>7.1500000000000008E-2</v>
      </c>
      <c r="DO21" s="148">
        <f>IF(PIT_fed_deduction!DO21="",0,(PIT_history!DO21*(1-PIT_fed_deduction!DO21*PIT_history!DO$54))/(1-PIT_history!DO21*PIT_fed_deduction!DO21*PIT_history!DO$54))</f>
        <v>7.1500000000000008E-2</v>
      </c>
      <c r="DP21" s="148">
        <f>IF(PIT_fed_deduction!DP21="",0,(1-(PIT_fed_deduction!DP21*PIT_history!DP$54))*PIT_history!DP21)</f>
        <v>7.1500000000000008E-2</v>
      </c>
      <c r="DQ21" s="148">
        <f>IF(PIT_fed_deduction!DQ21="",0,(1-(PIT_fed_deduction!DQ21*PIT_history!DQ$54))*PIT_history!DQ21)</f>
        <v>7.1500000000000008E-2</v>
      </c>
      <c r="DR21" s="148">
        <f>IF(PIT_fed_deduction!DR21="",0,(1-(PIT_fed_deduction!DR21*PIT_history!DR$54))*PIT_history!DR21)</f>
        <v>7.1500000000000008E-2</v>
      </c>
      <c r="DS21" s="148">
        <f>IF(PIT_fed_deduction!DS21="",0,(1-(PIT_fed_deduction!DS21*PIT_history!DS$54))*PIT_history!DS21)</f>
        <v>7.1500000000000008E-2</v>
      </c>
      <c r="DT21" s="148">
        <f>IF(PIT_fed_deduction!DT21="",0,(1-(PIT_fed_deduction!DT21*PIT_history!DT$54))*PIT_history!DT21)</f>
        <v>7.1500000000000008E-2</v>
      </c>
      <c r="DU21" s="148">
        <f>IF(PIT_fed_deduction!DU21="",0,(1-(PIT_fed_deduction!DU21*PIT_history!DU$54))*PIT_history!DU21)</f>
        <v>7.1500000000000008E-2</v>
      </c>
      <c r="DV21" s="148">
        <f>IF(PIT_fed_deduction!DV21="",0,(1-(PIT_fed_deduction!DV21*PIT_history!DV$54))*PIT_history!DV21)</f>
        <v>7.1499999999999994E-2</v>
      </c>
      <c r="DW21" s="148">
        <f>IF(PIT_fed_deduction!DW21="",0,(1-(PIT_fed_deduction!DW21*PIT_history!DW$54))*PIT_history!DW21)</f>
        <v>7.1499999999999994E-2</v>
      </c>
      <c r="DX21" s="148">
        <f>IF(PIT_fed_deduction!DX21="",0,(1-(PIT_fed_deduction!DX21*PIT_history!DX$54))*PIT_history!DX21)</f>
        <v>9.1499999999999998E-2</v>
      </c>
      <c r="DY21" s="144">
        <f>IF(PIT_fed_deduction!DY21="","",(1-(PIT_fed_deduction!DY21*PIT_history!DY$54))*PIT_history!DY21)</f>
        <v>9.1499999999999998E-2</v>
      </c>
      <c r="DZ21" s="68"/>
      <c r="EA21" s="2"/>
      <c r="EB21" s="2"/>
      <c r="EC21" s="2"/>
      <c r="ED21" s="2"/>
      <c r="EE21" s="2"/>
      <c r="EF21" s="2"/>
      <c r="EG21" s="2"/>
      <c r="EH21" s="2"/>
      <c r="EI21" s="2"/>
      <c r="EJ21" s="2"/>
      <c r="EK21" s="2"/>
      <c r="EL21" s="2"/>
      <c r="EM21" s="2"/>
      <c r="EN21" s="2"/>
      <c r="EO21" s="2"/>
      <c r="EP21" s="2"/>
      <c r="EQ21" s="2"/>
      <c r="ER21" s="2"/>
      <c r="ES21" s="2"/>
      <c r="ET21" s="2"/>
      <c r="EU21" s="2"/>
    </row>
    <row r="22" spans="1:151" ht="15" customHeight="1">
      <c r="A22" s="17" t="s">
        <v>46</v>
      </c>
      <c r="B22" s="148">
        <f>IF(PIT_fed_deduction!B22="",0,(PIT_history!B22*(1-PIT_fed_deduction!B22*PIT_history!B$54))/(1-PIT_history!B22*PIT_fed_deduction!B22*PIT_history!B$54))</f>
        <v>0</v>
      </c>
      <c r="C22" s="148">
        <f>IF(PIT_fed_deduction!C22="",0,(PIT_history!C22*(1-PIT_fed_deduction!C22*PIT_history!C$54))/(1-PIT_history!C22*PIT_fed_deduction!C22*PIT_history!C$54))</f>
        <v>0</v>
      </c>
      <c r="D22" s="148">
        <f>IF(PIT_fed_deduction!D22="",0,(PIT_history!D22*(1-PIT_fed_deduction!D22*PIT_history!D$54))/(1-PIT_history!D22*PIT_fed_deduction!D22*PIT_history!D$54))</f>
        <v>0</v>
      </c>
      <c r="E22" s="148">
        <f>IF(PIT_fed_deduction!E22="",0,(PIT_history!E22*(1-PIT_fed_deduction!E22*PIT_history!E$54))/(1-PIT_history!E22*PIT_fed_deduction!E22*PIT_history!E$54))</f>
        <v>0</v>
      </c>
      <c r="F22" s="148">
        <f>IF(PIT_fed_deduction!F22="",0,(PIT_history!F22*(1-PIT_fed_deduction!F22*PIT_history!F$54))/(1-PIT_history!F22*PIT_fed_deduction!F22*PIT_history!F$54))</f>
        <v>0</v>
      </c>
      <c r="G22" s="148">
        <f>IF(PIT_fed_deduction!G22="",0,(PIT_history!G22*(1-PIT_fed_deduction!G22*PIT_history!G$54))/(1-PIT_history!G22*PIT_fed_deduction!G22*PIT_history!G$54))</f>
        <v>0</v>
      </c>
      <c r="H22" s="148">
        <f>IF(PIT_fed_deduction!H22="",0,(PIT_history!H22*(1-PIT_fed_deduction!H22*PIT_history!H$54))/(1-PIT_history!H22*PIT_fed_deduction!H22*PIT_history!H$54))</f>
        <v>0</v>
      </c>
      <c r="I22" s="148">
        <f>IF(PIT_fed_deduction!I22="",0,(PIT_history!I22*(1-PIT_fed_deduction!I22*PIT_history!I$54))/(1-PIT_history!I22*PIT_fed_deduction!I22*PIT_history!I$54))</f>
        <v>0</v>
      </c>
      <c r="J22" s="148">
        <f>IF(PIT_fed_deduction!J22="",0,(PIT_history!J22*(1-PIT_fed_deduction!J22*PIT_history!J$54))/(1-PIT_history!J22*PIT_fed_deduction!J22*PIT_history!J$54))</f>
        <v>0</v>
      </c>
      <c r="K22" s="148">
        <f>IF(PIT_fed_deduction!K22="",0,(PIT_history!K22*(1-PIT_fed_deduction!K22*PIT_history!K$54))/(1-PIT_history!K22*PIT_fed_deduction!K22*PIT_history!K$54))</f>
        <v>0</v>
      </c>
      <c r="L22" s="148">
        <f>IF(PIT_fed_deduction!L22="",0,(PIT_history!L22*(1-PIT_fed_deduction!L22*PIT_history!L$54))/(1-PIT_history!L22*PIT_fed_deduction!L22*PIT_history!L$54))</f>
        <v>0</v>
      </c>
      <c r="M22" s="148">
        <f>IF(PIT_fed_deduction!M22="",0,(PIT_history!M22*(1-PIT_fed_deduction!M22*PIT_history!M$54))/(1-PIT_history!M22*PIT_fed_deduction!M22*PIT_history!M$54))</f>
        <v>0</v>
      </c>
      <c r="N22" s="148">
        <f>IF(PIT_fed_deduction!N22="",0,(PIT_history!N22*(1-PIT_fed_deduction!N22*PIT_history!N$54))/(1-PIT_history!N22*PIT_fed_deduction!N22*PIT_history!N$54))</f>
        <v>0</v>
      </c>
      <c r="O22" s="148">
        <f>IF(PIT_fed_deduction!O22="",0,(PIT_history!O22*(1-PIT_fed_deduction!O22*PIT_history!O$54))/(1-PIT_history!O22*PIT_fed_deduction!O22*PIT_history!O$54))</f>
        <v>0</v>
      </c>
      <c r="P22" s="148">
        <f>IF(PIT_fed_deduction!P22="",0,(PIT_history!P22*(1-PIT_fed_deduction!P22*PIT_history!P$54))/(1-PIT_history!P22*PIT_fed_deduction!P22*PIT_history!P$54))</f>
        <v>0</v>
      </c>
      <c r="Q22" s="148">
        <f>IF(PIT_fed_deduction!Q22="",0,(PIT_history!Q22*(1-PIT_fed_deduction!Q22*PIT_history!Q$54))/(1-PIT_history!Q22*PIT_fed_deduction!Q22*PIT_history!Q$54))</f>
        <v>0</v>
      </c>
      <c r="R22" s="148">
        <f>IF(PIT_fed_deduction!R22="",0,(PIT_history!R22*(1-PIT_fed_deduction!R22*PIT_history!R$54))/(1-PIT_history!R22*PIT_fed_deduction!R22*PIT_history!R$54))</f>
        <v>0</v>
      </c>
      <c r="S22" s="148">
        <f>IF(PIT_fed_deduction!S22="",0,(PIT_history!S22*(1-PIT_fed_deduction!S22*PIT_history!S$54))/(1-PIT_history!S22*PIT_fed_deduction!S22*PIT_history!S$54))</f>
        <v>0</v>
      </c>
      <c r="T22" s="148">
        <f>IF(PIT_fed_deduction!T22="",0,(PIT_history!T22*(1-PIT_fed_deduction!T22*PIT_history!T$54))/(1-PIT_history!T22*PIT_fed_deduction!T22*PIT_history!T$54))</f>
        <v>0</v>
      </c>
      <c r="U22" s="148">
        <f>IF(PIT_fed_deduction!U22="",0,(PIT_history!U22*(1-PIT_fed_deduction!U22*PIT_history!U$54))/(1-PIT_history!U22*PIT_fed_deduction!U22*PIT_history!U$54))</f>
        <v>0</v>
      </c>
      <c r="V22" s="148">
        <f>IF(PIT_fed_deduction!V22="",0,(PIT_history!V22*(1-PIT_fed_deduction!V22*PIT_history!V$54))/(1-PIT_history!V22*PIT_fed_deduction!V22*PIT_history!V$54))</f>
        <v>0</v>
      </c>
      <c r="W22" s="148">
        <f>IF(PIT_fed_deduction!W22="",0,(PIT_history!W22*(1-PIT_fed_deduction!W22*PIT_history!W$54))/(1-PIT_history!W22*PIT_fed_deduction!W22*PIT_history!W$54))</f>
        <v>0</v>
      </c>
      <c r="X22" s="148">
        <f>IF(PIT_fed_deduction!X22="",0,(PIT_history!X22*(1-PIT_fed_deduction!X22*PIT_history!X$54))/(1-PIT_history!X22*PIT_fed_deduction!X22*PIT_history!X$54))</f>
        <v>0</v>
      </c>
      <c r="Y22" s="148">
        <f>IF(PIT_fed_deduction!Y22="",0,(PIT_history!Y22*(1-PIT_fed_deduction!Y22*PIT_history!Y$54))/(1-PIT_history!Y22*PIT_fed_deduction!Y22*PIT_history!Y$54))</f>
        <v>0</v>
      </c>
      <c r="Z22" s="148">
        <f>IF(PIT_fed_deduction!Z22="",0,(PIT_history!Z22*(1-PIT_fed_deduction!Z22*PIT_history!Z$54))/(1-PIT_history!Z22*PIT_fed_deduction!Z22*PIT_history!Z$54))</f>
        <v>0</v>
      </c>
      <c r="AA22" s="148">
        <f>IF(PIT_fed_deduction!AA22="",0,(PIT_history!AA22*(1-PIT_fed_deduction!AA22*PIT_history!AA$54))/(1-PIT_history!AA22*PIT_fed_deduction!AA22*PIT_history!AA$54))</f>
        <v>0</v>
      </c>
      <c r="AB22" s="148">
        <f>IF(PIT_fed_deduction!AB22="",0,(PIT_history!AB22*(1-PIT_fed_deduction!AB22*PIT_history!AB$54))/(1-PIT_history!AB22*PIT_fed_deduction!AB22*PIT_history!AB$54))</f>
        <v>0</v>
      </c>
      <c r="AC22" s="148">
        <f>IF(PIT_fed_deduction!AC22="",0,(PIT_history!AC22*(1-PIT_fed_deduction!AC22*PIT_history!AC$54))/(1-PIT_history!AC22*PIT_fed_deduction!AC22*PIT_history!AC$54))</f>
        <v>0</v>
      </c>
      <c r="AD22" s="148">
        <f>IF(PIT_fed_deduction!AD22="",0,(PIT_history!AD22*(1-PIT_fed_deduction!AD22*PIT_history!AD$54))/(1-PIT_history!AD22*PIT_fed_deduction!AD22*PIT_history!AD$54))</f>
        <v>0</v>
      </c>
      <c r="AE22" s="148">
        <f>IF(PIT_fed_deduction!AE22="",0,(PIT_history!AE22*(1-PIT_fed_deduction!AE22*PIT_history!AE$54))/(1-PIT_history!AE22*PIT_fed_deduction!AE22*PIT_history!AE$54))</f>
        <v>0</v>
      </c>
      <c r="AF22" s="148">
        <f>IF(PIT_fed_deduction!AF22="",0,(PIT_history!AF22*(1-PIT_fed_deduction!AF22*PIT_history!AF$54))/(1-PIT_history!AF22*PIT_fed_deduction!AF22*PIT_history!AF$54))</f>
        <v>0</v>
      </c>
      <c r="AG22" s="148">
        <f>IF(PIT_fed_deduction!AG22="",0,(PIT_history!AG22*(1-PIT_fed_deduction!AG22*PIT_history!AG$54))/(1-PIT_history!AG22*PIT_fed_deduction!AG22*PIT_history!AG$54))</f>
        <v>0</v>
      </c>
      <c r="AH22" s="148">
        <f>IF(PIT_fed_deduction!AH22="",0,(PIT_history!AH22*(1-PIT_fed_deduction!AH22*PIT_history!AH$54))/(1-PIT_history!AH22*PIT_fed_deduction!AH22*PIT_history!AH$54))</f>
        <v>0</v>
      </c>
      <c r="AI22" s="148">
        <f>IF(PIT_fed_deduction!AI22="",0,(PIT_history!AI22*(1-PIT_fed_deduction!AI22*PIT_history!AI$54))/(1-PIT_history!AI22*PIT_fed_deduction!AI22*PIT_history!AI$54))</f>
        <v>0</v>
      </c>
      <c r="AJ22" s="148">
        <f>IF(PIT_fed_deduction!AJ22="",0,(PIT_history!AJ22*(1-PIT_fed_deduction!AJ22*PIT_history!AJ$54))/(1-PIT_history!AJ22*PIT_fed_deduction!AJ22*PIT_history!AJ$54))</f>
        <v>0</v>
      </c>
      <c r="AK22" s="148">
        <f>IF(PIT_fed_deduction!AK22="",0,(PIT_history!AK22*(1-PIT_fed_deduction!AK22*PIT_history!AK$54))/(1-PIT_history!AK22*PIT_fed_deduction!AK22*PIT_history!AK$54))</f>
        <v>0</v>
      </c>
      <c r="AL22" s="148">
        <f>IF(PIT_fed_deduction!AL22="",0,(PIT_history!AL22*(1-PIT_fed_deduction!AL22*PIT_history!AL$54))/(1-PIT_history!AL22*PIT_fed_deduction!AL22*PIT_history!AL$54))</f>
        <v>0</v>
      </c>
      <c r="AM22" s="148">
        <f>IF(PIT_fed_deduction!AM22="",0,(PIT_history!AM22*(1-PIT_fed_deduction!AM22*PIT_history!AM$54))/(1-PIT_history!AM22*PIT_fed_deduction!AM22*PIT_history!AM$54))</f>
        <v>1.0541639475929922E-3</v>
      </c>
      <c r="AN22" s="148">
        <f>IF(PIT_fed_deduction!AN22="",0,(PIT_history!AN22*(1-PIT_fed_deduction!AN22*PIT_history!AN$54))/(1-PIT_history!AN22*PIT_fed_deduction!AN22*PIT_history!AN$54))</f>
        <v>1.0541639475929922E-3</v>
      </c>
      <c r="AO22" s="148">
        <f>IF(PIT_fed_deduction!AO22="",0,(PIT_history!AO22*(1-PIT_fed_deduction!AO22*PIT_history!AO$54))/(1-PIT_history!AO22*PIT_fed_deduction!AO22*PIT_history!AO$54))</f>
        <v>2.5000000000000001E-2</v>
      </c>
      <c r="AP22" s="148">
        <f>IF(PIT_fed_deduction!AP22="",0,(PIT_history!AP22*(1-PIT_fed_deduction!AP22*PIT_history!AP$54))/(1-PIT_history!AP22*PIT_fed_deduction!AP22*PIT_history!AP$54))</f>
        <v>2.5000000000000001E-2</v>
      </c>
      <c r="AQ22" s="148">
        <f>IF(PIT_fed_deduction!AQ22="",0,(PIT_history!AQ22*(1-PIT_fed_deduction!AQ22*PIT_history!AQ$54))/(1-PIT_history!AQ22*PIT_fed_deduction!AQ22*PIT_history!AQ$54))</f>
        <v>0.02</v>
      </c>
      <c r="AR22" s="148">
        <f>IF(PIT_fed_deduction!AR22="",0,(PIT_history!AR22*(1-PIT_fed_deduction!AR22*PIT_history!AR$54))/(1-PIT_history!AR22*PIT_fed_deduction!AR22*PIT_history!AR$54))</f>
        <v>1.3333333333333334E-2</v>
      </c>
      <c r="AS22" s="148">
        <f>IF(PIT_fed_deduction!AS22="",0,(PIT_history!AS22*(1-PIT_fed_deduction!AS22*PIT_history!AS$54))/(1-PIT_history!AS22*PIT_fed_deduction!AS22*PIT_history!AS$54))</f>
        <v>1.3333333333333334E-2</v>
      </c>
      <c r="AT22" s="148">
        <f>IF(PIT_fed_deduction!AT22="",0,(PIT_history!AT22*(1-PIT_fed_deduction!AT22*PIT_history!AT$54))/(1-PIT_history!AT22*PIT_fed_deduction!AT22*PIT_history!AT$54))</f>
        <v>1.3333333333333334E-2</v>
      </c>
      <c r="AU22" s="148">
        <f>IF(PIT_fed_deduction!AU22="",0,(PIT_history!AU22*(1-PIT_fed_deduction!AU22*PIT_history!AU$54))/(1-PIT_history!AU22*PIT_fed_deduction!AU22*PIT_history!AU$54))</f>
        <v>0.02</v>
      </c>
      <c r="AV22" s="148">
        <f>IF(PIT_fed_deduction!AV22="",0,(PIT_history!AV22*(1-PIT_fed_deduction!AV22*PIT_history!AV$54))/(1-PIT_history!AV22*PIT_fed_deduction!AV22*PIT_history!AV$54))</f>
        <v>0.02</v>
      </c>
      <c r="AW22" s="148">
        <f>IF(PIT_fed_deduction!AW22="",0,(PIT_history!AW22*(1-PIT_fed_deduction!AW22*PIT_history!AW$54))/(1-PIT_history!AW22*PIT_fed_deduction!AW22*PIT_history!AW$54))</f>
        <v>2.5000000000000001E-2</v>
      </c>
      <c r="AX22" s="148">
        <f>IF(PIT_fed_deduction!AX22="",0,(PIT_history!AX22*(1-PIT_fed_deduction!AX22*PIT_history!AX$54))/(1-PIT_history!AX22*PIT_fed_deduction!AX22*PIT_history!AX$54))</f>
        <v>1.4999999999999999E-2</v>
      </c>
      <c r="AY22" s="148">
        <f>IF(PIT_fed_deduction!AY22="",0,(PIT_history!AY22*(1-PIT_fed_deduction!AY22*PIT_history!AY$54))/(1-PIT_history!AY22*PIT_fed_deduction!AY22*PIT_history!AY$54))</f>
        <v>0.02</v>
      </c>
      <c r="AZ22" s="148">
        <f>IF(PIT_fed_deduction!AZ22="",0,(PIT_history!AZ22*(1-PIT_fed_deduction!AZ22*PIT_history!AZ$54))/(1-PIT_history!AZ22*PIT_fed_deduction!AZ22*PIT_history!AZ$54))</f>
        <v>0.02</v>
      </c>
      <c r="BA22" s="148">
        <f>IF(PIT_fed_deduction!BA22="",0,(PIT_history!BA22*(1-PIT_fed_deduction!BA22*PIT_history!BA$54))/(1-PIT_history!BA22*PIT_fed_deduction!BA22*PIT_history!BA$54))</f>
        <v>1.7000000000000001E-2</v>
      </c>
      <c r="BB22" s="148">
        <f>IF(PIT_fed_deduction!BB22="",0,(PIT_history!BB22*(1-PIT_fed_deduction!BB22*PIT_history!BB$54))/(1-PIT_history!BB22*PIT_fed_deduction!BB22*PIT_history!BB$54))</f>
        <v>1.7000000000000001E-2</v>
      </c>
      <c r="BC22" s="148">
        <f>IF(PIT_fed_deduction!BC22="",0,(PIT_history!BC22*(1-PIT_fed_deduction!BC22*PIT_history!BC$54))/(1-PIT_history!BC22*PIT_fed_deduction!BC22*PIT_history!BC$54))</f>
        <v>0.02</v>
      </c>
      <c r="BD22" s="148">
        <f>IF(PIT_fed_deduction!BD22="",0,(PIT_history!BD22*(1-PIT_fed_deduction!BD22*PIT_history!BD$54))/(1-PIT_history!BD22*PIT_fed_deduction!BD22*PIT_history!BD$54))</f>
        <v>0.02</v>
      </c>
      <c r="BE22" s="148">
        <f>IF(PIT_fed_deduction!BE22="",0,(PIT_history!BE22*(1-PIT_fed_deduction!BE22*PIT_history!BE$54))/(1-PIT_history!BE22*PIT_fed_deduction!BE22*PIT_history!BE$54))</f>
        <v>0.02</v>
      </c>
      <c r="BF22" s="148">
        <f>IF(PIT_fed_deduction!BF22="",0,(PIT_history!BF22*(1-PIT_fed_deduction!BF22*PIT_history!BF$54))/(1-PIT_history!BF22*PIT_fed_deduction!BF22*PIT_history!BF$54))</f>
        <v>0.02</v>
      </c>
      <c r="BG22" s="148">
        <f>IF(PIT_fed_deduction!BG22="",0,(PIT_history!BG22*(1-PIT_fed_deduction!BG22*PIT_history!BG$54))/(1-PIT_history!BG22*PIT_fed_deduction!BG22*PIT_history!BG$54))</f>
        <v>0.02</v>
      </c>
      <c r="BH22" s="148">
        <f>IF(PIT_fed_deduction!BH22="",0,(PIT_history!BH22*(1-PIT_fed_deduction!BH22*PIT_history!BH$54))/(1-PIT_history!BH22*PIT_fed_deduction!BH22*PIT_history!BH$54))</f>
        <v>0.03</v>
      </c>
      <c r="BI22" s="148">
        <f>IF(PIT_fed_deduction!BI22="",0,(PIT_history!BI22*(1-PIT_fed_deduction!BI22*PIT_history!BI$54))/(1-PIT_history!BI22*PIT_fed_deduction!BI22*PIT_history!BI$54))</f>
        <v>0.03</v>
      </c>
      <c r="BJ22" s="148">
        <f>IF(PIT_fed_deduction!BJ22="",0,(PIT_history!BJ22*(1-PIT_fed_deduction!BJ22*PIT_history!BJ$54))/(1-PIT_history!BJ22*PIT_fed_deduction!BJ22*PIT_history!BJ$54))</f>
        <v>0.03</v>
      </c>
      <c r="BK22" s="148">
        <f>IF(PIT_fed_deduction!BK22="",0,(PIT_history!BK22*(1-PIT_fed_deduction!BK22*PIT_history!BK$54))/(1-PIT_history!BK22*PIT_fed_deduction!BK22*PIT_history!BK$54))</f>
        <v>0.03</v>
      </c>
      <c r="BL22" s="148">
        <f>IF(PIT_fed_deduction!BL22="",0,(PIT_history!BL22*(1-PIT_fed_deduction!BL22*PIT_history!BL$54))/(1-PIT_history!BL22*PIT_fed_deduction!BL22*PIT_history!BL$54))</f>
        <v>0.03</v>
      </c>
      <c r="BM22" s="148">
        <f>IF(PIT_fed_deduction!BM22="",0,(PIT_history!BM22*(1-PIT_fed_deduction!BM22*PIT_history!BM$54))/(1-PIT_history!BM22*PIT_fed_deduction!BM22*PIT_history!BM$54))</f>
        <v>0.03</v>
      </c>
      <c r="BN22" s="148">
        <f>IF(PIT_fed_deduction!BN22="",0,(PIT_history!BN22*(1-PIT_fed_deduction!BN22*PIT_history!BN$54))/(1-PIT_history!BN22*PIT_fed_deduction!BN22*PIT_history!BN$54))</f>
        <v>0.03</v>
      </c>
      <c r="BO22" s="148">
        <f>IF(PIT_fed_deduction!BO22="",0,(PIT_history!BO22*(1-PIT_fed_deduction!BO22*PIT_history!BO$54))/(1-PIT_history!BO22*PIT_fed_deduction!BO22*PIT_history!BO$54))</f>
        <v>0.03</v>
      </c>
      <c r="BP22" s="148">
        <f>IF(PIT_fed_deduction!BP22="",0,(PIT_history!BP22*(1-PIT_fed_deduction!BP22*PIT_history!BP$54))/(1-PIT_history!BP22*PIT_fed_deduction!BP22*PIT_history!BP$54))</f>
        <v>0.03</v>
      </c>
      <c r="BQ22" s="148">
        <f>IF(PIT_fed_deduction!BQ22="",0,(PIT_history!BQ22*(1-PIT_fed_deduction!BQ22*PIT_history!BQ$54))/(1-PIT_history!BQ22*PIT_fed_deduction!BQ22*PIT_history!BQ$54))</f>
        <v>0.03</v>
      </c>
      <c r="BR22" s="148">
        <f>IF(PIT_fed_deduction!BR22="",0,(PIT_history!BR22*(1-PIT_fed_deduction!BR22*PIT_history!BR$54))/(1-PIT_history!BR22*PIT_fed_deduction!BR22*PIT_history!BR$54))</f>
        <v>0.05</v>
      </c>
      <c r="BS22" s="148">
        <f>IF(PIT_fed_deduction!BS22="",0,(PIT_history!BS22*(1-PIT_fed_deduction!BS22*PIT_history!BS$54))/(1-PIT_history!BS22*PIT_fed_deduction!BS22*PIT_history!BS$54))</f>
        <v>0.05</v>
      </c>
      <c r="BT22" s="148">
        <f>IF(PIT_fed_deduction!BT22="",0,(PIT_history!BT22*(1-PIT_fed_deduction!BT22*PIT_history!BT$54))/(1-PIT_history!BT22*PIT_fed_deduction!BT22*PIT_history!BT$54))</f>
        <v>0.05</v>
      </c>
      <c r="BU22" s="148">
        <f>IF(PIT_fed_deduction!BU22="",0,(PIT_history!BU22*(1-PIT_fed_deduction!BU22*PIT_history!BU$54))/(1-PIT_history!BU22*PIT_fed_deduction!BU22*PIT_history!BU$54))</f>
        <v>0.05</v>
      </c>
      <c r="BV22" s="148">
        <f>IF(PIT_fed_deduction!BV22="",0,(PIT_history!BV22*(1-PIT_fed_deduction!BV22*PIT_history!BV$54))/(1-PIT_history!BV22*PIT_fed_deduction!BV22*PIT_history!BV$54))</f>
        <v>0.05</v>
      </c>
      <c r="BW22" s="148">
        <f>IF(PIT_fed_deduction!BW22="",0,(PIT_history!BW22*(1-PIT_fed_deduction!BW22*PIT_history!BW$54))/(1-PIT_history!BW22*PIT_fed_deduction!BW22*PIT_history!BW$54))</f>
        <v>0.05</v>
      </c>
      <c r="BX22" s="148">
        <f>IF(PIT_fed_deduction!BX22="",0,(PIT_history!BX22*(1-PIT_fed_deduction!BX22*PIT_history!BX$54))/(1-PIT_history!BX22*PIT_fed_deduction!BX22*PIT_history!BX$54))</f>
        <v>0.05</v>
      </c>
      <c r="BY22" s="148">
        <f>IF(PIT_fed_deduction!BY22="",0,(PIT_history!BY22*(1-PIT_fed_deduction!BY22*PIT_history!BY$54))/(1-PIT_history!BY22*PIT_fed_deduction!BY22*PIT_history!BY$54))</f>
        <v>0.05</v>
      </c>
      <c r="BZ22" s="148">
        <f>IF(PIT_fed_deduction!BZ22="",0,(PIT_history!BZ22*(1-PIT_fed_deduction!BZ22*PIT_history!BZ$54))/(1-PIT_history!BZ22*PIT_fed_deduction!BZ22*PIT_history!BZ$54))</f>
        <v>0.05</v>
      </c>
      <c r="CA22" s="148">
        <f>IF(PIT_fed_deduction!CA22="",0,(PIT_history!CA22*(1-PIT_fed_deduction!CA22*PIT_history!CA$54))/(1-PIT_history!CA22*PIT_fed_deduction!CA22*PIT_history!CA$54))</f>
        <v>0.05</v>
      </c>
      <c r="CB22" s="148">
        <f>IF(PIT_fed_deduction!CB22="",0,(PIT_history!CB22*(1-PIT_fed_deduction!CB22*PIT_history!CB$54))/(1-PIT_history!CB22*PIT_fed_deduction!CB22*PIT_history!CB$54))</f>
        <v>0.05</v>
      </c>
      <c r="CC22" s="148">
        <f>IF(PIT_fed_deduction!CC22="",0,(PIT_history!CC22*(1-PIT_fed_deduction!CC22*PIT_history!CC$54))/(1-PIT_history!CC22*PIT_fed_deduction!CC22*PIT_history!CC$54))</f>
        <v>0.05</v>
      </c>
      <c r="CD22" s="148">
        <f>IF(PIT_fed_deduction!CD22="",0,(PIT_history!CD22*(1-PIT_fed_deduction!CD22*PIT_history!CD$54))/(1-PIT_history!CD22*PIT_fed_deduction!CD22*PIT_history!CD$54))</f>
        <v>0.05</v>
      </c>
      <c r="CE22" s="148">
        <f>IF(PIT_fed_deduction!CE22="",0,(PIT_history!CE22*(1-PIT_fed_deduction!CE22*PIT_history!CE$54))/(1-PIT_history!CE22*PIT_fed_deduction!CE22*PIT_history!CE$54))</f>
        <v>0.05</v>
      </c>
      <c r="CF22" s="148">
        <f>IF(PIT_fed_deduction!CF22="",0,(PIT_history!CF22*(1-PIT_fed_deduction!CF22*PIT_history!CF$54))/(1-PIT_history!CF22*PIT_fed_deduction!CF22*PIT_history!CF$54))</f>
        <v>0.05</v>
      </c>
      <c r="CG22" s="148">
        <f>IF(PIT_fed_deduction!CG22="",0,(PIT_history!CG22*(1-PIT_fed_deduction!CG22*PIT_history!CG$54))/(1-PIT_history!CG22*PIT_fed_deduction!CG22*PIT_history!CG$54))</f>
        <v>0.05</v>
      </c>
      <c r="CH22" s="148">
        <f>IF(PIT_fed_deduction!CH22="",0,(PIT_history!CH22*(1-PIT_fed_deduction!CH22*PIT_history!CH$54))/(1-PIT_history!CH22*PIT_fed_deduction!CH22*PIT_history!CH$54))</f>
        <v>0.05</v>
      </c>
      <c r="CI22" s="148">
        <f>IF(PIT_fed_deduction!CI22="",0,(PIT_history!CI22*(1-PIT_fed_deduction!CI22*PIT_history!CI$54))/(1-PIT_history!CI22*PIT_fed_deduction!CI22*PIT_history!CI$54))</f>
        <v>0.05</v>
      </c>
      <c r="CJ22" s="148">
        <f>IF(PIT_fed_deduction!CJ22="",0,(PIT_history!CJ22*(1-PIT_fed_deduction!CJ22*PIT_history!CJ$54))/(1-PIT_history!CJ22*PIT_fed_deduction!CJ22*PIT_history!CJ$54))</f>
        <v>0.05</v>
      </c>
      <c r="CK22" s="148">
        <f>IF(PIT_fed_deduction!CK22="",0,(PIT_history!CK22*(1-PIT_fed_deduction!CK22*PIT_history!CK$54))/(1-PIT_history!CK22*PIT_fed_deduction!CK22*PIT_history!CK$54))</f>
        <v>0.05</v>
      </c>
      <c r="CL22" s="148">
        <f>IF(PIT_fed_deduction!CL22="",0,(PIT_history!CL22*(1-PIT_fed_deduction!CL22*PIT_history!CL$54))/(1-PIT_history!CL22*PIT_fed_deduction!CL22*PIT_history!CL$54))</f>
        <v>0.05</v>
      </c>
      <c r="CM22" s="148">
        <f>IF(PIT_fed_deduction!CM22="",0,(PIT_history!CM22*(1-PIT_fed_deduction!CM22*PIT_history!CM$54))/(1-PIT_history!CM22*PIT_fed_deduction!CM22*PIT_history!CM$54))</f>
        <v>0.05</v>
      </c>
      <c r="CN22" s="148">
        <f>IF(PIT_fed_deduction!CN22="",0,(PIT_history!CN22*(1-PIT_fed_deduction!CN22*PIT_history!CN$54))/(1-PIT_history!CN22*PIT_fed_deduction!CN22*PIT_history!CN$54))</f>
        <v>0.05</v>
      </c>
      <c r="CO22" s="148">
        <f>IF(PIT_fed_deduction!CO22="",0,(PIT_history!CO22*(1-PIT_fed_deduction!CO22*PIT_history!CO$54))/(1-PIT_history!CO22*PIT_fed_deduction!CO22*PIT_history!CO$54))</f>
        <v>0.05</v>
      </c>
      <c r="CP22" s="148">
        <f>IF(PIT_fed_deduction!CP22="",0,(PIT_history!CP22*(1-PIT_fed_deduction!CP22*PIT_history!CP$54))/(1-PIT_history!CP22*PIT_fed_deduction!CP22*PIT_history!CP$54))</f>
        <v>0.06</v>
      </c>
      <c r="CQ22" s="148">
        <f>IF(PIT_fed_deduction!CQ22="",0,(PIT_history!CQ22*(1-PIT_fed_deduction!CQ22*PIT_history!CQ$54))/(1-PIT_history!CQ22*PIT_fed_deduction!CQ22*PIT_history!CQ$54))</f>
        <v>0.06</v>
      </c>
      <c r="CR22" s="148">
        <f>IF(PIT_fed_deduction!CR22="",0,(PIT_history!CR22*(1-PIT_fed_deduction!CR22*PIT_history!CR$54))/(1-PIT_history!CR22*PIT_fed_deduction!CR22*PIT_history!CR$54))</f>
        <v>0.06</v>
      </c>
      <c r="CS22" s="148">
        <f>IF(PIT_fed_deduction!CS22="",0,(PIT_history!CS22*(1-PIT_fed_deduction!CS22*PIT_history!CS$54))/(1-PIT_history!CS22*PIT_fed_deduction!CS22*PIT_history!CS$54))</f>
        <v>0.06</v>
      </c>
      <c r="CT22" s="148">
        <f>IF(PIT_fed_deduction!CT22="",0,(PIT_history!CT22*(1-PIT_fed_deduction!CT22*PIT_history!CT$54))/(1-PIT_history!CT22*PIT_fed_deduction!CT22*PIT_history!CT$54))</f>
        <v>0.05</v>
      </c>
      <c r="CU22" s="148">
        <f>IF(PIT_fed_deduction!CU22="",0,(PIT_history!CU22*(1-PIT_fed_deduction!CU22*PIT_history!CU$54))/(1-PIT_history!CU22*PIT_fed_deduction!CU22*PIT_history!CU$54))</f>
        <v>4.8750000000000002E-2</v>
      </c>
      <c r="CV22" s="148">
        <f>IF(PIT_fed_deduction!CV22="",0,(PIT_history!CV22*(1-PIT_fed_deduction!CV22*PIT_history!CV$54))/(1-PIT_history!CV22*PIT_fed_deduction!CV22*PIT_history!CV$54))</f>
        <v>4.9500000000000002E-2</v>
      </c>
      <c r="CW22" s="148">
        <f>IF(PIT_fed_deduction!CW22="",0,(PIT_history!CW22*(1-PIT_fed_deduction!CW22*PIT_history!CW$54))/(1-PIT_history!CW22*PIT_fed_deduction!CW22*PIT_history!CW$54))</f>
        <v>4.8500000000000001E-2</v>
      </c>
      <c r="CX22" s="148">
        <f>IF(PIT_fed_deduction!CX22="",0,(PIT_history!CX22*(1-PIT_fed_deduction!CX22*PIT_history!CX$54))/(1-PIT_history!CX22*PIT_fed_deduction!CX22*PIT_history!CX$54))</f>
        <v>4.8499999999999995E-2</v>
      </c>
      <c r="CY22" s="148">
        <f>IF(PIT_fed_deduction!CY22="",0,(PIT_history!CY22*(1-PIT_fed_deduction!CY22*PIT_history!CY$54))/(1-PIT_history!CY22*PIT_fed_deduction!CY22*PIT_history!CY$54))</f>
        <v>4.8000000000000001E-2</v>
      </c>
      <c r="CZ22" s="148">
        <f>IF(PIT_fed_deduction!CZ22="",0,(PIT_history!CZ22*(1-PIT_fed_deduction!CZ22*PIT_history!CZ$54))/(1-PIT_history!CZ22*PIT_fed_deduction!CZ22*PIT_history!CZ$54))</f>
        <v>4.7500000000000001E-2</v>
      </c>
      <c r="DA22" s="148">
        <f>IF(PIT_fed_deduction!DA22="",0,(PIT_history!DA22*(1-PIT_fed_deduction!DA22*PIT_history!DA$54))/(1-PIT_history!DA22*PIT_fed_deduction!DA22*PIT_history!DA$54))</f>
        <v>4.7500000000000001E-2</v>
      </c>
      <c r="DB22" s="148">
        <f>IF(PIT_fed_deduction!DB22="",0,(PIT_history!DB22*(1-PIT_fed_deduction!DB22*PIT_history!DB$54))/(1-PIT_history!DB22*PIT_fed_deduction!DB22*PIT_history!DB$54))</f>
        <v>4.7500000000000001E-2</v>
      </c>
      <c r="DC22" s="148">
        <f>IF(PIT_fed_deduction!DC22="",0,(PIT_history!DC22*(1-PIT_fed_deduction!DC22*PIT_history!DC$54))/(1-PIT_history!DC22*PIT_fed_deduction!DC22*PIT_history!DC$54))</f>
        <v>4.7500000000000001E-2</v>
      </c>
      <c r="DD22" s="148">
        <f>IF(PIT_fed_deduction!DD22="",0,(PIT_history!DD22*(1-PIT_fed_deduction!DD22*PIT_history!DD$54))/(1-PIT_history!DD22*PIT_fed_deduction!DD22*PIT_history!DD$54))</f>
        <v>4.7500000000000001E-2</v>
      </c>
      <c r="DE22" s="148">
        <f>IF(PIT_fed_deduction!DE22="",0,(PIT_history!DE22*(1-PIT_fed_deduction!DE22*PIT_history!DE$54))/(1-PIT_history!DE22*PIT_fed_deduction!DE22*PIT_history!DE$54))</f>
        <v>4.7500000000000001E-2</v>
      </c>
      <c r="DF22" s="148">
        <f>IF(PIT_fed_deduction!DF22="",0,(PIT_history!DF22*(1-PIT_fed_deduction!DF22*PIT_history!DF$54))/(1-PIT_history!DF22*PIT_fed_deduction!DF22*PIT_history!DF$54))</f>
        <v>5.5E-2</v>
      </c>
      <c r="DG22" s="148">
        <f>IF(PIT_fed_deduction!DG22="",0,(PIT_history!DG22*(1-PIT_fed_deduction!DG22*PIT_history!DG$54))/(1-PIT_history!DG22*PIT_fed_deduction!DG22*PIT_history!DG$54))</f>
        <v>6.25E-2</v>
      </c>
      <c r="DH22" s="148">
        <f>IF(PIT_fed_deduction!DH22="",0,(PIT_history!DH22*(1-PIT_fed_deduction!DH22*PIT_history!DH$54))/(1-PIT_history!DH22*PIT_fed_deduction!DH22*PIT_history!DH$54))</f>
        <v>6.25E-2</v>
      </c>
      <c r="DI22" s="148">
        <f>IF(PIT_fed_deduction!DI22="",0,(PIT_history!DI22*(1-PIT_fed_deduction!DI22*PIT_history!DI$54))/(1-PIT_history!DI22*PIT_fed_deduction!DI22*PIT_history!DI$54))</f>
        <v>5.5E-2</v>
      </c>
      <c r="DJ22" s="148">
        <f>IF(PIT_fed_deduction!DJ22="",0,(PIT_history!DJ22*(1-PIT_fed_deduction!DJ22*PIT_history!DJ$54))/(1-PIT_history!DJ22*PIT_fed_deduction!DJ22*PIT_history!DJ$54))</f>
        <v>5.5E-2</v>
      </c>
      <c r="DK22" s="148">
        <f>IF(PIT_fed_deduction!DK22="",0,(PIT_history!DK22*(1-PIT_fed_deduction!DK22*PIT_history!DK$54))/(1-PIT_history!DK22*PIT_fed_deduction!DK22*PIT_history!DK$54))</f>
        <v>5.7500000000000002E-2</v>
      </c>
      <c r="DL22" s="148">
        <f>IF(PIT_fed_deduction!DL22="",0,(PIT_history!DL22*(1-PIT_fed_deduction!DL22*PIT_history!DL$54))/(1-PIT_history!DL22*PIT_fed_deduction!DL22*PIT_history!DL$54))</f>
        <v>5.7500000000000002E-2</v>
      </c>
      <c r="DM22" s="148">
        <f>IF(PIT_fed_deduction!DM22="",0,(PIT_history!DM22*(1-PIT_fed_deduction!DM22*PIT_history!DM$54))/(1-PIT_history!DM22*PIT_fed_deduction!DM22*PIT_history!DM$54))</f>
        <v>5.7500000000000002E-2</v>
      </c>
      <c r="DN22" s="148">
        <f>IF(PIT_fed_deduction!DN22="",0,(PIT_history!DN22*(1-PIT_fed_deduction!DN22*PIT_history!DN$54))/(1-PIT_history!DN22*PIT_fed_deduction!DN22*PIT_history!DN$54))</f>
        <v>5.7500000000000002E-2</v>
      </c>
      <c r="DO22" s="148">
        <f>IF(PIT_fed_deduction!DO22="",0,(PIT_history!DO22*(1-PIT_fed_deduction!DO22*PIT_history!DO$54))/(1-PIT_history!DO22*PIT_fed_deduction!DO22*PIT_history!DO$54))</f>
        <v>5.7500000000000002E-2</v>
      </c>
      <c r="DP22" s="148">
        <f>IF(PIT_fed_deduction!DP22="",0,(1-(PIT_fed_deduction!DP22*PIT_history!DP$54))*PIT_history!DP22)</f>
        <v>5.7500000000000002E-2</v>
      </c>
      <c r="DQ22" s="148">
        <f>IF(PIT_fed_deduction!DQ22="",0,(1-(PIT_fed_deduction!DQ22*PIT_history!DQ$54))*PIT_history!DQ22)</f>
        <v>5.7500000000000002E-2</v>
      </c>
      <c r="DR22" s="148">
        <f>IF(PIT_fed_deduction!DR22="",0,(1-(PIT_fed_deduction!DR22*PIT_history!DR$54))*PIT_history!DR22)</f>
        <v>5.7500000000000002E-2</v>
      </c>
      <c r="DS22" s="148">
        <f>IF(PIT_fed_deduction!DS22="",0,(1-(PIT_fed_deduction!DS22*PIT_history!DS$54))*PIT_history!DS22)</f>
        <v>5.7500000000000002E-2</v>
      </c>
      <c r="DT22" s="148">
        <f>IF(PIT_fed_deduction!DT22="",0,(1-(PIT_fed_deduction!DT22*PIT_history!DT$54))*PIT_history!DT22)</f>
        <v>5.7500000000000002E-2</v>
      </c>
      <c r="DU22" s="148">
        <f>IF(PIT_fed_deduction!DU22="",0,(1-(PIT_fed_deduction!DU22*PIT_history!DU$54))*PIT_history!DU22)</f>
        <v>5.7500000000000002E-2</v>
      </c>
      <c r="DV22" s="148">
        <f>IF(PIT_fed_deduction!DV22="",0,(1-(PIT_fed_deduction!DV22*PIT_history!DV$54))*PIT_history!DV22)</f>
        <v>5.7500000000000002E-2</v>
      </c>
      <c r="DW22" s="148">
        <f>IF(PIT_fed_deduction!DW22="",0,(1-(PIT_fed_deduction!DW22*PIT_history!DW$54))*PIT_history!DW22)</f>
        <v>6.5000000000000002E-2</v>
      </c>
      <c r="DX22" s="148">
        <f>IF(PIT_fed_deduction!DX22="",0,(1-(PIT_fed_deduction!DX22*PIT_history!DX$54))*PIT_history!DX22)</f>
        <v>6.5000000000000002E-2</v>
      </c>
      <c r="DY22" s="144">
        <f>IF(PIT_fed_deduction!DY22="","",(1-(PIT_fed_deduction!DY22*PIT_history!DY$54))*PIT_history!DY22)</f>
        <v>6.5000000000000002E-2</v>
      </c>
      <c r="DZ22" s="68"/>
      <c r="EA22" s="2"/>
      <c r="EB22" s="2"/>
      <c r="EC22" s="2"/>
      <c r="ED22" s="2"/>
      <c r="EE22" s="2"/>
      <c r="EF22" s="2"/>
      <c r="EG22" s="2"/>
      <c r="EH22" s="2"/>
      <c r="EI22" s="2"/>
      <c r="EJ22" s="2"/>
      <c r="EK22" s="2"/>
      <c r="EL22" s="2"/>
      <c r="EM22" s="2"/>
      <c r="EN22" s="2"/>
      <c r="EO22" s="2"/>
      <c r="EP22" s="2"/>
      <c r="EQ22" s="2"/>
      <c r="ER22" s="2"/>
      <c r="ES22" s="2"/>
      <c r="ET22" s="2"/>
      <c r="EU22" s="2"/>
    </row>
    <row r="23" spans="1:151" ht="15" customHeight="1">
      <c r="A23" s="17" t="s">
        <v>47</v>
      </c>
      <c r="B23" s="148">
        <f>IF(PIT_fed_deduction!B23="",0,(PIT_history!B23*(1-PIT_fed_deduction!B23*PIT_history!B$54))/(1-PIT_history!B23*PIT_fed_deduction!B23*PIT_history!B$54))</f>
        <v>0</v>
      </c>
      <c r="C23" s="148">
        <f>IF(PIT_fed_deduction!C23="",0,(PIT_history!C23*(1-PIT_fed_deduction!C23*PIT_history!C$54))/(1-PIT_history!C23*PIT_fed_deduction!C23*PIT_history!C$54))</f>
        <v>0</v>
      </c>
      <c r="D23" s="148">
        <f>IF(PIT_fed_deduction!D23="",0,(PIT_history!D23*(1-PIT_fed_deduction!D23*PIT_history!D$54))/(1-PIT_history!D23*PIT_fed_deduction!D23*PIT_history!D$54))</f>
        <v>0</v>
      </c>
      <c r="E23" s="148">
        <f>IF(PIT_fed_deduction!E23="",0,(PIT_history!E23*(1-PIT_fed_deduction!E23*PIT_history!E$54))/(1-PIT_history!E23*PIT_fed_deduction!E23*PIT_history!E$54))</f>
        <v>0</v>
      </c>
      <c r="F23" s="148">
        <f>IF(PIT_fed_deduction!F23="",0,(PIT_history!F23*(1-PIT_fed_deduction!F23*PIT_history!F$54))/(1-PIT_history!F23*PIT_fed_deduction!F23*PIT_history!F$54))</f>
        <v>0</v>
      </c>
      <c r="G23" s="148">
        <f>IF(PIT_fed_deduction!G23="",0,(PIT_history!G23*(1-PIT_fed_deduction!G23*PIT_history!G$54))/(1-PIT_history!G23*PIT_fed_deduction!G23*PIT_history!G$54))</f>
        <v>0</v>
      </c>
      <c r="H23" s="148">
        <f>IF(PIT_fed_deduction!H23="",0,(PIT_history!H23*(1-PIT_fed_deduction!H23*PIT_history!H$54))/(1-PIT_history!H23*PIT_fed_deduction!H23*PIT_history!H$54))</f>
        <v>0</v>
      </c>
      <c r="I23" s="148">
        <f>IF(PIT_fed_deduction!I23="",0,(PIT_history!I23*(1-PIT_fed_deduction!I23*PIT_history!I$54))/(1-PIT_history!I23*PIT_fed_deduction!I23*PIT_history!I$54))</f>
        <v>0</v>
      </c>
      <c r="J23" s="148">
        <f>IF(PIT_fed_deduction!J23="",0,(PIT_history!J23*(1-PIT_fed_deduction!J23*PIT_history!J$54))/(1-PIT_history!J23*PIT_fed_deduction!J23*PIT_history!J$54))</f>
        <v>0</v>
      </c>
      <c r="K23" s="148">
        <f>IF(PIT_fed_deduction!K23="",0,(PIT_history!K23*(1-PIT_fed_deduction!K23*PIT_history!K$54))/(1-PIT_history!K23*PIT_fed_deduction!K23*PIT_history!K$54))</f>
        <v>0</v>
      </c>
      <c r="L23" s="148">
        <f>IF(PIT_fed_deduction!L23="",0,(PIT_history!L23*(1-PIT_fed_deduction!L23*PIT_history!L$54))/(1-PIT_history!L23*PIT_fed_deduction!L23*PIT_history!L$54))</f>
        <v>0</v>
      </c>
      <c r="M23" s="148">
        <f>IF(PIT_fed_deduction!M23="",0,(PIT_history!M23*(1-PIT_fed_deduction!M23*PIT_history!M$54))/(1-PIT_history!M23*PIT_fed_deduction!M23*PIT_history!M$54))</f>
        <v>0</v>
      </c>
      <c r="N23" s="148">
        <f>IF(PIT_fed_deduction!N23="",0,(PIT_history!N23*(1-PIT_fed_deduction!N23*PIT_history!N$54))/(1-PIT_history!N23*PIT_fed_deduction!N23*PIT_history!N$54))</f>
        <v>0</v>
      </c>
      <c r="O23" s="148">
        <f>IF(PIT_fed_deduction!O23="",0,(PIT_history!O23*(1-PIT_fed_deduction!O23*PIT_history!O$54))/(1-PIT_history!O23*PIT_fed_deduction!O23*PIT_history!O$54))</f>
        <v>0</v>
      </c>
      <c r="P23" s="148">
        <f>IF(PIT_fed_deduction!P23="",0,(PIT_history!P23*(1-PIT_fed_deduction!P23*PIT_history!P$54))/(1-PIT_history!P23*PIT_fed_deduction!P23*PIT_history!P$54))</f>
        <v>0</v>
      </c>
      <c r="Q23" s="148">
        <f>IF(PIT_fed_deduction!Q23="",0,(PIT_history!Q23*(1-PIT_fed_deduction!Q23*PIT_history!Q$54))/(1-PIT_history!Q23*PIT_fed_deduction!Q23*PIT_history!Q$54))</f>
        <v>0</v>
      </c>
      <c r="R23" s="148">
        <f>IF(PIT_fed_deduction!R23="",0,(PIT_history!R23*(1-PIT_fed_deduction!R23*PIT_history!R$54))/(1-PIT_history!R23*PIT_fed_deduction!R23*PIT_history!R$54))</f>
        <v>0</v>
      </c>
      <c r="S23" s="148">
        <f>IF(PIT_fed_deduction!S23="",0,(PIT_history!S23*(1-PIT_fed_deduction!S23*PIT_history!S$54))/(1-PIT_history!S23*PIT_fed_deduction!S23*PIT_history!S$54))</f>
        <v>5.0002525380069699E-3</v>
      </c>
      <c r="T23" s="148">
        <f>IF(PIT_fed_deduction!T23="",0,(PIT_history!T23*(1-PIT_fed_deduction!T23*PIT_history!T$54))/(1-PIT_history!T23*PIT_fed_deduction!T23*PIT_history!T$54))</f>
        <v>5.8628600560795309E-3</v>
      </c>
      <c r="U23" s="148">
        <f>IF(PIT_fed_deduction!U23="",0,(PIT_history!U23*(1-PIT_fed_deduction!U23*PIT_history!U$54))/(1-PIT_history!U23*PIT_fed_deduction!U23*PIT_history!U$54))</f>
        <v>6.8754774637127588E-3</v>
      </c>
      <c r="V23" s="148">
        <f>IF(PIT_fed_deduction!V23="",0,(PIT_history!V23*(1-PIT_fed_deduction!V23*PIT_history!V$54))/(1-PIT_history!V23*PIT_fed_deduction!V23*PIT_history!V$54))</f>
        <v>4.0948384813710124E-3</v>
      </c>
      <c r="W23" s="148">
        <f>IF(PIT_fed_deduction!W23="",0,(PIT_history!W23*(1-PIT_fed_deduction!W23*PIT_history!W$54))/(1-PIT_history!W23*PIT_fed_deduction!W23*PIT_history!W$54))</f>
        <v>4.0948384813710124E-3</v>
      </c>
      <c r="X23" s="148">
        <f>IF(PIT_fed_deduction!X23="",0,(PIT_history!X23*(1-PIT_fed_deduction!X23*PIT_history!X$54))/(1-PIT_history!X23*PIT_fed_deduction!X23*PIT_history!X$54))</f>
        <v>6.3552910319782108E-3</v>
      </c>
      <c r="Y23" s="148">
        <f>IF(PIT_fed_deduction!Y23="",0,(PIT_history!Y23*(1-PIT_fed_deduction!Y23*PIT_history!Y$54))/(1-PIT_history!Y23*PIT_fed_deduction!Y23*PIT_history!Y$54))</f>
        <v>6.9969609159657936E-3</v>
      </c>
      <c r="Z23" s="148">
        <f>IF(PIT_fed_deduction!Z23="",0,(PIT_history!Z23*(1-PIT_fed_deduction!Z23*PIT_history!Z$54))/(1-PIT_history!Z23*PIT_fed_deduction!Z23*PIT_history!Z$54))</f>
        <v>8.9781441138239246E-3</v>
      </c>
      <c r="AA23" s="148">
        <f>IF(PIT_fed_deduction!AA23="",0,(PIT_history!AA23*(1-PIT_fed_deduction!AA23*PIT_history!AA$54))/(1-PIT_history!AA23*PIT_fed_deduction!AA23*PIT_history!AA$54))</f>
        <v>1.2426258315551652E-2</v>
      </c>
      <c r="AB23" s="148">
        <f>IF(PIT_fed_deduction!AB23="",0,(PIT_history!AB23*(1-PIT_fed_deduction!AB23*PIT_history!AB$54))/(1-PIT_history!AB23*PIT_fed_deduction!AB23*PIT_history!AB$54))</f>
        <v>1.2426258315551652E-2</v>
      </c>
      <c r="AC23" s="148">
        <f>IF(PIT_fed_deduction!AC23="",0,(PIT_history!AC23*(1-PIT_fed_deduction!AC23*PIT_history!AC$54))/(1-PIT_history!AC23*PIT_fed_deduction!AC23*PIT_history!AC$54))</f>
        <v>1.2426258315551652E-2</v>
      </c>
      <c r="AD23" s="148">
        <f>IF(PIT_fed_deduction!AD23="",0,(PIT_history!AD23*(1-PIT_fed_deduction!AD23*PIT_history!AD$54))/(1-PIT_history!AD23*PIT_fed_deduction!AD23*PIT_history!AD$54))</f>
        <v>1.2426258315551652E-2</v>
      </c>
      <c r="AE23" s="148">
        <f>IF(PIT_fed_deduction!AE23="",0,(PIT_history!AE23*(1-PIT_fed_deduction!AE23*PIT_history!AE$54))/(1-PIT_history!AE23*PIT_fed_deduction!AE23*PIT_history!AE$54))</f>
        <v>1.2426258315551652E-2</v>
      </c>
      <c r="AF23" s="148">
        <f>IF(PIT_fed_deduction!AF23="",0,(PIT_history!AF23*(1-PIT_fed_deduction!AF23*PIT_history!AF$54))/(1-PIT_history!AF23*PIT_fed_deduction!AF23*PIT_history!AF$54))</f>
        <v>1.2426258315551652E-2</v>
      </c>
      <c r="AG23" s="148">
        <f>IF(PIT_fed_deduction!AG23="",0,(PIT_history!AG23*(1-PIT_fed_deduction!AG23*PIT_history!AG$54))/(1-PIT_history!AG23*PIT_fed_deduction!AG23*PIT_history!AG$54))</f>
        <v>1.2426258315551652E-2</v>
      </c>
      <c r="AH23" s="148">
        <f>IF(PIT_fed_deduction!AH23="",0,(PIT_history!AH23*(1-PIT_fed_deduction!AH23*PIT_history!AH$54))/(1-PIT_history!AH23*PIT_fed_deduction!AH23*PIT_history!AH$54))</f>
        <v>5.6029478572510215E-3</v>
      </c>
      <c r="AI23" s="148">
        <f>IF(PIT_fed_deduction!AI23="",0,(PIT_history!AI23*(1-PIT_fed_deduction!AI23*PIT_history!AI$54))/(1-PIT_history!AI23*PIT_fed_deduction!AI23*PIT_history!AI$54))</f>
        <v>5.6029478572510215E-3</v>
      </c>
      <c r="AJ23" s="148">
        <f>IF(PIT_fed_deduction!AJ23="",0,(PIT_history!AJ23*(1-PIT_fed_deduction!AJ23*PIT_history!AJ$54))/(1-PIT_history!AJ23*PIT_fed_deduction!AJ23*PIT_history!AJ$54))</f>
        <v>5.6029478572510215E-3</v>
      </c>
      <c r="AK23" s="148">
        <f>IF(PIT_fed_deduction!AK23="",0,(PIT_history!AK23*(1-PIT_fed_deduction!AK23*PIT_history!AK$54))/(1-PIT_history!AK23*PIT_fed_deduction!AK23*PIT_history!AK$54))</f>
        <v>5.6029478572510215E-3</v>
      </c>
      <c r="AL23" s="148">
        <f>IF(PIT_fed_deduction!AL23="",0,(PIT_history!AL23*(1-PIT_fed_deduction!AL23*PIT_history!AL$54))/(1-PIT_history!AL23*PIT_fed_deduction!AL23*PIT_history!AL$54))</f>
        <v>3.1877751353539437E-3</v>
      </c>
      <c r="AM23" s="148">
        <f>IF(PIT_fed_deduction!AM23="",0,(PIT_history!AM23*(1-PIT_fed_deduction!AM23*PIT_history!AM$54))/(1-PIT_history!AM23*PIT_fed_deduction!AM23*PIT_history!AM$54))</f>
        <v>3.1877751353539437E-3</v>
      </c>
      <c r="AN23" s="148">
        <f>IF(PIT_fed_deduction!AN23="",0,(PIT_history!AN23*(1-PIT_fed_deduction!AN23*PIT_history!AN$54))/(1-PIT_history!AN23*PIT_fed_deduction!AN23*PIT_history!AN$54))</f>
        <v>3.1877751353539437E-3</v>
      </c>
      <c r="AO23" s="148">
        <f>IF(PIT_fed_deduction!AO23="",0,(PIT_history!AO23*(1-PIT_fed_deduction!AO23*PIT_history!AO$54))/(1-PIT_history!AO23*PIT_fed_deduction!AO23*PIT_history!AO$54))</f>
        <v>3.1877751353539437E-3</v>
      </c>
      <c r="AP23" s="148">
        <f>IF(PIT_fed_deduction!AP23="",0,(PIT_history!AP23*(1-PIT_fed_deduction!AP23*PIT_history!AP$54))/(1-PIT_history!AP23*PIT_fed_deduction!AP23*PIT_history!AP$54))</f>
        <v>3.1877751353539437E-3</v>
      </c>
      <c r="AQ23" s="148">
        <f>IF(PIT_fed_deduction!AQ23="",0,(PIT_history!AQ23*(1-PIT_fed_deduction!AQ23*PIT_history!AQ$54))/(1-PIT_history!AQ23*PIT_fed_deduction!AQ23*PIT_history!AQ$54))</f>
        <v>3.2653313670032696E-3</v>
      </c>
      <c r="AR23" s="148">
        <f>IF(PIT_fed_deduction!AR23="",0,(PIT_history!AR23*(1-PIT_fed_deduction!AR23*PIT_history!AR$54))/(1-PIT_history!AR23*PIT_fed_deduction!AR23*PIT_history!AR$54))</f>
        <v>2.0647985349472727E-3</v>
      </c>
      <c r="AS23" s="148">
        <f>IF(PIT_fed_deduction!AS23="",0,(PIT_history!AS23*(1-PIT_fed_deduction!AS23*PIT_history!AS$54))/(1-PIT_history!AS23*PIT_fed_deduction!AS23*PIT_history!AS$54))</f>
        <v>2.0647985349472727E-3</v>
      </c>
      <c r="AT23" s="148">
        <f>IF(PIT_fed_deduction!AT23="",0,(PIT_history!AT23*(1-PIT_fed_deduction!AT23*PIT_history!AT$54))/(1-PIT_history!AT23*PIT_fed_deduction!AT23*PIT_history!AT$54))</f>
        <v>1.0334662172392741E-3</v>
      </c>
      <c r="AU23" s="148">
        <f>IF(PIT_fed_deduction!AU23="",0,(PIT_history!AU23*(1-PIT_fed_deduction!AU23*PIT_history!AU$54))/(1-PIT_history!AU23*PIT_fed_deduction!AU23*PIT_history!AU$54))</f>
        <v>1.5493987002520365E-3</v>
      </c>
      <c r="AV23" s="148">
        <f>IF(PIT_fed_deduction!AV23="",0,(PIT_history!AV23*(1-PIT_fed_deduction!AV23*PIT_history!AV$54))/(1-PIT_history!AV23*PIT_fed_deduction!AV23*PIT_history!AV$54))</f>
        <v>1.5493987002520365E-3</v>
      </c>
      <c r="AW23" s="148">
        <f>IF(PIT_fed_deduction!AW23="",0,(PIT_history!AW23*(1-PIT_fed_deduction!AW23*PIT_history!AW$54))/(1-PIT_history!AW23*PIT_fed_deduction!AW23*PIT_history!AW$54))</f>
        <v>1.5493987002520365E-3</v>
      </c>
      <c r="AX23" s="148">
        <f>IF(PIT_fed_deduction!AX23="",0,(PIT_history!AX23*(1-PIT_fed_deduction!AX23*PIT_history!AX$54))/(1-PIT_history!AX23*PIT_fed_deduction!AX23*PIT_history!AX$54))</f>
        <v>1.5493987002520365E-3</v>
      </c>
      <c r="AY23" s="148">
        <f>IF(PIT_fed_deduction!AY23="",0,(PIT_history!AY23*(1-PIT_fed_deduction!AY23*PIT_history!AY$54))/(1-PIT_history!AY23*PIT_fed_deduction!AY23*PIT_history!AY$54))</f>
        <v>1.5493987002520365E-3</v>
      </c>
      <c r="AZ23" s="148">
        <f>IF(PIT_fed_deduction!AZ23="",0,(PIT_history!AZ23*(1-PIT_fed_deduction!AZ23*PIT_history!AZ$54))/(1-PIT_history!AZ23*PIT_fed_deduction!AZ23*PIT_history!AZ$54))</f>
        <v>1.6888550315522456E-3</v>
      </c>
      <c r="BA23" s="148">
        <f>IF(PIT_fed_deduction!BA23="",0,(PIT_history!BA23*(1-PIT_fed_deduction!BA23*PIT_history!BA$54))/(1-PIT_history!BA23*PIT_fed_deduction!BA23*PIT_history!BA$54))</f>
        <v>1.6888550315522456E-3</v>
      </c>
      <c r="BB23" s="148">
        <f>IF(PIT_fed_deduction!BB23="",0,(PIT_history!BB23*(1-PIT_fed_deduction!BB23*PIT_history!BB$54))/(1-PIT_history!BB23*PIT_fed_deduction!BB23*PIT_history!BB$54))</f>
        <v>1.6888550315522456E-3</v>
      </c>
      <c r="BC23" s="148">
        <f>IF(PIT_fed_deduction!BC23="",0,(PIT_history!BC23*(1-PIT_fed_deduction!BC23*PIT_history!BC$54))/(1-PIT_history!BC23*PIT_fed_deduction!BC23*PIT_history!BC$54))</f>
        <v>1.6888550315522456E-3</v>
      </c>
      <c r="BD23" s="148">
        <f>IF(PIT_fed_deduction!BD23="",0,(PIT_history!BD23*(1-PIT_fed_deduction!BD23*PIT_history!BD$54))/(1-PIT_history!BD23*PIT_fed_deduction!BD23*PIT_history!BD$54))</f>
        <v>1.6888550315522456E-3</v>
      </c>
      <c r="BE23" s="148">
        <f>IF(PIT_fed_deduction!BE23="",0,(PIT_history!BE23*(1-PIT_fed_deduction!BE23*PIT_history!BE$54))/(1-PIT_history!BE23*PIT_fed_deduction!BE23*PIT_history!BE$54))</f>
        <v>2.8471709614281628E-3</v>
      </c>
      <c r="BF23" s="148">
        <f>IF(PIT_fed_deduction!BF23="",0,(PIT_history!BF23*(1-PIT_fed_deduction!BF23*PIT_history!BF$54))/(1-PIT_history!BF23*PIT_fed_deduction!BF23*PIT_history!BF$54))</f>
        <v>2.8471709614281628E-3</v>
      </c>
      <c r="BG23" s="148">
        <f>IF(PIT_fed_deduction!BG23="",0,(PIT_history!BG23*(1-PIT_fed_deduction!BG23*PIT_history!BG$54))/(1-PIT_history!BG23*PIT_fed_deduction!BG23*PIT_history!BG$54))</f>
        <v>2.8471709614281628E-3</v>
      </c>
      <c r="BH23" s="148">
        <f>IF(PIT_fed_deduction!BH23="",0,(PIT_history!BH23*(1-PIT_fed_deduction!BH23*PIT_history!BH$54))/(1-PIT_history!BH23*PIT_fed_deduction!BH23*PIT_history!BH$54))</f>
        <v>2.8471709614281628E-3</v>
      </c>
      <c r="BI23" s="148">
        <f>IF(PIT_fed_deduction!BI23="",0,(PIT_history!BI23*(1-PIT_fed_deduction!BI23*PIT_history!BI$54))/(1-PIT_history!BI23*PIT_fed_deduction!BI23*PIT_history!BI$54))</f>
        <v>2.8471709614281628E-3</v>
      </c>
      <c r="BJ23" s="148">
        <f>IF(PIT_fed_deduction!BJ23="",0,(PIT_history!BJ23*(1-PIT_fed_deduction!BJ23*PIT_history!BJ$54))/(1-PIT_history!BJ23*PIT_fed_deduction!BJ23*PIT_history!BJ$54))</f>
        <v>2.8471709614281628E-3</v>
      </c>
      <c r="BK23" s="148">
        <f>IF(PIT_fed_deduction!BK23="",0,(PIT_history!BK23*(1-PIT_fed_deduction!BK23*PIT_history!BK$54))/(1-PIT_history!BK23*PIT_fed_deduction!BK23*PIT_history!BK$54))</f>
        <v>2.8471709614281628E-3</v>
      </c>
      <c r="BL23" s="148">
        <f>IF(PIT_fed_deduction!BL23="",0,(PIT_history!BL23*(1-PIT_fed_deduction!BL23*PIT_history!BL$54))/(1-PIT_history!BL23*PIT_fed_deduction!BL23*PIT_history!BL$54))</f>
        <v>2.8471709614281628E-3</v>
      </c>
      <c r="BM23" s="148">
        <f>IF(PIT_fed_deduction!BM23="",0,(PIT_history!BM23*(1-PIT_fed_deduction!BM23*PIT_history!BM$54))/(1-PIT_history!BM23*PIT_fed_deduction!BM23*PIT_history!BM$54))</f>
        <v>2.8471709614281628E-3</v>
      </c>
      <c r="BN23" s="148">
        <f>IF(PIT_fed_deduction!BN23="",0,(PIT_history!BN23*(1-PIT_fed_deduction!BN23*PIT_history!BN$54))/(1-PIT_history!BN23*PIT_fed_deduction!BN23*PIT_history!BN$54))</f>
        <v>7.2440202904265746E-3</v>
      </c>
      <c r="BO23" s="148">
        <f>IF(PIT_fed_deduction!BO23="",0,(PIT_history!BO23*(1-PIT_fed_deduction!BO23*PIT_history!BO$54))/(1-PIT_history!BO23*PIT_fed_deduction!BO23*PIT_history!BO$54))</f>
        <v>9.4279363294923237E-3</v>
      </c>
      <c r="BP23" s="148">
        <f>IF(PIT_fed_deduction!BP23="",0,(PIT_history!BP23*(1-PIT_fed_deduction!BP23*PIT_history!BP$54))/(1-PIT_history!BP23*PIT_fed_deduction!BP23*PIT_history!BP$54))</f>
        <v>9.4279363294923237E-3</v>
      </c>
      <c r="BQ23" s="148">
        <f>IF(PIT_fed_deduction!BQ23="",0,(PIT_history!BQ23*(1-PIT_fed_deduction!BQ23*PIT_history!BQ$54))/(1-PIT_history!BQ23*PIT_fed_deduction!BQ23*PIT_history!BQ$54))</f>
        <v>1.2345679012345682E-2</v>
      </c>
      <c r="BR23" s="148">
        <f>IF(PIT_fed_deduction!BR23="",0,(PIT_history!BR23*(1-PIT_fed_deduction!BR23*PIT_history!BR$54))/(1-PIT_history!BR23*PIT_fed_deduction!BR23*PIT_history!BR$54))</f>
        <v>2.6369168356997975E-2</v>
      </c>
      <c r="BS23" s="148">
        <f>IF(PIT_fed_deduction!BS23="",0,(PIT_history!BS23*(1-PIT_fed_deduction!BS23*PIT_history!BS$54))/(1-PIT_history!BS23*PIT_fed_deduction!BS23*PIT_history!BS$54))</f>
        <v>0.04</v>
      </c>
      <c r="BT23" s="148">
        <f>IF(PIT_fed_deduction!BT23="",0,(PIT_history!BT23*(1-PIT_fed_deduction!BT23*PIT_history!BT$54))/(1-PIT_history!BT23*PIT_fed_deduction!BT23*PIT_history!BT$54))</f>
        <v>0.04</v>
      </c>
      <c r="BU23" s="148">
        <f>IF(PIT_fed_deduction!BU23="",0,(PIT_history!BU23*(1-PIT_fed_deduction!BU23*PIT_history!BU$54))/(1-PIT_history!BU23*PIT_fed_deduction!BU23*PIT_history!BU$54))</f>
        <v>0.05</v>
      </c>
      <c r="BV23" s="148">
        <f>IF(PIT_fed_deduction!BV23="",0,(PIT_history!BV23*(1-PIT_fed_deduction!BV23*PIT_history!BV$54))/(1-PIT_history!BV23*PIT_fed_deduction!BV23*PIT_history!BV$54))</f>
        <v>0.05</v>
      </c>
      <c r="BW23" s="148">
        <f>IF(PIT_fed_deduction!BW23="",0,(PIT_history!BW23*(1-PIT_fed_deduction!BW23*PIT_history!BW$54))/(1-PIT_history!BW23*PIT_fed_deduction!BW23*PIT_history!BW$54))</f>
        <v>0.05</v>
      </c>
      <c r="BX23" s="148">
        <f>IF(PIT_fed_deduction!BX23="",0,(PIT_history!BX23*(1-PIT_fed_deduction!BX23*PIT_history!BX$54))/(1-PIT_history!BX23*PIT_fed_deduction!BX23*PIT_history!BX$54))</f>
        <v>0.05</v>
      </c>
      <c r="BY23" s="148">
        <f>IF(PIT_fed_deduction!BY23="",0,(PIT_history!BY23*(1-PIT_fed_deduction!BY23*PIT_history!BY$54))/(1-PIT_history!BY23*PIT_fed_deduction!BY23*PIT_history!BY$54))</f>
        <v>5.3749999999999999E-2</v>
      </c>
      <c r="BZ23" s="148">
        <f>IF(PIT_fed_deduction!BZ23="",0,(PIT_history!BZ23*(1-PIT_fed_deduction!BZ23*PIT_history!BZ$54))/(1-PIT_history!BZ23*PIT_fed_deduction!BZ23*PIT_history!BZ$54))</f>
        <v>5.3749999999999999E-2</v>
      </c>
      <c r="CA23" s="148">
        <f>IF(PIT_fed_deduction!CA23="",0,(PIT_history!CA23*(1-PIT_fed_deduction!CA23*PIT_history!CA$54))/(1-PIT_history!CA23*PIT_fed_deduction!CA23*PIT_history!CA$54))</f>
        <v>5.3749999999999999E-2</v>
      </c>
      <c r="CB23" s="148">
        <f>IF(PIT_fed_deduction!CB23="",0,(PIT_history!CB23*(1-PIT_fed_deduction!CB23*PIT_history!CB$54))/(1-PIT_history!CB23*PIT_fed_deduction!CB23*PIT_history!CB$54))</f>
        <v>5.3749999999999999E-2</v>
      </c>
      <c r="CC23" s="148">
        <f>IF(PIT_fed_deduction!CC23="",0,(PIT_history!CC23*(1-PIT_fed_deduction!CC23*PIT_history!CC$54))/(1-PIT_history!CC23*PIT_fed_deduction!CC23*PIT_history!CC$54))</f>
        <v>5.3749999999999999E-2</v>
      </c>
      <c r="CD23" s="148">
        <f>IF(PIT_fed_deduction!CD23="",0,(PIT_history!CD23*(1-PIT_fed_deduction!CD23*PIT_history!CD$54))/(1-PIT_history!CD23*PIT_fed_deduction!CD23*PIT_history!CD$54))</f>
        <v>5.3749999999999999E-2</v>
      </c>
      <c r="CE23" s="148">
        <f>IF(PIT_fed_deduction!CE23="",0,(PIT_history!CE23*(1-PIT_fed_deduction!CE23*PIT_history!CE$54))/(1-PIT_history!CE23*PIT_fed_deduction!CE23*PIT_history!CE$54))</f>
        <v>5.3749999999999999E-2</v>
      </c>
      <c r="CF23" s="148">
        <f>IF(PIT_fed_deduction!CF23="",0,(PIT_history!CF23*(1-PIT_fed_deduction!CF23*PIT_history!CF$54))/(1-PIT_history!CF23*PIT_fed_deduction!CF23*PIT_history!CF$54))</f>
        <v>5.3749999999999999E-2</v>
      </c>
      <c r="CG23" s="148">
        <f>IF(PIT_fed_deduction!CG23="",0,(PIT_history!CG23*(1-PIT_fed_deduction!CG23*PIT_history!CG$54))/(1-PIT_history!CG23*PIT_fed_deduction!CG23*PIT_history!CG$54))</f>
        <v>5.3749999999999999E-2</v>
      </c>
      <c r="CH23" s="148">
        <f>IF(PIT_fed_deduction!CH23="",0,(PIT_history!CH23*(1-PIT_fed_deduction!CH23*PIT_history!CH$54))/(1-PIT_history!CH23*PIT_fed_deduction!CH23*PIT_history!CH$54))</f>
        <v>5.3749999999999999E-2</v>
      </c>
      <c r="CI23" s="148">
        <f>IF(PIT_fed_deduction!CI23="",0,(PIT_history!CI23*(1-PIT_fed_deduction!CI23*PIT_history!CI$54))/(1-PIT_history!CI23*PIT_fed_deduction!CI23*PIT_history!CI$54))</f>
        <v>5.1875000000000004E-2</v>
      </c>
      <c r="CJ23" s="148">
        <f>IF(PIT_fed_deduction!CJ23="",0,(PIT_history!CJ23*(1-PIT_fed_deduction!CJ23*PIT_history!CJ$54))/(1-PIT_history!CJ23*PIT_fed_deduction!CJ23*PIT_history!CJ$54))</f>
        <v>0.05</v>
      </c>
      <c r="CK23" s="148">
        <f>IF(PIT_fed_deduction!CK23="",0,(PIT_history!CK23*(1-PIT_fed_deduction!CK23*PIT_history!CK$54))/(1-PIT_history!CK23*PIT_fed_deduction!CK23*PIT_history!CK$54))</f>
        <v>0.05</v>
      </c>
      <c r="CL23" s="148">
        <f>IF(PIT_fed_deduction!CL23="",0,(PIT_history!CL23*(1-PIT_fed_deduction!CL23*PIT_history!CL$54))/(1-PIT_history!CL23*PIT_fed_deduction!CL23*PIT_history!CL$54))</f>
        <v>0.05</v>
      </c>
      <c r="CM23" s="148">
        <f>IF(PIT_fed_deduction!CM23="",0,(PIT_history!CM23*(1-PIT_fed_deduction!CM23*PIT_history!CM$54))/(1-PIT_history!CM23*PIT_fed_deduction!CM23*PIT_history!CM$54))</f>
        <v>5.3749999999999999E-2</v>
      </c>
      <c r="CN23" s="148">
        <f>IF(PIT_fed_deduction!CN23="",0,(PIT_history!CN23*(1-PIT_fed_deduction!CN23*PIT_history!CN$54))/(1-PIT_history!CN23*PIT_fed_deduction!CN23*PIT_history!CN$54))</f>
        <v>5.9499999999999997E-2</v>
      </c>
      <c r="CO23" s="148">
        <f>IF(PIT_fed_deduction!CO23="",0,(PIT_history!CO23*(1-PIT_fed_deduction!CO23*PIT_history!CO$54))/(1-PIT_history!CO23*PIT_fed_deduction!CO23*PIT_history!CO$54))</f>
        <v>6.25E-2</v>
      </c>
      <c r="CP23" s="148">
        <f>IF(PIT_fed_deduction!CP23="",0,(PIT_history!CP23*(1-PIT_fed_deduction!CP23*PIT_history!CP$54))/(1-PIT_history!CP23*PIT_fed_deduction!CP23*PIT_history!CP$54))</f>
        <v>5.9499999999999997E-2</v>
      </c>
      <c r="CQ23" s="148">
        <f>IF(PIT_fed_deduction!CQ23="",0,(PIT_history!CQ23*(1-PIT_fed_deduction!CQ23*PIT_history!CQ$54))/(1-PIT_history!CQ23*PIT_fed_deduction!CQ23*PIT_history!CQ$54))</f>
        <v>5.9499999999999997E-2</v>
      </c>
      <c r="CR23" s="148">
        <f>IF(PIT_fed_deduction!CR23="",0,(PIT_history!CR23*(1-PIT_fed_deduction!CR23*PIT_history!CR$54))/(1-PIT_history!CR23*PIT_fed_deduction!CR23*PIT_history!CR$54))</f>
        <v>5.9499999999999997E-2</v>
      </c>
      <c r="CS23" s="148">
        <f>IF(PIT_fed_deduction!CS23="",0,(PIT_history!CS23*(1-PIT_fed_deduction!CS23*PIT_history!CS$54))/(1-PIT_history!CS23*PIT_fed_deduction!CS23*PIT_history!CS$54))</f>
        <v>5.9499999999999997E-2</v>
      </c>
      <c r="CT23" s="148">
        <f>IF(PIT_fed_deduction!CT23="",0,(PIT_history!CT23*(1-PIT_fed_deduction!CT23*PIT_history!CT$54))/(1-PIT_history!CT23*PIT_fed_deduction!CT23*PIT_history!CT$54))</f>
        <v>5.9499999999999997E-2</v>
      </c>
      <c r="CU23" s="148">
        <f>IF(PIT_fed_deduction!CU23="",0,(PIT_history!CU23*(1-PIT_fed_deduction!CU23*PIT_history!CU$54))/(1-PIT_history!CU23*PIT_fed_deduction!CU23*PIT_history!CU$54))</f>
        <v>5.9499999999999997E-2</v>
      </c>
      <c r="CV23" s="148">
        <f>IF(PIT_fed_deduction!CV23="",0,(PIT_history!CV23*(1-PIT_fed_deduction!CV23*PIT_history!CV$54))/(1-PIT_history!CV23*PIT_fed_deduction!CV23*PIT_history!CV$54))</f>
        <v>5.9499999999999997E-2</v>
      </c>
      <c r="CW23" s="148">
        <f>IF(PIT_fed_deduction!CW23="",0,(PIT_history!CW23*(1-PIT_fed_deduction!CW23*PIT_history!CW$54))/(1-PIT_history!CW23*PIT_fed_deduction!CW23*PIT_history!CW$54))</f>
        <v>5.9499999999999997E-2</v>
      </c>
      <c r="CX23" s="148">
        <f>IF(PIT_fed_deduction!CX23="",0,(PIT_history!CX23*(1-PIT_fed_deduction!CX23*PIT_history!CX$54))/(1-PIT_history!CX23*PIT_fed_deduction!CX23*PIT_history!CX$54))</f>
        <v>5.9500000000000004E-2</v>
      </c>
      <c r="CY23" s="148">
        <f>IF(PIT_fed_deduction!CY23="",0,(PIT_history!CY23*(1-PIT_fed_deduction!CY23*PIT_history!CY$54))/(1-PIT_history!CY23*PIT_fed_deduction!CY23*PIT_history!CY$54))</f>
        <v>5.5999999999999994E-2</v>
      </c>
      <c r="CZ23" s="148">
        <f>IF(PIT_fed_deduction!CZ23="",0,(PIT_history!CZ23*(1-PIT_fed_deduction!CZ23*PIT_history!CZ$54))/(1-PIT_history!CZ23*PIT_fed_deduction!CZ23*PIT_history!CZ$54))</f>
        <v>5.2999999999999999E-2</v>
      </c>
      <c r="DA23" s="148">
        <f>IF(PIT_fed_deduction!DA23="",0,(PIT_history!DA23*(1-PIT_fed_deduction!DA23*PIT_history!DA$54))/(1-PIT_history!DA23*PIT_fed_deduction!DA23*PIT_history!DA$54))</f>
        <v>0.05</v>
      </c>
      <c r="DB23" s="148">
        <f>IF(PIT_fed_deduction!DB23="",0,(PIT_history!DB23*(1-PIT_fed_deduction!DB23*PIT_history!DB$54))/(1-PIT_history!DB23*PIT_fed_deduction!DB23*PIT_history!DB$54))</f>
        <v>5.2999999999999999E-2</v>
      </c>
      <c r="DC23" s="148">
        <f>IF(PIT_fed_deduction!DC23="",0,(PIT_history!DC23*(1-PIT_fed_deduction!DC23*PIT_history!DC$54))/(1-PIT_history!DC23*PIT_fed_deduction!DC23*PIT_history!DC$54))</f>
        <v>5.2999999999999999E-2</v>
      </c>
      <c r="DD23" s="148">
        <f>IF(PIT_fed_deduction!DD23="",0,(PIT_history!DD23*(1-PIT_fed_deduction!DD23*PIT_history!DD$54))/(1-PIT_history!DD23*PIT_fed_deduction!DD23*PIT_history!DD$54))</f>
        <v>5.2999999999999999E-2</v>
      </c>
      <c r="DE23" s="148">
        <f>IF(PIT_fed_deduction!DE23="",0,(PIT_history!DE23*(1-PIT_fed_deduction!DE23*PIT_history!DE$54))/(1-PIT_history!DE23*PIT_fed_deduction!DE23*PIT_history!DE$54))</f>
        <v>5.2999999999999999E-2</v>
      </c>
      <c r="DF23" s="148">
        <f>IF(PIT_fed_deduction!DF23="",0,(PIT_history!DF23*(1-PIT_fed_deduction!DF23*PIT_history!DF$54))/(1-PIT_history!DF23*PIT_fed_deduction!DF23*PIT_history!DF$54))</f>
        <v>5.2999999999999999E-2</v>
      </c>
      <c r="DG23" s="148">
        <f>IF(PIT_fed_deduction!DG23="",0,(PIT_history!DG23*(1-PIT_fed_deduction!DG23*PIT_history!DG$54))/(1-PIT_history!DG23*PIT_fed_deduction!DG23*PIT_history!DG$54))</f>
        <v>5.2999999999999999E-2</v>
      </c>
      <c r="DH23" s="148">
        <f>IF(PIT_fed_deduction!DH23="",0,(PIT_history!DH23*(1-PIT_fed_deduction!DH23*PIT_history!DH$54))/(1-PIT_history!DH23*PIT_fed_deduction!DH23*PIT_history!DH$54))</f>
        <v>5.2999999999999999E-2</v>
      </c>
      <c r="DI23" s="148">
        <f>IF(PIT_fed_deduction!DI23="",0,(PIT_history!DI23*(1-PIT_fed_deduction!DI23*PIT_history!DI$54))/(1-PIT_history!DI23*PIT_fed_deduction!DI23*PIT_history!DI$54))</f>
        <v>5.2999999999999999E-2</v>
      </c>
      <c r="DJ23" s="148">
        <f>IF(PIT_fed_deduction!DJ23="",0,(PIT_history!DJ23*(1-PIT_fed_deduction!DJ23*PIT_history!DJ$54))/(1-PIT_history!DJ23*PIT_fed_deduction!DJ23*PIT_history!DJ$54))</f>
        <v>5.2999999999999999E-2</v>
      </c>
      <c r="DK23" s="148">
        <f>IF(PIT_fed_deduction!DK23="",0,(PIT_history!DK23*(1-PIT_fed_deduction!DK23*PIT_history!DK$54))/(1-PIT_history!DK23*PIT_fed_deduction!DK23*PIT_history!DK$54))</f>
        <v>5.2499999999999998E-2</v>
      </c>
      <c r="DL23" s="148">
        <f>IF(PIT_fed_deduction!DL23="",0,(PIT_history!DL23*(1-PIT_fed_deduction!DL23*PIT_history!DL$54))/(1-PIT_history!DL23*PIT_fed_deduction!DL23*PIT_history!DL$54))</f>
        <v>5.2000000000000005E-2</v>
      </c>
      <c r="DM23" s="148">
        <f>IF(PIT_fed_deduction!DM23="",0,(PIT_history!DM23*(1-PIT_fed_deduction!DM23*PIT_history!DM$54))/(1-PIT_history!DM23*PIT_fed_deduction!DM23*PIT_history!DM$54))</f>
        <v>5.1500000000000004E-2</v>
      </c>
      <c r="DN23" s="148">
        <f>IF(PIT_fed_deduction!DN23="",0,(PIT_history!DN23*(1-PIT_fed_deduction!DN23*PIT_history!DN$54))/(1-PIT_history!DN23*PIT_fed_deduction!DN23*PIT_history!DN$54))</f>
        <v>5.0999999999999997E-2</v>
      </c>
      <c r="DO23" s="148">
        <f>IF(PIT_fed_deduction!DO23="",0,(PIT_history!DO23*(1-PIT_fed_deduction!DO23*PIT_history!DO$54))/(1-PIT_history!DO23*PIT_fed_deduction!DO23*PIT_history!DO$54))</f>
        <v>5.0999999999999997E-2</v>
      </c>
      <c r="DP23" s="148">
        <f>IF(PIT_fed_deduction!DP23="",0,(1-(PIT_fed_deduction!DP23*PIT_history!DP$54))*PIT_history!DP23)</f>
        <v>5.0999999999999997E-2</v>
      </c>
      <c r="DQ23" s="148">
        <f>IF(PIT_fed_deduction!DQ23="",0,(1-(PIT_fed_deduction!DQ23*PIT_history!DQ$54))*PIT_history!DQ23)</f>
        <v>5.0499999999999996E-2</v>
      </c>
      <c r="DR23" s="148">
        <f>IF(PIT_fed_deduction!DR23="",0,(1-(PIT_fed_deduction!DR23*PIT_history!DR$54))*PIT_history!DR23)</f>
        <v>5.0499999999999996E-2</v>
      </c>
      <c r="DS23" s="148">
        <f>IF(PIT_fed_deduction!DS23="",0,(1-(PIT_fed_deduction!DS23*PIT_history!DS$54))*PIT_history!DS23)</f>
        <v>0.05</v>
      </c>
      <c r="DT23" s="148">
        <f>IF(PIT_fed_deduction!DT23="",0,(1-(PIT_fed_deduction!DT23*PIT_history!DT$54))*PIT_history!DT23)</f>
        <v>0.05</v>
      </c>
      <c r="DU23" s="148">
        <f>IF(PIT_fed_deduction!DU23="",0,(1-(PIT_fed_deduction!DU23*PIT_history!DU$54))*PIT_history!DU23)</f>
        <v>0.09</v>
      </c>
      <c r="DV23" s="148">
        <f>IF(PIT_fed_deduction!DV23="",0,(1-(PIT_fed_deduction!DV23*PIT_history!DV$54))*PIT_history!DV23)</f>
        <v>0.09</v>
      </c>
      <c r="DW23" s="148">
        <f>IF(PIT_fed_deduction!DW23="",0,(1-(PIT_fed_deduction!DW23*PIT_history!DW$54))*PIT_history!DW23)</f>
        <v>0.09</v>
      </c>
      <c r="DX23" s="148">
        <f>IF(PIT_fed_deduction!DX23="",0,(1-(PIT_fed_deduction!DX23*PIT_history!DX$54))*PIT_history!DX23)</f>
        <v>0.09</v>
      </c>
      <c r="DY23" s="144">
        <f>IF(PIT_fed_deduction!DY23="","",(1-(PIT_fed_deduction!DY23*PIT_history!DY$54))*PIT_history!DY23)</f>
        <v>0.09</v>
      </c>
      <c r="DZ23" s="68"/>
      <c r="EA23" s="2"/>
      <c r="EB23" s="2"/>
      <c r="EC23" s="2"/>
      <c r="ED23" s="2"/>
      <c r="EE23" s="2"/>
      <c r="EF23" s="2"/>
      <c r="EG23" s="2"/>
      <c r="EH23" s="2"/>
      <c r="EI23" s="2"/>
      <c r="EJ23" s="2"/>
      <c r="EK23" s="2"/>
      <c r="EL23" s="2"/>
      <c r="EM23" s="2"/>
      <c r="EN23" s="2"/>
      <c r="EO23" s="2"/>
      <c r="EP23" s="2"/>
      <c r="EQ23" s="2"/>
      <c r="ER23" s="2"/>
      <c r="ES23" s="2"/>
      <c r="ET23" s="2"/>
      <c r="EU23" s="2"/>
    </row>
    <row r="24" spans="1:151" ht="15" customHeight="1">
      <c r="A24" s="17" t="s">
        <v>48</v>
      </c>
      <c r="B24" s="148">
        <f>IF(PIT_fed_deduction!B24="",0,(PIT_history!B24*(1-PIT_fed_deduction!B24*PIT_history!B$54))/(1-PIT_history!B24*PIT_fed_deduction!B24*PIT_history!B$54))</f>
        <v>0</v>
      </c>
      <c r="C24" s="148">
        <f>IF(PIT_fed_deduction!C24="",0,(PIT_history!C24*(1-PIT_fed_deduction!C24*PIT_history!C$54))/(1-PIT_history!C24*PIT_fed_deduction!C24*PIT_history!C$54))</f>
        <v>0</v>
      </c>
      <c r="D24" s="148">
        <f>IF(PIT_fed_deduction!D24="",0,(PIT_history!D24*(1-PIT_fed_deduction!D24*PIT_history!D$54))/(1-PIT_history!D24*PIT_fed_deduction!D24*PIT_history!D$54))</f>
        <v>0</v>
      </c>
      <c r="E24" s="148">
        <f>IF(PIT_fed_deduction!E24="",0,(PIT_history!E24*(1-PIT_fed_deduction!E24*PIT_history!E$54))/(1-PIT_history!E24*PIT_fed_deduction!E24*PIT_history!E$54))</f>
        <v>0</v>
      </c>
      <c r="F24" s="148">
        <f>IF(PIT_fed_deduction!F24="",0,(PIT_history!F24*(1-PIT_fed_deduction!F24*PIT_history!F$54))/(1-PIT_history!F24*PIT_fed_deduction!F24*PIT_history!F$54))</f>
        <v>0</v>
      </c>
      <c r="G24" s="148">
        <f>IF(PIT_fed_deduction!G24="",0,(PIT_history!G24*(1-PIT_fed_deduction!G24*PIT_history!G$54))/(1-PIT_history!G24*PIT_fed_deduction!G24*PIT_history!G$54))</f>
        <v>0</v>
      </c>
      <c r="H24" s="148">
        <f>IF(PIT_fed_deduction!H24="",0,(PIT_history!H24*(1-PIT_fed_deduction!H24*PIT_history!H$54))/(1-PIT_history!H24*PIT_fed_deduction!H24*PIT_history!H$54))</f>
        <v>0</v>
      </c>
      <c r="I24" s="148">
        <f>IF(PIT_fed_deduction!I24="",0,(PIT_history!I24*(1-PIT_fed_deduction!I24*PIT_history!I$54))/(1-PIT_history!I24*PIT_fed_deduction!I24*PIT_history!I$54))</f>
        <v>0</v>
      </c>
      <c r="J24" s="148">
        <f>IF(PIT_fed_deduction!J24="",0,(PIT_history!J24*(1-PIT_fed_deduction!J24*PIT_history!J$54))/(1-PIT_history!J24*PIT_fed_deduction!J24*PIT_history!J$54))</f>
        <v>0</v>
      </c>
      <c r="K24" s="148">
        <f>IF(PIT_fed_deduction!K24="",0,(PIT_history!K24*(1-PIT_fed_deduction!K24*PIT_history!K$54))/(1-PIT_history!K24*PIT_fed_deduction!K24*PIT_history!K$54))</f>
        <v>0</v>
      </c>
      <c r="L24" s="148">
        <f>IF(PIT_fed_deduction!L24="",0,(PIT_history!L24*(1-PIT_fed_deduction!L24*PIT_history!L$54))/(1-PIT_history!L24*PIT_fed_deduction!L24*PIT_history!L$54))</f>
        <v>0</v>
      </c>
      <c r="M24" s="148">
        <f>IF(PIT_fed_deduction!M24="",0,(PIT_history!M24*(1-PIT_fed_deduction!M24*PIT_history!M$54))/(1-PIT_history!M24*PIT_fed_deduction!M24*PIT_history!M$54))</f>
        <v>0</v>
      </c>
      <c r="N24" s="148">
        <f>IF(PIT_fed_deduction!N24="",0,(PIT_history!N24*(1-PIT_fed_deduction!N24*PIT_history!N$54))/(1-PIT_history!N24*PIT_fed_deduction!N24*PIT_history!N$54))</f>
        <v>0</v>
      </c>
      <c r="O24" s="148">
        <f>IF(PIT_fed_deduction!O24="",0,(PIT_history!O24*(1-PIT_fed_deduction!O24*PIT_history!O$54))/(1-PIT_history!O24*PIT_fed_deduction!O24*PIT_history!O$54))</f>
        <v>0</v>
      </c>
      <c r="P24" s="148">
        <f>IF(PIT_fed_deduction!P24="",0,(PIT_history!P24*(1-PIT_fed_deduction!P24*PIT_history!P$54))/(1-PIT_history!P24*PIT_fed_deduction!P24*PIT_history!P$54))</f>
        <v>0</v>
      </c>
      <c r="Q24" s="148">
        <f>IF(PIT_fed_deduction!Q24="",0,(PIT_history!Q24*(1-PIT_fed_deduction!Q24*PIT_history!Q$54))/(1-PIT_history!Q24*PIT_fed_deduction!Q24*PIT_history!Q$54))</f>
        <v>0</v>
      </c>
      <c r="R24" s="148">
        <f>IF(PIT_fed_deduction!R24="",0,(PIT_history!R24*(1-PIT_fed_deduction!R24*PIT_history!R$54))/(1-PIT_history!R24*PIT_fed_deduction!R24*PIT_history!R$54))</f>
        <v>0</v>
      </c>
      <c r="S24" s="148">
        <f>IF(PIT_fed_deduction!S24="",0,(PIT_history!S24*(1-PIT_fed_deduction!S24*PIT_history!S$54))/(1-PIT_history!S24*PIT_fed_deduction!S24*PIT_history!S$54))</f>
        <v>0</v>
      </c>
      <c r="T24" s="148">
        <f>IF(PIT_fed_deduction!T24="",0,(PIT_history!T24*(1-PIT_fed_deduction!T24*PIT_history!T$54))/(1-PIT_history!T24*PIT_fed_deduction!T24*PIT_history!T$54))</f>
        <v>0</v>
      </c>
      <c r="U24" s="148">
        <f>IF(PIT_fed_deduction!U24="",0,(PIT_history!U24*(1-PIT_fed_deduction!U24*PIT_history!U$54))/(1-PIT_history!U24*PIT_fed_deduction!U24*PIT_history!U$54))</f>
        <v>0</v>
      </c>
      <c r="V24" s="148">
        <f>IF(PIT_fed_deduction!V24="",0,(PIT_history!V24*(1-PIT_fed_deduction!V24*PIT_history!V$54))/(1-PIT_history!V24*PIT_fed_deduction!V24*PIT_history!V$54))</f>
        <v>0</v>
      </c>
      <c r="W24" s="148">
        <f>IF(PIT_fed_deduction!W24="",0,(PIT_history!W24*(1-PIT_fed_deduction!W24*PIT_history!W$54))/(1-PIT_history!W24*PIT_fed_deduction!W24*PIT_history!W$54))</f>
        <v>0</v>
      </c>
      <c r="X24" s="148">
        <f>IF(PIT_fed_deduction!X24="",0,(PIT_history!X24*(1-PIT_fed_deduction!X24*PIT_history!X$54))/(1-PIT_history!X24*PIT_fed_deduction!X24*PIT_history!X$54))</f>
        <v>0</v>
      </c>
      <c r="Y24" s="148">
        <f>IF(PIT_fed_deduction!Y24="",0,(PIT_history!Y24*(1-PIT_fed_deduction!Y24*PIT_history!Y$54))/(1-PIT_history!Y24*PIT_fed_deduction!Y24*PIT_history!Y$54))</f>
        <v>0</v>
      </c>
      <c r="Z24" s="148">
        <f>IF(PIT_fed_deduction!Z24="",0,(PIT_history!Z24*(1-PIT_fed_deduction!Z24*PIT_history!Z$54))/(1-PIT_history!Z24*PIT_fed_deduction!Z24*PIT_history!Z$54))</f>
        <v>0</v>
      </c>
      <c r="AA24" s="148">
        <f>IF(PIT_fed_deduction!AA24="",0,(PIT_history!AA24*(1-PIT_fed_deduction!AA24*PIT_history!AA$54))/(1-PIT_history!AA24*PIT_fed_deduction!AA24*PIT_history!AA$54))</f>
        <v>0</v>
      </c>
      <c r="AB24" s="148">
        <f>IF(PIT_fed_deduction!AB24="",0,(PIT_history!AB24*(1-PIT_fed_deduction!AB24*PIT_history!AB$54))/(1-PIT_history!AB24*PIT_fed_deduction!AB24*PIT_history!AB$54))</f>
        <v>0</v>
      </c>
      <c r="AC24" s="148">
        <f>IF(PIT_fed_deduction!AC24="",0,(PIT_history!AC24*(1-PIT_fed_deduction!AC24*PIT_history!AC$54))/(1-PIT_history!AC24*PIT_fed_deduction!AC24*PIT_history!AC$54))</f>
        <v>0</v>
      </c>
      <c r="AD24" s="148">
        <f>IF(PIT_fed_deduction!AD24="",0,(PIT_history!AD24*(1-PIT_fed_deduction!AD24*PIT_history!AD$54))/(1-PIT_history!AD24*PIT_fed_deduction!AD24*PIT_history!AD$54))</f>
        <v>0</v>
      </c>
      <c r="AE24" s="148">
        <f>IF(PIT_fed_deduction!AE24="",0,(PIT_history!AE24*(1-PIT_fed_deduction!AE24*PIT_history!AE$54))/(1-PIT_history!AE24*PIT_fed_deduction!AE24*PIT_history!AE$54))</f>
        <v>0</v>
      </c>
      <c r="AF24" s="148">
        <f>IF(PIT_fed_deduction!AF24="",0,(PIT_history!AF24*(1-PIT_fed_deduction!AF24*PIT_history!AF$54))/(1-PIT_history!AF24*PIT_fed_deduction!AF24*PIT_history!AF$54))</f>
        <v>0</v>
      </c>
      <c r="AG24" s="148">
        <f>IF(PIT_fed_deduction!AG24="",0,(PIT_history!AG24*(1-PIT_fed_deduction!AG24*PIT_history!AG$54))/(1-PIT_history!AG24*PIT_fed_deduction!AG24*PIT_history!AG$54))</f>
        <v>0</v>
      </c>
      <c r="AH24" s="148">
        <f>IF(PIT_fed_deduction!AH24="",0,(PIT_history!AH24*(1-PIT_fed_deduction!AH24*PIT_history!AH$54))/(1-PIT_history!AH24*PIT_fed_deduction!AH24*PIT_history!AH$54))</f>
        <v>0</v>
      </c>
      <c r="AI24" s="148">
        <f>IF(PIT_fed_deduction!AI24="",0,(PIT_history!AI24*(1-PIT_fed_deduction!AI24*PIT_history!AI$54))/(1-PIT_history!AI24*PIT_fed_deduction!AI24*PIT_history!AI$54))</f>
        <v>0</v>
      </c>
      <c r="AJ24" s="148">
        <f>IF(PIT_fed_deduction!AJ24="",0,(PIT_history!AJ24*(1-PIT_fed_deduction!AJ24*PIT_history!AJ$54))/(1-PIT_history!AJ24*PIT_fed_deduction!AJ24*PIT_history!AJ$54))</f>
        <v>0</v>
      </c>
      <c r="AK24" s="148">
        <f>IF(PIT_fed_deduction!AK24="",0,(PIT_history!AK24*(1-PIT_fed_deduction!AK24*PIT_history!AK$54))/(1-PIT_history!AK24*PIT_fed_deduction!AK24*PIT_history!AK$54))</f>
        <v>0</v>
      </c>
      <c r="AL24" s="148">
        <f>IF(PIT_fed_deduction!AL24="",0,(PIT_history!AL24*(1-PIT_fed_deduction!AL24*PIT_history!AL$54))/(1-PIT_history!AL24*PIT_fed_deduction!AL24*PIT_history!AL$54))</f>
        <v>0</v>
      </c>
      <c r="AM24" s="148">
        <f>IF(PIT_fed_deduction!AM24="",0,(PIT_history!AM24*(1-PIT_fed_deduction!AM24*PIT_history!AM$54))/(1-PIT_history!AM24*PIT_fed_deduction!AM24*PIT_history!AM$54))</f>
        <v>0</v>
      </c>
      <c r="AN24" s="148">
        <f>IF(PIT_fed_deduction!AN24="",0,(PIT_history!AN24*(1-PIT_fed_deduction!AN24*PIT_history!AN$54))/(1-PIT_history!AN24*PIT_fed_deduction!AN24*PIT_history!AN$54))</f>
        <v>0</v>
      </c>
      <c r="AO24" s="148">
        <f>IF(PIT_fed_deduction!AO24="",0,(PIT_history!AO24*(1-PIT_fed_deduction!AO24*PIT_history!AO$54))/(1-PIT_history!AO24*PIT_fed_deduction!AO24*PIT_history!AO$54))</f>
        <v>0</v>
      </c>
      <c r="AP24" s="148">
        <f>IF(PIT_fed_deduction!AP24="",0,(PIT_history!AP24*(1-PIT_fed_deduction!AP24*PIT_history!AP$54))/(1-PIT_history!AP24*PIT_fed_deduction!AP24*PIT_history!AP$54))</f>
        <v>0</v>
      </c>
      <c r="AQ24" s="148">
        <f>IF(PIT_fed_deduction!AQ24="",0,(PIT_history!AQ24*(1-PIT_fed_deduction!AQ24*PIT_history!AQ$54))/(1-PIT_history!AQ24*PIT_fed_deduction!AQ24*PIT_history!AQ$54))</f>
        <v>0</v>
      </c>
      <c r="AR24" s="148">
        <f>IF(PIT_fed_deduction!AR24="",0,(PIT_history!AR24*(1-PIT_fed_deduction!AR24*PIT_history!AR$54))/(1-PIT_history!AR24*PIT_fed_deduction!AR24*PIT_history!AR$54))</f>
        <v>0</v>
      </c>
      <c r="AS24" s="148">
        <f>IF(PIT_fed_deduction!AS24="",0,(PIT_history!AS24*(1-PIT_fed_deduction!AS24*PIT_history!AS$54))/(1-PIT_history!AS24*PIT_fed_deduction!AS24*PIT_history!AS$54))</f>
        <v>0</v>
      </c>
      <c r="AT24" s="148">
        <f>IF(PIT_fed_deduction!AT24="",0,(PIT_history!AT24*(1-PIT_fed_deduction!AT24*PIT_history!AT$54))/(1-PIT_history!AT24*PIT_fed_deduction!AT24*PIT_history!AT$54))</f>
        <v>0</v>
      </c>
      <c r="AU24" s="148">
        <f>IF(PIT_fed_deduction!AU24="",0,(PIT_history!AU24*(1-PIT_fed_deduction!AU24*PIT_history!AU$54))/(1-PIT_history!AU24*PIT_fed_deduction!AU24*PIT_history!AU$54))</f>
        <v>0</v>
      </c>
      <c r="AV24" s="148">
        <f>IF(PIT_fed_deduction!AV24="",0,(PIT_history!AV24*(1-PIT_fed_deduction!AV24*PIT_history!AV$54))/(1-PIT_history!AV24*PIT_fed_deduction!AV24*PIT_history!AV$54))</f>
        <v>0</v>
      </c>
      <c r="AW24" s="148">
        <f>IF(PIT_fed_deduction!AW24="",0,(PIT_history!AW24*(1-PIT_fed_deduction!AW24*PIT_history!AW$54))/(1-PIT_history!AW24*PIT_fed_deduction!AW24*PIT_history!AW$54))</f>
        <v>0</v>
      </c>
      <c r="AX24" s="148">
        <f>IF(PIT_fed_deduction!AX24="",0,(PIT_history!AX24*(1-PIT_fed_deduction!AX24*PIT_history!AX$54))/(1-PIT_history!AX24*PIT_fed_deduction!AX24*PIT_history!AX$54))</f>
        <v>0</v>
      </c>
      <c r="AY24" s="148">
        <f>IF(PIT_fed_deduction!AY24="",0,(PIT_history!AY24*(1-PIT_fed_deduction!AY24*PIT_history!AY$54))/(1-PIT_history!AY24*PIT_fed_deduction!AY24*PIT_history!AY$54))</f>
        <v>0</v>
      </c>
      <c r="AZ24" s="148">
        <f>IF(PIT_fed_deduction!AZ24="",0,(PIT_history!AZ24*(1-PIT_fed_deduction!AZ24*PIT_history!AZ$54))/(1-PIT_history!AZ24*PIT_fed_deduction!AZ24*PIT_history!AZ$54))</f>
        <v>0</v>
      </c>
      <c r="BA24" s="148">
        <f>IF(PIT_fed_deduction!BA24="",0,(PIT_history!BA24*(1-PIT_fed_deduction!BA24*PIT_history!BA$54))/(1-PIT_history!BA24*PIT_fed_deduction!BA24*PIT_history!BA$54))</f>
        <v>0</v>
      </c>
      <c r="BB24" s="148">
        <f>IF(PIT_fed_deduction!BB24="",0,(PIT_history!BB24*(1-PIT_fed_deduction!BB24*PIT_history!BB$54))/(1-PIT_history!BB24*PIT_fed_deduction!BB24*PIT_history!BB$54))</f>
        <v>0</v>
      </c>
      <c r="BC24" s="148">
        <f>IF(PIT_fed_deduction!BC24="",0,(PIT_history!BC24*(1-PIT_fed_deduction!BC24*PIT_history!BC$54))/(1-PIT_history!BC24*PIT_fed_deduction!BC24*PIT_history!BC$54))</f>
        <v>0</v>
      </c>
      <c r="BD24" s="148">
        <f>IF(PIT_fed_deduction!BD24="",0,(PIT_history!BD24*(1-PIT_fed_deduction!BD24*PIT_history!BD$54))/(1-PIT_history!BD24*PIT_fed_deduction!BD24*PIT_history!BD$54))</f>
        <v>0</v>
      </c>
      <c r="BE24" s="148">
        <f>IF(PIT_fed_deduction!BE24="",0,(PIT_history!BE24*(1-PIT_fed_deduction!BE24*PIT_history!BE$54))/(1-PIT_history!BE24*PIT_fed_deduction!BE24*PIT_history!BE$54))</f>
        <v>0</v>
      </c>
      <c r="BF24" s="148">
        <f>IF(PIT_fed_deduction!BF24="",0,(PIT_history!BF24*(1-PIT_fed_deduction!BF24*PIT_history!BF$54))/(1-PIT_history!BF24*PIT_fed_deduction!BF24*PIT_history!BF$54))</f>
        <v>0</v>
      </c>
      <c r="BG24" s="148">
        <f>IF(PIT_fed_deduction!BG24="",0,(PIT_history!BG24*(1-PIT_fed_deduction!BG24*PIT_history!BG$54))/(1-PIT_history!BG24*PIT_fed_deduction!BG24*PIT_history!BG$54))</f>
        <v>0</v>
      </c>
      <c r="BH24" s="148">
        <f>IF(PIT_fed_deduction!BH24="",0,(PIT_history!BH24*(1-PIT_fed_deduction!BH24*PIT_history!BH$54))/(1-PIT_history!BH24*PIT_fed_deduction!BH24*PIT_history!BH$54))</f>
        <v>0</v>
      </c>
      <c r="BI24" s="148">
        <f>IF(PIT_fed_deduction!BI24="",0,(PIT_history!BI24*(1-PIT_fed_deduction!BI24*PIT_history!BI$54))/(1-PIT_history!BI24*PIT_fed_deduction!BI24*PIT_history!BI$54))</f>
        <v>0</v>
      </c>
      <c r="BJ24" s="148">
        <f>IF(PIT_fed_deduction!BJ24="",0,(PIT_history!BJ24*(1-PIT_fed_deduction!BJ24*PIT_history!BJ$54))/(1-PIT_history!BJ24*PIT_fed_deduction!BJ24*PIT_history!BJ$54))</f>
        <v>0</v>
      </c>
      <c r="BK24" s="148">
        <f>IF(PIT_fed_deduction!BK24="",0,(PIT_history!BK24*(1-PIT_fed_deduction!BK24*PIT_history!BK$54))/(1-PIT_history!BK24*PIT_fed_deduction!BK24*PIT_history!BK$54))</f>
        <v>0</v>
      </c>
      <c r="BL24" s="148">
        <f>IF(PIT_fed_deduction!BL24="",0,(PIT_history!BL24*(1-PIT_fed_deduction!BL24*PIT_history!BL$54))/(1-PIT_history!BL24*PIT_fed_deduction!BL24*PIT_history!BL$54))</f>
        <v>0</v>
      </c>
      <c r="BM24" s="148">
        <f>IF(PIT_fed_deduction!BM24="",0,(PIT_history!BM24*(1-PIT_fed_deduction!BM24*PIT_history!BM$54))/(1-PIT_history!BM24*PIT_fed_deduction!BM24*PIT_history!BM$54))</f>
        <v>0</v>
      </c>
      <c r="BN24" s="148">
        <f>IF(PIT_fed_deduction!BN24="",0,(PIT_history!BN24*(1-PIT_fed_deduction!BN24*PIT_history!BN$54))/(1-PIT_history!BN24*PIT_fed_deduction!BN24*PIT_history!BN$54))</f>
        <v>0</v>
      </c>
      <c r="BO24" s="148">
        <f>IF(PIT_fed_deduction!BO24="",0,(PIT_history!BO24*(1-PIT_fed_deduction!BO24*PIT_history!BO$54))/(1-PIT_history!BO24*PIT_fed_deduction!BO24*PIT_history!BO$54))</f>
        <v>0</v>
      </c>
      <c r="BP24" s="148">
        <f>IF(PIT_fed_deduction!BP24="",0,(PIT_history!BP24*(1-PIT_fed_deduction!BP24*PIT_history!BP$54))/(1-PIT_history!BP24*PIT_fed_deduction!BP24*PIT_history!BP$54))</f>
        <v>0</v>
      </c>
      <c r="BQ24" s="148">
        <f>IF(PIT_fed_deduction!BQ24="",0,(PIT_history!BQ24*(1-PIT_fed_deduction!BQ24*PIT_history!BQ$54))/(1-PIT_history!BQ24*PIT_fed_deduction!BQ24*PIT_history!BQ$54))</f>
        <v>2.5999999999999999E-2</v>
      </c>
      <c r="BR24" s="148">
        <f>IF(PIT_fed_deduction!BR24="",0,(PIT_history!BR24*(1-PIT_fed_deduction!BR24*PIT_history!BR$54))/(1-PIT_history!BR24*PIT_fed_deduction!BR24*PIT_history!BR$54))</f>
        <v>2.5999999999999999E-2</v>
      </c>
      <c r="BS24" s="148">
        <f>IF(PIT_fed_deduction!BS24="",0,(PIT_history!BS24*(1-PIT_fed_deduction!BS24*PIT_history!BS$54))/(1-PIT_history!BS24*PIT_fed_deduction!BS24*PIT_history!BS$54))</f>
        <v>2.5999999999999999E-2</v>
      </c>
      <c r="BT24" s="148">
        <f>IF(PIT_fed_deduction!BT24="",0,(PIT_history!BT24*(1-PIT_fed_deduction!BT24*PIT_history!BT$54))/(1-PIT_history!BT24*PIT_fed_deduction!BT24*PIT_history!BT$54))</f>
        <v>2.5999999999999999E-2</v>
      </c>
      <c r="BU24" s="148">
        <f>IF(PIT_fed_deduction!BU24="",0,(PIT_history!BU24*(1-PIT_fed_deduction!BU24*PIT_history!BU$54))/(1-PIT_history!BU24*PIT_fed_deduction!BU24*PIT_history!BU$54))</f>
        <v>3.9E-2</v>
      </c>
      <c r="BV24" s="148">
        <f>IF(PIT_fed_deduction!BV24="",0,(PIT_history!BV24*(1-PIT_fed_deduction!BV24*PIT_history!BV$54))/(1-PIT_history!BV24*PIT_fed_deduction!BV24*PIT_history!BV$54))</f>
        <v>3.9E-2</v>
      </c>
      <c r="BW24" s="148">
        <f>IF(PIT_fed_deduction!BW24="",0,(PIT_history!BW24*(1-PIT_fed_deduction!BW24*PIT_history!BW$54))/(1-PIT_history!BW24*PIT_fed_deduction!BW24*PIT_history!BW$54))</f>
        <v>3.9E-2</v>
      </c>
      <c r="BX24" s="148">
        <f>IF(PIT_fed_deduction!BX24="",0,(PIT_history!BX24*(1-PIT_fed_deduction!BX24*PIT_history!BX$54))/(1-PIT_history!BX24*PIT_fed_deduction!BX24*PIT_history!BX$54))</f>
        <v>3.9E-2</v>
      </c>
      <c r="BY24" s="148">
        <f>IF(PIT_fed_deduction!BY24="",0,(PIT_history!BY24*(1-PIT_fed_deduction!BY24*PIT_history!BY$54))/(1-PIT_history!BY24*PIT_fed_deduction!BY24*PIT_history!BY$54))</f>
        <v>4.5999999999999999E-2</v>
      </c>
      <c r="BZ24" s="148">
        <f>IF(PIT_fed_deduction!BZ24="",0,(PIT_history!BZ24*(1-PIT_fed_deduction!BZ24*PIT_history!BZ$54))/(1-PIT_history!BZ24*PIT_fed_deduction!BZ24*PIT_history!BZ$54))</f>
        <v>4.5999999999999999E-2</v>
      </c>
      <c r="CA24" s="148">
        <f>IF(PIT_fed_deduction!CA24="",0,(PIT_history!CA24*(1-PIT_fed_deduction!CA24*PIT_history!CA$54))/(1-PIT_history!CA24*PIT_fed_deduction!CA24*PIT_history!CA$54))</f>
        <v>4.5999999999999999E-2</v>
      </c>
      <c r="CB24" s="148">
        <f>IF(PIT_fed_deduction!CB24="",0,(PIT_history!CB24*(1-PIT_fed_deduction!CB24*PIT_history!CB$54))/(1-PIT_history!CB24*PIT_fed_deduction!CB24*PIT_history!CB$54))</f>
        <v>4.5999999999999999E-2</v>
      </c>
      <c r="CC24" s="148">
        <f>IF(PIT_fed_deduction!CC24="",0,(PIT_history!CC24*(1-PIT_fed_deduction!CC24*PIT_history!CC$54))/(1-PIT_history!CC24*PIT_fed_deduction!CC24*PIT_history!CC$54))</f>
        <v>4.5999999999999999E-2</v>
      </c>
      <c r="CD24" s="148">
        <f>IF(PIT_fed_deduction!CD24="",0,(PIT_history!CD24*(1-PIT_fed_deduction!CD24*PIT_history!CD$54))/(1-PIT_history!CD24*PIT_fed_deduction!CD24*PIT_history!CD$54))</f>
        <v>4.5999999999999999E-2</v>
      </c>
      <c r="CE24" s="148">
        <f>IF(PIT_fed_deduction!CE24="",0,(PIT_history!CE24*(1-PIT_fed_deduction!CE24*PIT_history!CE$54))/(1-PIT_history!CE24*PIT_fed_deduction!CE24*PIT_history!CE$54))</f>
        <v>4.5999999999999999E-2</v>
      </c>
      <c r="CF24" s="148">
        <f>IF(PIT_fed_deduction!CF24="",0,(PIT_history!CF24*(1-PIT_fed_deduction!CF24*PIT_history!CF$54))/(1-PIT_history!CF24*PIT_fed_deduction!CF24*PIT_history!CF$54))</f>
        <v>4.5999999999999999E-2</v>
      </c>
      <c r="CG24" s="148">
        <f>IF(PIT_fed_deduction!CG24="",0,(PIT_history!CG24*(1-PIT_fed_deduction!CG24*PIT_history!CG$54))/(1-PIT_history!CG24*PIT_fed_deduction!CG24*PIT_history!CG$54))</f>
        <v>6.3500000000000001E-2</v>
      </c>
      <c r="CH24" s="148">
        <f>IF(PIT_fed_deduction!CH24="",0,(PIT_history!CH24*(1-PIT_fed_deduction!CH24*PIT_history!CH$54))/(1-PIT_history!CH24*PIT_fed_deduction!CH24*PIT_history!CH$54))</f>
        <v>5.3499999999999999E-2</v>
      </c>
      <c r="CI24" s="148">
        <f>IF(PIT_fed_deduction!CI24="",0,(PIT_history!CI24*(1-PIT_fed_deduction!CI24*PIT_history!CI$54))/(1-PIT_history!CI24*PIT_fed_deduction!CI24*PIT_history!CI$54))</f>
        <v>5.3499999999999999E-2</v>
      </c>
      <c r="CJ24" s="148">
        <f>IF(PIT_fed_deduction!CJ24="",0,(PIT_history!CJ24*(1-PIT_fed_deduction!CJ24*PIT_history!CJ$54))/(1-PIT_history!CJ24*PIT_fed_deduction!CJ24*PIT_history!CJ$54))</f>
        <v>4.5999999999999999E-2</v>
      </c>
      <c r="CK24" s="148">
        <f>IF(PIT_fed_deduction!CK24="",0,(PIT_history!CK24*(1-PIT_fed_deduction!CK24*PIT_history!CK$54))/(1-PIT_history!CK24*PIT_fed_deduction!CK24*PIT_history!CK$54))</f>
        <v>4.5999999999999999E-2</v>
      </c>
      <c r="CL24" s="148">
        <f>IF(PIT_fed_deduction!CL24="",0,(PIT_history!CL24*(1-PIT_fed_deduction!CL24*PIT_history!CL$54))/(1-PIT_history!CL24*PIT_fed_deduction!CL24*PIT_history!CL$54))</f>
        <v>4.5999999999999999E-2</v>
      </c>
      <c r="CM24" s="148">
        <f>IF(PIT_fed_deduction!CM24="",0,(PIT_history!CM24*(1-PIT_fed_deduction!CM24*PIT_history!CM$54))/(1-PIT_history!CM24*PIT_fed_deduction!CM24*PIT_history!CM$54))</f>
        <v>4.5999999999999999E-2</v>
      </c>
      <c r="CN24" s="148">
        <f>IF(PIT_fed_deduction!CN24="",0,(PIT_history!CN24*(1-PIT_fed_deduction!CN24*PIT_history!CN$54))/(1-PIT_history!CN24*PIT_fed_deduction!CN24*PIT_history!CN$54))</f>
        <v>4.5999999999999999E-2</v>
      </c>
      <c r="CO24" s="148">
        <f>IF(PIT_fed_deduction!CO24="",0,(PIT_history!CO24*(1-PIT_fed_deduction!CO24*PIT_history!CO$54))/(1-PIT_history!CO24*PIT_fed_deduction!CO24*PIT_history!CO$54))</f>
        <v>4.5999999999999999E-2</v>
      </c>
      <c r="CP24" s="148">
        <f>IF(PIT_fed_deduction!CP24="",0,(PIT_history!CP24*(1-PIT_fed_deduction!CP24*PIT_history!CP$54))/(1-PIT_history!CP24*PIT_fed_deduction!CP24*PIT_history!CP$54))</f>
        <v>4.5999999999999999E-2</v>
      </c>
      <c r="CQ24" s="148">
        <f>IF(PIT_fed_deduction!CQ24="",0,(PIT_history!CQ24*(1-PIT_fed_deduction!CQ24*PIT_history!CQ$54))/(1-PIT_history!CQ24*PIT_fed_deduction!CQ24*PIT_history!CQ$54))</f>
        <v>4.5999999999999999E-2</v>
      </c>
      <c r="CR24" s="148">
        <f>IF(PIT_fed_deduction!CR24="",0,(PIT_history!CR24*(1-PIT_fed_deduction!CR24*PIT_history!CR$54))/(1-PIT_history!CR24*PIT_fed_deduction!CR24*PIT_history!CR$54))</f>
        <v>4.3999999999999997E-2</v>
      </c>
      <c r="CS24" s="148">
        <f>IF(PIT_fed_deduction!CS24="",0,(PIT_history!CS24*(1-PIT_fed_deduction!CS24*PIT_history!CS$54))/(1-PIT_history!CS24*PIT_fed_deduction!CS24*PIT_history!CS$54))</f>
        <v>4.3999999999999997E-2</v>
      </c>
      <c r="CT24" s="148">
        <f>IF(PIT_fed_deduction!CT24="",0,(PIT_history!CT24*(1-PIT_fed_deduction!CT24*PIT_history!CT$54))/(1-PIT_history!CT24*PIT_fed_deduction!CT24*PIT_history!CT$54))</f>
        <v>4.3999999999999997E-2</v>
      </c>
      <c r="CU24" s="148">
        <f>IF(PIT_fed_deduction!CU24="",0,(PIT_history!CU24*(1-PIT_fed_deduction!CU24*PIT_history!CU$54))/(1-PIT_history!CU24*PIT_fed_deduction!CU24*PIT_history!CU$54))</f>
        <v>4.3999999999999997E-2</v>
      </c>
      <c r="CV24" s="148">
        <f>IF(PIT_fed_deduction!CV24="",0,(PIT_history!CV24*(1-PIT_fed_deduction!CV24*PIT_history!CV$54))/(1-PIT_history!CV24*PIT_fed_deduction!CV24*PIT_history!CV$54))</f>
        <v>4.3999999999999997E-2</v>
      </c>
      <c r="CW24" s="148">
        <f>IF(PIT_fed_deduction!CW24="",0,(PIT_history!CW24*(1-PIT_fed_deduction!CW24*PIT_history!CW$54))/(1-PIT_history!CW24*PIT_fed_deduction!CW24*PIT_history!CW$54))</f>
        <v>4.3999999999999997E-2</v>
      </c>
      <c r="CX24" s="148">
        <f>IF(PIT_fed_deduction!CX24="",0,(PIT_history!CX24*(1-PIT_fed_deduction!CX24*PIT_history!CX$54))/(1-PIT_history!CX24*PIT_fed_deduction!CX24*PIT_history!CX$54))</f>
        <v>4.2000000000000003E-2</v>
      </c>
      <c r="CY24" s="148">
        <f>IF(PIT_fed_deduction!CY24="",0,(PIT_history!CY24*(1-PIT_fed_deduction!CY24*PIT_history!CY$54))/(1-PIT_history!CY24*PIT_fed_deduction!CY24*PIT_history!CY$54))</f>
        <v>4.2000000000000003E-2</v>
      </c>
      <c r="CZ24" s="148">
        <f>IF(PIT_fed_deduction!CZ24="",0,(PIT_history!CZ24*(1-PIT_fed_deduction!CZ24*PIT_history!CZ$54))/(1-PIT_history!CZ24*PIT_fed_deduction!CZ24*PIT_history!CZ$54))</f>
        <v>4.0999999999999995E-2</v>
      </c>
      <c r="DA24" s="148">
        <f>IF(PIT_fed_deduction!DA24="",0,(PIT_history!DA24*(1-PIT_fed_deduction!DA24*PIT_history!DA$54))/(1-PIT_history!DA24*PIT_fed_deduction!DA24*PIT_history!DA$54))</f>
        <v>0.04</v>
      </c>
      <c r="DB24" s="148">
        <f>IF(PIT_fed_deduction!DB24="",0,(PIT_history!DB24*(1-PIT_fed_deduction!DB24*PIT_history!DB$54))/(1-PIT_history!DB24*PIT_fed_deduction!DB24*PIT_history!DB$54))</f>
        <v>3.9E-2</v>
      </c>
      <c r="DC24" s="148">
        <f>IF(PIT_fed_deduction!DC24="",0,(PIT_history!DC24*(1-PIT_fed_deduction!DC24*PIT_history!DC$54))/(1-PIT_history!DC24*PIT_fed_deduction!DC24*PIT_history!DC$54))</f>
        <v>3.9E-2</v>
      </c>
      <c r="DD24" s="148">
        <f>IF(PIT_fed_deduction!DD24="",0,(PIT_history!DD24*(1-PIT_fed_deduction!DD24*PIT_history!DD$54))/(1-PIT_history!DD24*PIT_fed_deduction!DD24*PIT_history!DD$54))</f>
        <v>3.9E-2</v>
      </c>
      <c r="DE24" s="148">
        <f>IF(PIT_fed_deduction!DE24="",0,(PIT_history!DE24*(1-PIT_fed_deduction!DE24*PIT_history!DE$54))/(1-PIT_history!DE24*PIT_fed_deduction!DE24*PIT_history!DE$54))</f>
        <v>4.3499999999999997E-2</v>
      </c>
      <c r="DF24" s="148">
        <f>IF(PIT_fed_deduction!DF24="",0,(PIT_history!DF24*(1-PIT_fed_deduction!DF24*PIT_history!DF$54))/(1-PIT_history!DF24*PIT_fed_deduction!DF24*PIT_history!DF$54))</f>
        <v>4.3499999999999997E-2</v>
      </c>
      <c r="DG24" s="148">
        <f>IF(PIT_fed_deduction!DG24="",0,(PIT_history!DG24*(1-PIT_fed_deduction!DG24*PIT_history!DG$54))/(1-PIT_history!DG24*PIT_fed_deduction!DG24*PIT_history!DG$54))</f>
        <v>4.3499999999999997E-2</v>
      </c>
      <c r="DH24" s="148">
        <f>IF(PIT_fed_deduction!DH24="",0,(PIT_history!DH24*(1-PIT_fed_deduction!DH24*PIT_history!DH$54))/(1-PIT_history!DH24*PIT_fed_deduction!DH24*PIT_history!DH$54))</f>
        <v>4.3499999999999997E-2</v>
      </c>
      <c r="DI24" s="148">
        <f>IF(PIT_fed_deduction!DI24="",0,(PIT_history!DI24*(1-PIT_fed_deduction!DI24*PIT_history!DI$54))/(1-PIT_history!DI24*PIT_fed_deduction!DI24*PIT_history!DI$54))</f>
        <v>4.3499999999999997E-2</v>
      </c>
      <c r="DJ24" s="148">
        <f>IF(PIT_fed_deduction!DJ24="",0,(PIT_history!DJ24*(1-PIT_fed_deduction!DJ24*PIT_history!DJ$54))/(1-PIT_history!DJ24*PIT_fed_deduction!DJ24*PIT_history!DJ$54))</f>
        <v>4.2500000000000003E-2</v>
      </c>
      <c r="DK24" s="148">
        <f>IF(PIT_fed_deduction!DK24="",0,(PIT_history!DK24*(1-PIT_fed_deduction!DK24*PIT_history!DK$54))/(1-PIT_history!DK24*PIT_fed_deduction!DK24*PIT_history!DK$54))</f>
        <v>4.2500000000000003E-2</v>
      </c>
      <c r="DL24" s="148">
        <f>IF(PIT_fed_deduction!DL24="",0,(PIT_history!DL24*(1-PIT_fed_deduction!DL24*PIT_history!DL$54))/(1-PIT_history!DL24*PIT_fed_deduction!DL24*PIT_history!DL$54))</f>
        <v>4.2500000000000003E-2</v>
      </c>
      <c r="DM24" s="148">
        <f>IF(PIT_fed_deduction!DM24="",0,(PIT_history!DM24*(1-PIT_fed_deduction!DM24*PIT_history!DM$54))/(1-PIT_history!DM24*PIT_fed_deduction!DM24*PIT_history!DM$54))</f>
        <v>4.2500000000000003E-2</v>
      </c>
      <c r="DN24" s="148">
        <f>IF(PIT_fed_deduction!DN24="",0,(PIT_history!DN24*(1-PIT_fed_deduction!DN24*PIT_history!DN$54))/(1-PIT_history!DN24*PIT_fed_deduction!DN24*PIT_history!DN$54))</f>
        <v>4.2500000000000003E-2</v>
      </c>
      <c r="DO24" s="148">
        <f>IF(PIT_fed_deduction!DO24="",0,(PIT_history!DO24*(1-PIT_fed_deduction!DO24*PIT_history!DO$54))/(1-PIT_history!DO24*PIT_fed_deduction!DO24*PIT_history!DO$54))</f>
        <v>4.2500000000000003E-2</v>
      </c>
      <c r="DP24" s="148">
        <f>IF(PIT_fed_deduction!DP24="",0,(1-(PIT_fed_deduction!DP24*PIT_history!DP$54))*PIT_history!DP24)</f>
        <v>4.2500000000000003E-2</v>
      </c>
      <c r="DQ24" s="148">
        <f>IF(PIT_fed_deduction!DQ24="",0,(1-(PIT_fed_deduction!DQ24*PIT_history!DQ$54))*PIT_history!DQ24)</f>
        <v>4.2500000000000003E-2</v>
      </c>
      <c r="DR24" s="148">
        <f>IF(PIT_fed_deduction!DR24="",0,(1-(PIT_fed_deduction!DR24*PIT_history!DR$54))*PIT_history!DR24)</f>
        <v>4.2500000000000003E-2</v>
      </c>
      <c r="DS24" s="148">
        <f>IF(PIT_fed_deduction!DS24="",0,(1-(PIT_fed_deduction!DS24*PIT_history!DS$54))*PIT_history!DS24)</f>
        <v>4.2500000000000003E-2</v>
      </c>
      <c r="DT24" s="148">
        <f>IF(PIT_fed_deduction!DT24="",0,(1-(PIT_fed_deduction!DT24*PIT_history!DT$54))*PIT_history!DT24)</f>
        <v>4.2500000000000003E-2</v>
      </c>
      <c r="DU24" s="148">
        <f>IF(PIT_fed_deduction!DU24="",0,(1-(PIT_fed_deduction!DU24*PIT_history!DU$54))*PIT_history!DU24)</f>
        <v>4.0500000000000001E-2</v>
      </c>
      <c r="DV24" s="148">
        <f>IF(PIT_fed_deduction!DV24="",0,(1-(PIT_fed_deduction!DV24*PIT_history!DV$54))*PIT_history!DV24)</f>
        <v>4.2500000000000003E-2</v>
      </c>
      <c r="DW24" s="148">
        <f>IF(PIT_fed_deduction!DW24="",0,(1-(PIT_fed_deduction!DW24*PIT_history!DW$54))*PIT_history!DW24)</f>
        <v>4.2500000000000003E-2</v>
      </c>
      <c r="DX24" s="148">
        <f>IF(PIT_fed_deduction!DX24="",0,(1-(PIT_fed_deduction!DX24*PIT_history!DX$54))*PIT_history!DX24)</f>
        <v>4.2500000000000003E-2</v>
      </c>
      <c r="DY24" s="144">
        <f>IF(PIT_fed_deduction!DY24="","",(1-(PIT_fed_deduction!DY24*PIT_history!DY$54))*PIT_history!DY24)</f>
        <v>4.2500000000000003E-2</v>
      </c>
      <c r="DZ24" s="68"/>
      <c r="EA24" s="2"/>
      <c r="EB24" s="2"/>
      <c r="EC24" s="2"/>
      <c r="ED24" s="2"/>
      <c r="EE24" s="2"/>
      <c r="EF24" s="2"/>
      <c r="EG24" s="2"/>
      <c r="EH24" s="2"/>
      <c r="EI24" s="2"/>
      <c r="EJ24" s="2"/>
      <c r="EK24" s="2"/>
      <c r="EL24" s="2"/>
      <c r="EM24" s="2"/>
      <c r="EN24" s="2"/>
      <c r="EO24" s="2"/>
      <c r="EP24" s="2"/>
      <c r="EQ24" s="2"/>
      <c r="ER24" s="2"/>
      <c r="ES24" s="2"/>
      <c r="ET24" s="2"/>
      <c r="EU24" s="2"/>
    </row>
    <row r="25" spans="1:151" ht="15" customHeight="1">
      <c r="A25" s="17" t="s">
        <v>49</v>
      </c>
      <c r="B25" s="148">
        <f>IF(PIT_fed_deduction!B25="",0,(PIT_history!B25*(1-PIT_fed_deduction!B25*PIT_history!B$54))/(1-PIT_history!B25*PIT_fed_deduction!B25*PIT_history!B$54))</f>
        <v>0</v>
      </c>
      <c r="C25" s="148">
        <f>IF(PIT_fed_deduction!C25="",0,(PIT_history!C25*(1-PIT_fed_deduction!C25*PIT_history!C$54))/(1-PIT_history!C25*PIT_fed_deduction!C25*PIT_history!C$54))</f>
        <v>0</v>
      </c>
      <c r="D25" s="148">
        <f>IF(PIT_fed_deduction!D25="",0,(PIT_history!D25*(1-PIT_fed_deduction!D25*PIT_history!D$54))/(1-PIT_history!D25*PIT_fed_deduction!D25*PIT_history!D$54))</f>
        <v>0</v>
      </c>
      <c r="E25" s="148">
        <f>IF(PIT_fed_deduction!E25="",0,(PIT_history!E25*(1-PIT_fed_deduction!E25*PIT_history!E$54))/(1-PIT_history!E25*PIT_fed_deduction!E25*PIT_history!E$54))</f>
        <v>0</v>
      </c>
      <c r="F25" s="148">
        <f>IF(PIT_fed_deduction!F25="",0,(PIT_history!F25*(1-PIT_fed_deduction!F25*PIT_history!F$54))/(1-PIT_history!F25*PIT_fed_deduction!F25*PIT_history!F$54))</f>
        <v>0</v>
      </c>
      <c r="G25" s="148">
        <f>IF(PIT_fed_deduction!G25="",0,(PIT_history!G25*(1-PIT_fed_deduction!G25*PIT_history!G$54))/(1-PIT_history!G25*PIT_fed_deduction!G25*PIT_history!G$54))</f>
        <v>0</v>
      </c>
      <c r="H25" s="148">
        <f>IF(PIT_fed_deduction!H25="",0,(PIT_history!H25*(1-PIT_fed_deduction!H25*PIT_history!H$54))/(1-PIT_history!H25*PIT_fed_deduction!H25*PIT_history!H$54))</f>
        <v>0</v>
      </c>
      <c r="I25" s="148">
        <f>IF(PIT_fed_deduction!I25="",0,(PIT_history!I25*(1-PIT_fed_deduction!I25*PIT_history!I$54))/(1-PIT_history!I25*PIT_fed_deduction!I25*PIT_history!I$54))</f>
        <v>0</v>
      </c>
      <c r="J25" s="148">
        <f>IF(PIT_fed_deduction!J25="",0,(PIT_history!J25*(1-PIT_fed_deduction!J25*PIT_history!J$54))/(1-PIT_history!J25*PIT_fed_deduction!J25*PIT_history!J$54))</f>
        <v>0</v>
      </c>
      <c r="K25" s="148">
        <f>IF(PIT_fed_deduction!K25="",0,(PIT_history!K25*(1-PIT_fed_deduction!K25*PIT_history!K$54))/(1-PIT_history!K25*PIT_fed_deduction!K25*PIT_history!K$54))</f>
        <v>0</v>
      </c>
      <c r="L25" s="148">
        <f>IF(PIT_fed_deduction!L25="",0,(PIT_history!L25*(1-PIT_fed_deduction!L25*PIT_history!L$54))/(1-PIT_history!L25*PIT_fed_deduction!L25*PIT_history!L$54))</f>
        <v>0</v>
      </c>
      <c r="M25" s="148">
        <f>IF(PIT_fed_deduction!M25="",0,(PIT_history!M25*(1-PIT_fed_deduction!M25*PIT_history!M$54))/(1-PIT_history!M25*PIT_fed_deduction!M25*PIT_history!M$54))</f>
        <v>0</v>
      </c>
      <c r="N25" s="148">
        <f>IF(PIT_fed_deduction!N25="",0,(PIT_history!N25*(1-PIT_fed_deduction!N25*PIT_history!N$54))/(1-PIT_history!N25*PIT_fed_deduction!N25*PIT_history!N$54))</f>
        <v>0</v>
      </c>
      <c r="O25" s="148">
        <f>IF(PIT_fed_deduction!O25="",0,(PIT_history!O25*(1-PIT_fed_deduction!O25*PIT_history!O$54))/(1-PIT_history!O25*PIT_fed_deduction!O25*PIT_history!O$54))</f>
        <v>0</v>
      </c>
      <c r="P25" s="148">
        <f>IF(PIT_fed_deduction!P25="",0,(PIT_history!P25*(1-PIT_fed_deduction!P25*PIT_history!P$54))/(1-PIT_history!P25*PIT_fed_deduction!P25*PIT_history!P$54))</f>
        <v>0</v>
      </c>
      <c r="Q25" s="148">
        <f>IF(PIT_fed_deduction!Q25="",0,(PIT_history!Q25*(1-PIT_fed_deduction!Q25*PIT_history!Q$54))/(1-PIT_history!Q25*PIT_fed_deduction!Q25*PIT_history!Q$54))</f>
        <v>0</v>
      </c>
      <c r="R25" s="148">
        <f>IF(PIT_fed_deduction!R25="",0,(PIT_history!R25*(1-PIT_fed_deduction!R25*PIT_history!R$54))/(1-PIT_history!R25*PIT_fed_deduction!R25*PIT_history!R$54))</f>
        <v>0</v>
      </c>
      <c r="S25" s="148">
        <f>IF(PIT_fed_deduction!S25="",0,(PIT_history!S25*(1-PIT_fed_deduction!S25*PIT_history!S$54))/(1-PIT_history!S25*PIT_fed_deduction!S25*PIT_history!S$54))</f>
        <v>0</v>
      </c>
      <c r="T25" s="148">
        <f>IF(PIT_fed_deduction!T25="",0,(PIT_history!T25*(1-PIT_fed_deduction!T25*PIT_history!T$54))/(1-PIT_history!T25*PIT_fed_deduction!T25*PIT_history!T$54))</f>
        <v>0</v>
      </c>
      <c r="U25" s="148">
        <f>IF(PIT_fed_deduction!U25="",0,(PIT_history!U25*(1-PIT_fed_deduction!U25*PIT_history!U$54))/(1-PIT_history!U25*PIT_fed_deduction!U25*PIT_history!U$54))</f>
        <v>0</v>
      </c>
      <c r="V25" s="148">
        <f>IF(PIT_fed_deduction!V25="",0,(PIT_history!V25*(1-PIT_fed_deduction!V25*PIT_history!V$54))/(1-PIT_history!V25*PIT_fed_deduction!V25*PIT_history!V$54))</f>
        <v>0</v>
      </c>
      <c r="W25" s="148">
        <f>IF(PIT_fed_deduction!W25="",0,(PIT_history!W25*(1-PIT_fed_deduction!W25*PIT_history!W$54))/(1-PIT_history!W25*PIT_fed_deduction!W25*PIT_history!W$54))</f>
        <v>0</v>
      </c>
      <c r="X25" s="148">
        <f>IF(PIT_fed_deduction!X25="",0,(PIT_history!X25*(1-PIT_fed_deduction!X25*PIT_history!X$54))/(1-PIT_history!X25*PIT_fed_deduction!X25*PIT_history!X$54))</f>
        <v>0</v>
      </c>
      <c r="Y25" s="148">
        <f>IF(PIT_fed_deduction!Y25="",0,(PIT_history!Y25*(1-PIT_fed_deduction!Y25*PIT_history!Y$54))/(1-PIT_history!Y25*PIT_fed_deduction!Y25*PIT_history!Y$54))</f>
        <v>0</v>
      </c>
      <c r="Z25" s="148">
        <f>IF(PIT_fed_deduction!Z25="",0,(PIT_history!Z25*(1-PIT_fed_deduction!Z25*PIT_history!Z$54))/(1-PIT_history!Z25*PIT_fed_deduction!Z25*PIT_history!Z$54))</f>
        <v>0</v>
      </c>
      <c r="AA25" s="148">
        <f>IF(PIT_fed_deduction!AA25="",0,(PIT_history!AA25*(1-PIT_fed_deduction!AA25*PIT_history!AA$54))/(1-PIT_history!AA25*PIT_fed_deduction!AA25*PIT_history!AA$54))</f>
        <v>0</v>
      </c>
      <c r="AB25" s="148">
        <f>IF(PIT_fed_deduction!AB25="",0,(PIT_history!AB25*(1-PIT_fed_deduction!AB25*PIT_history!AB$54))/(1-PIT_history!AB25*PIT_fed_deduction!AB25*PIT_history!AB$54))</f>
        <v>0</v>
      </c>
      <c r="AC25" s="148">
        <f>IF(PIT_fed_deduction!AC25="",0,(PIT_history!AC25*(1-PIT_fed_deduction!AC25*PIT_history!AC$54))/(1-PIT_history!AC25*PIT_fed_deduction!AC25*PIT_history!AC$54))</f>
        <v>0</v>
      </c>
      <c r="AD25" s="148">
        <f>IF(PIT_fed_deduction!AD25="",0,(PIT_history!AD25*(1-PIT_fed_deduction!AD25*PIT_history!AD$54))/(1-PIT_history!AD25*PIT_fed_deduction!AD25*PIT_history!AD$54))</f>
        <v>0</v>
      </c>
      <c r="AE25" s="148">
        <f>IF(PIT_fed_deduction!AE25="",0,(PIT_history!AE25*(1-PIT_fed_deduction!AE25*PIT_history!AE$54))/(1-PIT_history!AE25*PIT_fed_deduction!AE25*PIT_history!AE$54))</f>
        <v>0</v>
      </c>
      <c r="AF25" s="148">
        <f>IF(PIT_fed_deduction!AF25="",0,(PIT_history!AF25*(1-PIT_fed_deduction!AF25*PIT_history!AF$54))/(1-PIT_history!AF25*PIT_fed_deduction!AF25*PIT_history!AF$54))</f>
        <v>0</v>
      </c>
      <c r="AG25" s="148">
        <f>IF(PIT_fed_deduction!AG25="",0,(PIT_history!AG25*(1-PIT_fed_deduction!AG25*PIT_history!AG$54))/(1-PIT_history!AG25*PIT_fed_deduction!AG25*PIT_history!AG$54))</f>
        <v>0</v>
      </c>
      <c r="AH25" s="148">
        <f>IF(PIT_fed_deduction!AH25="",0,(PIT_history!AH25*(1-PIT_fed_deduction!AH25*PIT_history!AH$54))/(1-PIT_history!AH25*PIT_fed_deduction!AH25*PIT_history!AH$54))</f>
        <v>0</v>
      </c>
      <c r="AI25" s="148">
        <f>IF(PIT_fed_deduction!AI25="",0,(PIT_history!AI25*(1-PIT_fed_deduction!AI25*PIT_history!AI$54))/(1-PIT_history!AI25*PIT_fed_deduction!AI25*PIT_history!AI$54))</f>
        <v>1.9101703665462055E-2</v>
      </c>
      <c r="AJ25" s="148">
        <f>IF(PIT_fed_deduction!AJ25="",0,(PIT_history!AJ25*(1-PIT_fed_deduction!AJ25*PIT_history!AJ$54))/(1-PIT_history!AJ25*PIT_fed_deduction!AJ25*PIT_history!AJ$54))</f>
        <v>1.9101703665462055E-2</v>
      </c>
      <c r="AK25" s="148">
        <f>IF(PIT_fed_deduction!AK25="",0,(PIT_history!AK25*(1-PIT_fed_deduction!AK25*PIT_history!AK$54))/(1-PIT_history!AK25*PIT_fed_deduction!AK25*PIT_history!AK$54))</f>
        <v>1.9101703665462055E-2</v>
      </c>
      <c r="AL25" s="148">
        <f>IF(PIT_fed_deduction!AL25="",0,(PIT_history!AL25*(1-PIT_fed_deduction!AL25*PIT_history!AL$54))/(1-PIT_history!AL25*PIT_fed_deduction!AL25*PIT_history!AL$54))</f>
        <v>1.0931806350858926E-2</v>
      </c>
      <c r="AM25" s="148">
        <f>IF(PIT_fed_deduction!AM25="",0,(PIT_history!AM25*(1-PIT_fed_deduction!AM25*PIT_history!AM$54))/(1-PIT_history!AM25*PIT_fed_deduction!AM25*PIT_history!AM$54))</f>
        <v>2.2801302931596087E-2</v>
      </c>
      <c r="AN25" s="148">
        <f>IF(PIT_fed_deduction!AN25="",0,(PIT_history!AN25*(1-PIT_fed_deduction!AN25*PIT_history!AN$54))/(1-PIT_history!AN25*PIT_fed_deduction!AN25*PIT_history!AN$54))</f>
        <v>2.2801302931596087E-2</v>
      </c>
      <c r="AO25" s="148">
        <f>IF(PIT_fed_deduction!AO25="",0,(PIT_history!AO25*(1-PIT_fed_deduction!AO25*PIT_history!AO$54))/(1-PIT_history!AO25*PIT_fed_deduction!AO25*PIT_history!AO$54))</f>
        <v>2.2801302931596087E-2</v>
      </c>
      <c r="AP25" s="148">
        <f>IF(PIT_fed_deduction!AP25="",0,(PIT_history!AP25*(1-PIT_fed_deduction!AP25*PIT_history!AP$54))/(1-PIT_history!AP25*PIT_fed_deduction!AP25*PIT_history!AP$54))</f>
        <v>2.2801302931596087E-2</v>
      </c>
      <c r="AQ25" s="148">
        <f>IF(PIT_fed_deduction!AQ25="",0,(PIT_history!AQ25*(1-PIT_fed_deduction!AQ25*PIT_history!AQ$54))/(1-PIT_history!AQ25*PIT_fed_deduction!AQ25*PIT_history!AQ$54))</f>
        <v>2.06746463547334E-2</v>
      </c>
      <c r="AR25" s="148">
        <f>IF(PIT_fed_deduction!AR25="",0,(PIT_history!AR25*(1-PIT_fed_deduction!AR25*PIT_history!AR$54))/(1-PIT_history!AR25*PIT_fed_deduction!AR25*PIT_history!AR$54))</f>
        <v>1.3157894736842105E-2</v>
      </c>
      <c r="AS25" s="148">
        <f>IF(PIT_fed_deduction!AS25="",0,(PIT_history!AS25*(1-PIT_fed_deduction!AS25*PIT_history!AS$54))/(1-PIT_history!AS25*PIT_fed_deduction!AS25*PIT_history!AS$54))</f>
        <v>1.3157894736842105E-2</v>
      </c>
      <c r="AT25" s="148">
        <f>IF(PIT_fed_deduction!AT25="",0,(PIT_history!AT25*(1-PIT_fed_deduction!AT25*PIT_history!AT$54))/(1-PIT_history!AT25*PIT_fed_deduction!AT25*PIT_history!AT$54))</f>
        <v>6.6225165562913968E-3</v>
      </c>
      <c r="AU25" s="148">
        <f>IF(PIT_fed_deduction!AU25="",0,(PIT_history!AU25*(1-PIT_fed_deduction!AU25*PIT_history!AU$54))/(1-PIT_history!AU25*PIT_fed_deduction!AU25*PIT_history!AU$54))</f>
        <v>9.9009900990098976E-3</v>
      </c>
      <c r="AV25" s="148">
        <f>IF(PIT_fed_deduction!AV25="",0,(PIT_history!AV25*(1-PIT_fed_deduction!AV25*PIT_history!AV$54))/(1-PIT_history!AV25*PIT_fed_deduction!AV25*PIT_history!AV$54))</f>
        <v>9.9009900990098976E-3</v>
      </c>
      <c r="AW25" s="148">
        <f>IF(PIT_fed_deduction!AW25="",0,(PIT_history!AW25*(1-PIT_fed_deduction!AW25*PIT_history!AW$54))/(1-PIT_history!AW25*PIT_fed_deduction!AW25*PIT_history!AW$54))</f>
        <v>9.9009900990098976E-3</v>
      </c>
      <c r="AX25" s="148">
        <f>IF(PIT_fed_deduction!AX25="",0,(PIT_history!AX25*(1-PIT_fed_deduction!AX25*PIT_history!AX$54))/(1-PIT_history!AX25*PIT_fed_deduction!AX25*PIT_history!AX$54))</f>
        <v>9.9009900990098976E-3</v>
      </c>
      <c r="AY25" s="148">
        <f>IF(PIT_fed_deduction!AY25="",0,(PIT_history!AY25*(1-PIT_fed_deduction!AY25*PIT_history!AY$54))/(1-PIT_history!AY25*PIT_fed_deduction!AY25*PIT_history!AY$54))</f>
        <v>1.0448338769417876E-2</v>
      </c>
      <c r="AZ25" s="148">
        <f>IF(PIT_fed_deduction!AZ25="",0,(PIT_history!AZ25*(1-PIT_fed_deduction!AZ25*PIT_history!AZ$54))/(1-PIT_history!AZ25*PIT_fed_deduction!AZ25*PIT_history!AZ$54))</f>
        <v>1.0448338769417876E-2</v>
      </c>
      <c r="BA25" s="148">
        <f>IF(PIT_fed_deduction!BA25="",0,(PIT_history!BA25*(1-PIT_fed_deduction!BA25*PIT_history!BA$54))/(1-PIT_history!BA25*PIT_fed_deduction!BA25*PIT_history!BA$54))</f>
        <v>1.0448338769417876E-2</v>
      </c>
      <c r="BB25" s="148">
        <f>IF(PIT_fed_deduction!BB25="",0,(PIT_history!BB25*(1-PIT_fed_deduction!BB25*PIT_history!BB$54))/(1-PIT_history!BB25*PIT_fed_deduction!BB25*PIT_history!BB$54))</f>
        <v>1.0448338769417876E-2</v>
      </c>
      <c r="BC25" s="148">
        <f>IF(PIT_fed_deduction!BC25="",0,(PIT_history!BC25*(1-PIT_fed_deduction!BC25*PIT_history!BC$54))/(1-PIT_history!BC25*PIT_fed_deduction!BC25*PIT_history!BC$54))</f>
        <v>1.100122235803978E-2</v>
      </c>
      <c r="BD25" s="148">
        <f>IF(PIT_fed_deduction!BD25="",0,(PIT_history!BD25*(1-PIT_fed_deduction!BD25*PIT_history!BD$54))/(1-PIT_history!BD25*PIT_fed_deduction!BD25*PIT_history!BD$54))</f>
        <v>1.100122235803978E-2</v>
      </c>
      <c r="BE25" s="148">
        <f>IF(PIT_fed_deduction!BE25="",0,(PIT_history!BE25*(1-PIT_fed_deduction!BE25*PIT_history!BE$54))/(1-PIT_history!BE25*PIT_fed_deduction!BE25*PIT_history!BE$54))</f>
        <v>1.100122235803978E-2</v>
      </c>
      <c r="BF25" s="148">
        <f>IF(PIT_fed_deduction!BF25="",0,(PIT_history!BF25*(1-PIT_fed_deduction!BF25*PIT_history!BF$54))/(1-PIT_history!BF25*PIT_fed_deduction!BF25*PIT_history!BF$54))</f>
        <v>1.100122235803978E-2</v>
      </c>
      <c r="BG25" s="148">
        <f>IF(PIT_fed_deduction!BG25="",0,(PIT_history!BG25*(1-PIT_fed_deduction!BG25*PIT_history!BG$54))/(1-PIT_history!BG25*PIT_fed_deduction!BG25*PIT_history!BG$54))</f>
        <v>1.100122235803978E-2</v>
      </c>
      <c r="BH25" s="148">
        <f>IF(PIT_fed_deduction!BH25="",0,(PIT_history!BH25*(1-PIT_fed_deduction!BH25*PIT_history!BH$54))/(1-PIT_history!BH25*PIT_fed_deduction!BH25*PIT_history!BH$54))</f>
        <v>1.100122235803978E-2</v>
      </c>
      <c r="BI25" s="148">
        <f>IF(PIT_fed_deduction!BI25="",0,(PIT_history!BI25*(1-PIT_fed_deduction!BI25*PIT_history!BI$54))/(1-PIT_history!BI25*PIT_fed_deduction!BI25*PIT_history!BI$54))</f>
        <v>1.1615887897462826E-2</v>
      </c>
      <c r="BJ25" s="148">
        <f>IF(PIT_fed_deduction!BJ25="",0,(PIT_history!BJ25*(1-PIT_fed_deduction!BJ25*PIT_history!BJ$54))/(1-PIT_history!BJ25*PIT_fed_deduction!BJ25*PIT_history!BJ$54))</f>
        <v>1.1615887897462826E-2</v>
      </c>
      <c r="BK25" s="148">
        <f>IF(PIT_fed_deduction!BK25="",0,(PIT_history!BK25*(1-PIT_fed_deduction!BK25*PIT_history!BK$54))/(1-PIT_history!BK25*PIT_fed_deduction!BK25*PIT_history!BK$54))</f>
        <v>1.1615887897462826E-2</v>
      </c>
      <c r="BL25" s="148">
        <f>IF(PIT_fed_deduction!BL25="",0,(PIT_history!BL25*(1-PIT_fed_deduction!BL25*PIT_history!BL$54))/(1-PIT_history!BL25*PIT_fed_deduction!BL25*PIT_history!BL$54))</f>
        <v>2.6688781083957325E-3</v>
      </c>
      <c r="BM25" s="148">
        <f>IF(PIT_fed_deduction!BM25="",0,(PIT_history!BM25*(1-PIT_fed_deduction!BM25*PIT_history!BM$54))/(1-PIT_history!BM25*PIT_fed_deduction!BM25*PIT_history!BM$54))</f>
        <v>1.1615887897462826E-2</v>
      </c>
      <c r="BN25" s="148">
        <f>IF(PIT_fed_deduction!BN25="",0,(PIT_history!BN25*(1-PIT_fed_deduction!BN25*PIT_history!BN$54))/(1-PIT_history!BN25*PIT_fed_deduction!BN25*PIT_history!BN$54))</f>
        <v>2.9158183005603328E-2</v>
      </c>
      <c r="BO25" s="148">
        <f>IF(PIT_fed_deduction!BO25="",0,(PIT_history!BO25*(1-PIT_fed_deduction!BO25*PIT_history!BO$54))/(1-PIT_history!BO25*PIT_fed_deduction!BO25*PIT_history!BO$54))</f>
        <v>3.9301310043668124E-2</v>
      </c>
      <c r="BP25" s="148">
        <f>IF(PIT_fed_deduction!BP25="",0,(PIT_history!BP25*(1-PIT_fed_deduction!BP25*PIT_history!BP$54))/(1-PIT_history!BP25*PIT_fed_deduction!BP25*PIT_history!BP$54))</f>
        <v>3.9301310043668124E-2</v>
      </c>
      <c r="BQ25" s="148">
        <f>IF(PIT_fed_deduction!BQ25="",0,(PIT_history!BQ25*(1-PIT_fed_deduction!BQ25*PIT_history!BQ$54))/(1-PIT_history!BQ25*PIT_fed_deduction!BQ25*PIT_history!BQ$54))</f>
        <v>3.9301310043668124E-2</v>
      </c>
      <c r="BR25" s="148">
        <f>IF(PIT_fed_deduction!BR25="",0,(PIT_history!BR25*(1-PIT_fed_deduction!BR25*PIT_history!BR$54))/(1-PIT_history!BR25*PIT_fed_deduction!BR25*PIT_history!BR$54))</f>
        <v>3.9301310043668124E-2</v>
      </c>
      <c r="BS25" s="148">
        <f>IF(PIT_fed_deduction!BS25="",0,(PIT_history!BS25*(1-PIT_fed_deduction!BS25*PIT_history!BS$54))/(1-PIT_history!BS25*PIT_fed_deduction!BS25*PIT_history!BS$54))</f>
        <v>3.9301310043668124E-2</v>
      </c>
      <c r="BT25" s="148">
        <f>IF(PIT_fed_deduction!BT25="",0,(PIT_history!BT25*(1-PIT_fed_deduction!BT25*PIT_history!BT$54))/(1-PIT_history!BT25*PIT_fed_deduction!BT25*PIT_history!BT$54))</f>
        <v>3.9301310043668124E-2</v>
      </c>
      <c r="BU25" s="148">
        <f>IF(PIT_fed_deduction!BU25="",0,(PIT_history!BU25*(1-PIT_fed_deduction!BU25*PIT_history!BU$54))/(1-PIT_history!BU25*PIT_fed_deduction!BU25*PIT_history!BU$54))</f>
        <v>4.4726670347874115E-2</v>
      </c>
      <c r="BV25" s="148">
        <f>IF(PIT_fed_deduction!BV25="",0,(PIT_history!BV25*(1-PIT_fed_deduction!BV25*PIT_history!BV$54))/(1-PIT_history!BV25*PIT_fed_deduction!BV25*PIT_history!BV$54))</f>
        <v>5.027932960893855E-2</v>
      </c>
      <c r="BW25" s="148">
        <f>IF(PIT_fed_deduction!BW25="",0,(PIT_history!BW25*(1-PIT_fed_deduction!BW25*PIT_history!BW$54))/(1-PIT_history!BW25*PIT_fed_deduction!BW25*PIT_history!BW$54))</f>
        <v>5.027932960893855E-2</v>
      </c>
      <c r="BX25" s="148">
        <f>IF(PIT_fed_deduction!BX25="",0,(PIT_history!BX25*(1-PIT_fed_deduction!BX25*PIT_history!BX$54))/(1-PIT_history!BX25*PIT_fed_deduction!BX25*PIT_history!BX$54))</f>
        <v>5.027932960893855E-2</v>
      </c>
      <c r="BY25" s="148">
        <f>IF(PIT_fed_deduction!BY25="",0,(PIT_history!BY25*(1-PIT_fed_deduction!BY25*PIT_history!BY$54))/(1-PIT_history!BY25*PIT_fed_deduction!BY25*PIT_history!BY$54))</f>
        <v>5.027932960893855E-2</v>
      </c>
      <c r="BZ25" s="148">
        <f>IF(PIT_fed_deduction!BZ25="",0,(PIT_history!BZ25*(1-PIT_fed_deduction!BZ25*PIT_history!BZ$54))/(1-PIT_history!BZ25*PIT_fed_deduction!BZ25*PIT_history!BZ$54))</f>
        <v>5.027932960893855E-2</v>
      </c>
      <c r="CA25" s="148">
        <f>IF(PIT_fed_deduction!CA25="",0,(PIT_history!CA25*(1-PIT_fed_deduction!CA25*PIT_history!CA$54))/(1-PIT_history!CA25*PIT_fed_deduction!CA25*PIT_history!CA$54))</f>
        <v>5.027932960893855E-2</v>
      </c>
      <c r="CB25" s="148">
        <f>IF(PIT_fed_deduction!CB25="",0,(PIT_history!CB25*(1-PIT_fed_deduction!CB25*PIT_history!CB$54))/(1-PIT_history!CB25*PIT_fed_deduction!CB25*PIT_history!CB$54))</f>
        <v>5.7888762769580035E-2</v>
      </c>
      <c r="CC25" s="148">
        <f>IF(PIT_fed_deduction!CC25="",0,(PIT_history!CC25*(1-PIT_fed_deduction!CC25*PIT_history!CC$54))/(1-PIT_history!CC25*PIT_fed_deduction!CC25*PIT_history!CC$54))</f>
        <v>5.7888762769580035E-2</v>
      </c>
      <c r="CD25" s="148">
        <f>IF(PIT_fed_deduction!CD25="",0,(PIT_history!CD25*(1-PIT_fed_deduction!CD25*PIT_history!CD$54))/(1-PIT_history!CD25*PIT_fed_deduction!CD25*PIT_history!CD$54))</f>
        <v>5.4054054054054064E-2</v>
      </c>
      <c r="CE25" s="148">
        <f>IF(PIT_fed_deduction!CE25="",0,(PIT_history!CE25*(1-PIT_fed_deduction!CE25*PIT_history!CE$54))/(1-PIT_history!CE25*PIT_fed_deduction!CE25*PIT_history!CE$54))</f>
        <v>5.5534567434831886E-2</v>
      </c>
      <c r="CF25" s="148">
        <f>IF(PIT_fed_deduction!CF25="",0,(PIT_history!CF25*(1-PIT_fed_deduction!CF25*PIT_history!CF$54))/(1-PIT_history!CF25*PIT_fed_deduction!CF25*PIT_history!CF$54))</f>
        <v>9.3613298337707804E-2</v>
      </c>
      <c r="CG25" s="148">
        <f>IF(PIT_fed_deduction!CG25="",0,(PIT_history!CG25*(1-PIT_fed_deduction!CG25*PIT_history!CG$54))/(1-PIT_history!CG25*PIT_fed_deduction!CG25*PIT_history!CG$54))</f>
        <v>9.6491228070175433E-2</v>
      </c>
      <c r="CH25" s="148">
        <f>IF(PIT_fed_deduction!CH25="",0,(PIT_history!CH25*(1-PIT_fed_deduction!CH25*PIT_history!CH$54))/(1-PIT_history!CH25*PIT_fed_deduction!CH25*PIT_history!CH$54))</f>
        <v>8.6956521739130432E-2</v>
      </c>
      <c r="CI25" s="148">
        <f>IF(PIT_fed_deduction!CI25="",0,(PIT_history!CI25*(1-PIT_fed_deduction!CI25*PIT_history!CI$54))/(1-PIT_history!CI25*PIT_fed_deduction!CI25*PIT_history!CI$54))</f>
        <v>7.5268817204301092E-2</v>
      </c>
      <c r="CJ25" s="148">
        <f>IF(PIT_fed_deduction!CJ25="",0,(PIT_history!CJ25*(1-PIT_fed_deduction!CJ25*PIT_history!CJ$54))/(1-PIT_history!CJ25*PIT_fed_deduction!CJ25*PIT_history!CJ$54))</f>
        <v>7.5268817204301092E-2</v>
      </c>
      <c r="CK25" s="148">
        <f>IF(PIT_fed_deduction!CK25="",0,(PIT_history!CK25*(1-PIT_fed_deduction!CK25*PIT_history!CK$54))/(1-PIT_history!CK25*PIT_fed_deduction!CK25*PIT_history!CK$54))</f>
        <v>0.09</v>
      </c>
      <c r="CL25" s="148">
        <f>IF(PIT_fed_deduction!CL25="",0,(PIT_history!CL25*(1-PIT_fed_deduction!CL25*PIT_history!CL$54))/(1-PIT_history!CL25*PIT_fed_deduction!CL25*PIT_history!CL$54))</f>
        <v>0.08</v>
      </c>
      <c r="CM25" s="148">
        <f>IF(PIT_fed_deduction!CM25="",0,(PIT_history!CM25*(1-PIT_fed_deduction!CM25*PIT_history!CM$54))/(1-PIT_history!CM25*PIT_fed_deduction!CM25*PIT_history!CM$54))</f>
        <v>0.08</v>
      </c>
      <c r="CN25" s="148">
        <f>IF(PIT_fed_deduction!CN25="",0,(PIT_history!CN25*(1-PIT_fed_deduction!CN25*PIT_history!CN$54))/(1-PIT_history!CN25*PIT_fed_deduction!CN25*PIT_history!CN$54))</f>
        <v>0.08</v>
      </c>
      <c r="CO25" s="148">
        <f>IF(PIT_fed_deduction!CO25="",0,(PIT_history!CO25*(1-PIT_fed_deduction!CO25*PIT_history!CO$54))/(1-PIT_history!CO25*PIT_fed_deduction!CO25*PIT_history!CO$54))</f>
        <v>8.5000000000000006E-2</v>
      </c>
      <c r="CP25" s="148">
        <f>IF(PIT_fed_deduction!CP25="",0,(PIT_history!CP25*(1-PIT_fed_deduction!CP25*PIT_history!CP$54))/(1-PIT_history!CP25*PIT_fed_deduction!CP25*PIT_history!CP$54))</f>
        <v>8.5000000000000006E-2</v>
      </c>
      <c r="CQ25" s="148">
        <f>IF(PIT_fed_deduction!CQ25="",0,(PIT_history!CQ25*(1-PIT_fed_deduction!CQ25*PIT_history!CQ$54))/(1-PIT_history!CQ25*PIT_fed_deduction!CQ25*PIT_history!CQ$54))</f>
        <v>8.5000000000000006E-2</v>
      </c>
      <c r="CR25" s="148">
        <f>IF(PIT_fed_deduction!CR25="",0,(PIT_history!CR25*(1-PIT_fed_deduction!CR25*PIT_history!CR$54))/(1-PIT_history!CR25*PIT_fed_deduction!CR25*PIT_history!CR$54))</f>
        <v>8.5000000000000006E-2</v>
      </c>
      <c r="CS25" s="148">
        <f>IF(PIT_fed_deduction!CS25="",0,(PIT_history!CS25*(1-PIT_fed_deduction!CS25*PIT_history!CS$54))/(1-PIT_history!CS25*PIT_fed_deduction!CS25*PIT_history!CS$54))</f>
        <v>8.5000000000000006E-2</v>
      </c>
      <c r="CT25" s="148">
        <f>IF(PIT_fed_deduction!CT25="",0,(PIT_history!CT25*(1-PIT_fed_deduction!CT25*PIT_history!CT$54))/(1-PIT_history!CT25*PIT_fed_deduction!CT25*PIT_history!CT$54))</f>
        <v>8.5000000000000006E-2</v>
      </c>
      <c r="CU25" s="148">
        <f>IF(PIT_fed_deduction!CU25="",0,(PIT_history!CU25*(1-PIT_fed_deduction!CU25*PIT_history!CU$54))/(1-PIT_history!CU25*PIT_fed_deduction!CU25*PIT_history!CU$54))</f>
        <v>8.5000000000000006E-2</v>
      </c>
      <c r="CV25" s="148">
        <f>IF(PIT_fed_deduction!CV25="",0,(PIT_history!CV25*(1-PIT_fed_deduction!CV25*PIT_history!CV$54))/(1-PIT_history!CV25*PIT_fed_deduction!CV25*PIT_history!CV$54))</f>
        <v>8.5000000000000006E-2</v>
      </c>
      <c r="CW25" s="148">
        <f>IF(PIT_fed_deduction!CW25="",0,(PIT_history!CW25*(1-PIT_fed_deduction!CW25*PIT_history!CW$54))/(1-PIT_history!CW25*PIT_fed_deduction!CW25*PIT_history!CW$54))</f>
        <v>0.08</v>
      </c>
      <c r="CX25" s="148">
        <f>IF(PIT_fed_deduction!CX25="",0,(PIT_history!CX25*(1-PIT_fed_deduction!CX25*PIT_history!CX$54))/(1-PIT_history!CX25*PIT_fed_deduction!CX25*PIT_history!CX$54))</f>
        <v>7.85E-2</v>
      </c>
      <c r="CY25" s="148">
        <f>IF(PIT_fed_deduction!CY25="",0,(PIT_history!CY25*(1-PIT_fed_deduction!CY25*PIT_history!CY$54))/(1-PIT_history!CY25*PIT_fed_deduction!CY25*PIT_history!CY$54))</f>
        <v>7.85E-2</v>
      </c>
      <c r="CZ25" s="148">
        <f>IF(PIT_fed_deduction!CZ25="",0,(PIT_history!CZ25*(1-PIT_fed_deduction!CZ25*PIT_history!CZ$54))/(1-PIT_history!CZ25*PIT_fed_deduction!CZ25*PIT_history!CZ$54))</f>
        <v>7.85E-2</v>
      </c>
      <c r="DA25" s="148">
        <f>IF(PIT_fed_deduction!DA25="",0,(PIT_history!DA25*(1-PIT_fed_deduction!DA25*PIT_history!DA$54))/(1-PIT_history!DA25*PIT_fed_deduction!DA25*PIT_history!DA$54))</f>
        <v>7.85E-2</v>
      </c>
      <c r="DB25" s="148">
        <f>IF(PIT_fed_deduction!DB25="",0,(PIT_history!DB25*(1-PIT_fed_deduction!DB25*PIT_history!DB$54))/(1-PIT_history!DB25*PIT_fed_deduction!DB25*PIT_history!DB$54))</f>
        <v>7.85E-2</v>
      </c>
      <c r="DC25" s="148">
        <f>IF(PIT_fed_deduction!DC25="",0,(PIT_history!DC25*(1-PIT_fed_deduction!DC25*PIT_history!DC$54))/(1-PIT_history!DC25*PIT_fed_deduction!DC25*PIT_history!DC$54))</f>
        <v>7.85E-2</v>
      </c>
      <c r="DD25" s="148">
        <f>IF(PIT_fed_deduction!DD25="",0,(PIT_history!DD25*(1-PIT_fed_deduction!DD25*PIT_history!DD$54))/(1-PIT_history!DD25*PIT_fed_deduction!DD25*PIT_history!DD$54))</f>
        <v>7.85E-2</v>
      </c>
      <c r="DE25" s="148">
        <f>IF(PIT_fed_deduction!DE25="",0,(PIT_history!DE25*(1-PIT_fed_deduction!DE25*PIT_history!DE$54))/(1-PIT_history!DE25*PIT_fed_deduction!DE25*PIT_history!DE$54))</f>
        <v>7.85E-2</v>
      </c>
      <c r="DF25" s="148">
        <f>IF(PIT_fed_deduction!DF25="",0,(PIT_history!DF25*(1-PIT_fed_deduction!DF25*PIT_history!DF$54))/(1-PIT_history!DF25*PIT_fed_deduction!DF25*PIT_history!DF$54))</f>
        <v>7.85E-2</v>
      </c>
      <c r="DG25" s="148">
        <f>IF(PIT_fed_deduction!DG25="",0,(PIT_history!DG25*(1-PIT_fed_deduction!DG25*PIT_history!DG$54))/(1-PIT_history!DG25*PIT_fed_deduction!DG25*PIT_history!DG$54))</f>
        <v>7.85E-2</v>
      </c>
      <c r="DH25" s="148">
        <f>IF(PIT_fed_deduction!DH25="",0,(PIT_history!DH25*(1-PIT_fed_deduction!DH25*PIT_history!DH$54))/(1-PIT_history!DH25*PIT_fed_deduction!DH25*PIT_history!DH$54))</f>
        <v>7.85E-2</v>
      </c>
      <c r="DI25" s="148">
        <f>IF(PIT_fed_deduction!DI25="",0,(PIT_history!DI25*(1-PIT_fed_deduction!DI25*PIT_history!DI$54))/(1-PIT_history!DI25*PIT_fed_deduction!DI25*PIT_history!DI$54))</f>
        <v>7.85E-2</v>
      </c>
      <c r="DJ25" s="148">
        <f>IF(PIT_fed_deduction!DJ25="",0,(PIT_history!DJ25*(1-PIT_fed_deduction!DJ25*PIT_history!DJ$54))/(1-PIT_history!DJ25*PIT_fed_deduction!DJ25*PIT_history!DJ$54))</f>
        <v>7.85E-2</v>
      </c>
      <c r="DK25" s="148">
        <f>IF(PIT_fed_deduction!DK25="",0,(PIT_history!DK25*(1-PIT_fed_deduction!DK25*PIT_history!DK$54))/(1-PIT_history!DK25*PIT_fed_deduction!DK25*PIT_history!DK$54))</f>
        <v>9.8500000000000004E-2</v>
      </c>
      <c r="DL25" s="148">
        <f>IF(PIT_fed_deduction!DL25="",0,(PIT_history!DL25*(1-PIT_fed_deduction!DL25*PIT_history!DL$54))/(1-PIT_history!DL25*PIT_fed_deduction!DL25*PIT_history!DL$54))</f>
        <v>9.849999999999999E-2</v>
      </c>
      <c r="DM25" s="148">
        <f>IF(PIT_fed_deduction!DM25="",0,(PIT_history!DM25*(1-PIT_fed_deduction!DM25*PIT_history!DM$54))/(1-PIT_history!DM25*PIT_fed_deduction!DM25*PIT_history!DM$54))</f>
        <v>9.849999999999999E-2</v>
      </c>
      <c r="DN25" s="148">
        <f>IF(PIT_fed_deduction!DN25="",0,(PIT_history!DN25*(1-PIT_fed_deduction!DN25*PIT_history!DN$54))/(1-PIT_history!DN25*PIT_fed_deduction!DN25*PIT_history!DN$54))</f>
        <v>9.849999999999999E-2</v>
      </c>
      <c r="DO25" s="148">
        <f>IF(PIT_fed_deduction!DO25="",0,(PIT_history!DO25*(1-PIT_fed_deduction!DO25*PIT_history!DO$54))/(1-PIT_history!DO25*PIT_fed_deduction!DO25*PIT_history!DO$54))</f>
        <v>9.849999999999999E-2</v>
      </c>
      <c r="DP25" s="148">
        <f>IF(PIT_fed_deduction!DP25="",0,(1-(PIT_fed_deduction!DP25*PIT_history!DP$54))*PIT_history!DP25)</f>
        <v>9.849999999999999E-2</v>
      </c>
      <c r="DQ25" s="148">
        <f>IF(PIT_fed_deduction!DQ25="",0,(1-(PIT_fed_deduction!DQ25*PIT_history!DQ$54))*PIT_history!DQ25)</f>
        <v>9.849999999999999E-2</v>
      </c>
      <c r="DR25" s="148">
        <f>IF(PIT_fed_deduction!DR25="",0,(1-(PIT_fed_deduction!DR25*PIT_history!DR$54))*PIT_history!DR25)</f>
        <v>9.849999999999999E-2</v>
      </c>
      <c r="DS25" s="148">
        <f>IF(PIT_fed_deduction!DS25="",0,(1-(PIT_fed_deduction!DS25*PIT_history!DS$54))*PIT_history!DS25)</f>
        <v>9.849999999999999E-2</v>
      </c>
      <c r="DT25" s="148">
        <f>IF(PIT_fed_deduction!DT25="",0,(1-(PIT_fed_deduction!DT25*PIT_history!DT$54))*PIT_history!DT25)</f>
        <v>9.849999999999999E-2</v>
      </c>
      <c r="DU25" s="148">
        <f>IF(PIT_fed_deduction!DU25="",0,(1-(PIT_fed_deduction!DU25*PIT_history!DU$54))*PIT_history!DU25)</f>
        <v>9.849999999999999E-2</v>
      </c>
      <c r="DV25" s="148">
        <f>IF(PIT_fed_deduction!DV25="",0,(1-(PIT_fed_deduction!DV25*PIT_history!DV$54))*PIT_history!DV25)</f>
        <v>9.8500000000000004E-2</v>
      </c>
      <c r="DW25" s="148">
        <f>IF(PIT_fed_deduction!DW25="",0,(1-(PIT_fed_deduction!DW25*PIT_history!DW$54))*PIT_history!DW25)</f>
        <v>9.8500000000000004E-2</v>
      </c>
      <c r="DX25" s="148">
        <f>IF(PIT_fed_deduction!DX25="",0,(1-(PIT_fed_deduction!DX25*PIT_history!DX$54))*PIT_history!DX25)</f>
        <v>9.8500000000000004E-2</v>
      </c>
      <c r="DY25" s="144">
        <f>IF(PIT_fed_deduction!DY25="","",(1-(PIT_fed_deduction!DY25*PIT_history!DY$54))*PIT_history!DY25)</f>
        <v>9.8500000000000004E-2</v>
      </c>
      <c r="DZ25" s="68"/>
      <c r="EA25" s="2"/>
      <c r="EB25" s="2"/>
      <c r="EC25" s="2"/>
      <c r="ED25" s="2"/>
      <c r="EE25" s="2"/>
      <c r="EF25" s="2"/>
      <c r="EG25" s="2"/>
      <c r="EH25" s="2"/>
      <c r="EI25" s="2"/>
      <c r="EJ25" s="2"/>
      <c r="EK25" s="2"/>
      <c r="EL25" s="2"/>
      <c r="EM25" s="2"/>
      <c r="EN25" s="2"/>
      <c r="EO25" s="2"/>
      <c r="EP25" s="2"/>
      <c r="EQ25" s="2"/>
      <c r="ER25" s="2"/>
      <c r="ES25" s="2"/>
      <c r="ET25" s="2"/>
      <c r="EU25" s="2"/>
    </row>
    <row r="26" spans="1:151" ht="15" customHeight="1">
      <c r="A26" s="18" t="s">
        <v>50</v>
      </c>
      <c r="B26" s="148">
        <f>IF(PIT_fed_deduction!B26="",0,(PIT_history!B26*(1-PIT_fed_deduction!B26*PIT_history!B$54))/(1-PIT_history!B26*PIT_fed_deduction!B26*PIT_history!B$54))</f>
        <v>0</v>
      </c>
      <c r="C26" s="148">
        <f>IF(PIT_fed_deduction!C26="",0,(PIT_history!C26*(1-PIT_fed_deduction!C26*PIT_history!C$54))/(1-PIT_history!C26*PIT_fed_deduction!C26*PIT_history!C$54))</f>
        <v>0</v>
      </c>
      <c r="D26" s="148">
        <f>IF(PIT_fed_deduction!D26="",0,(PIT_history!D26*(1-PIT_fed_deduction!D26*PIT_history!D$54))/(1-PIT_history!D26*PIT_fed_deduction!D26*PIT_history!D$54))</f>
        <v>0</v>
      </c>
      <c r="E26" s="148">
        <f>IF(PIT_fed_deduction!E26="",0,(PIT_history!E26*(1-PIT_fed_deduction!E26*PIT_history!E$54))/(1-PIT_history!E26*PIT_fed_deduction!E26*PIT_history!E$54))</f>
        <v>0</v>
      </c>
      <c r="F26" s="148">
        <f>IF(PIT_fed_deduction!F26="",0,(PIT_history!F26*(1-PIT_fed_deduction!F26*PIT_history!F$54))/(1-PIT_history!F26*PIT_fed_deduction!F26*PIT_history!F$54))</f>
        <v>0</v>
      </c>
      <c r="G26" s="148">
        <f>IF(PIT_fed_deduction!G26="",0,(PIT_history!G26*(1-PIT_fed_deduction!G26*PIT_history!G$54))/(1-PIT_history!G26*PIT_fed_deduction!G26*PIT_history!G$54))</f>
        <v>0</v>
      </c>
      <c r="H26" s="148">
        <f>IF(PIT_fed_deduction!H26="",0,(PIT_history!H26*(1-PIT_fed_deduction!H26*PIT_history!H$54))/(1-PIT_history!H26*PIT_fed_deduction!H26*PIT_history!H$54))</f>
        <v>0</v>
      </c>
      <c r="I26" s="148">
        <f>IF(PIT_fed_deduction!I26="",0,(PIT_history!I26*(1-PIT_fed_deduction!I26*PIT_history!I$54))/(1-PIT_history!I26*PIT_fed_deduction!I26*PIT_history!I$54))</f>
        <v>0</v>
      </c>
      <c r="J26" s="148">
        <f>IF(PIT_fed_deduction!J26="",0,(PIT_history!J26*(1-PIT_fed_deduction!J26*PIT_history!J$54))/(1-PIT_history!J26*PIT_fed_deduction!J26*PIT_history!J$54))</f>
        <v>0</v>
      </c>
      <c r="K26" s="148">
        <f>IF(PIT_fed_deduction!K26="",0,(PIT_history!K26*(1-PIT_fed_deduction!K26*PIT_history!K$54))/(1-PIT_history!K26*PIT_fed_deduction!K26*PIT_history!K$54))</f>
        <v>0</v>
      </c>
      <c r="L26" s="148">
        <f>IF(PIT_fed_deduction!L26="",0,(PIT_history!L26*(1-PIT_fed_deduction!L26*PIT_history!L$54))/(1-PIT_history!L26*PIT_fed_deduction!L26*PIT_history!L$54))</f>
        <v>0</v>
      </c>
      <c r="M26" s="148">
        <f>IF(PIT_fed_deduction!M26="",0,(PIT_history!M26*(1-PIT_fed_deduction!M26*PIT_history!M$54))/(1-PIT_history!M26*PIT_fed_deduction!M26*PIT_history!M$54))</f>
        <v>0</v>
      </c>
      <c r="N26" s="148">
        <f>IF(PIT_fed_deduction!N26="",0,(PIT_history!N26*(1-PIT_fed_deduction!N26*PIT_history!N$54))/(1-PIT_history!N26*PIT_fed_deduction!N26*PIT_history!N$54))</f>
        <v>5.0000000000000001E-3</v>
      </c>
      <c r="O26" s="148">
        <f>IF(PIT_fed_deduction!O26="",0,(PIT_history!O26*(1-PIT_fed_deduction!O26*PIT_history!O$54))/(1-PIT_history!O26*PIT_fed_deduction!O26*PIT_history!O$54))</f>
        <v>5.0000000000000001E-3</v>
      </c>
      <c r="P26" s="148">
        <f>IF(PIT_fed_deduction!P26="",0,(PIT_history!P26*(1-PIT_fed_deduction!P26*PIT_history!P$54))/(1-PIT_history!P26*PIT_fed_deduction!P26*PIT_history!P$54))</f>
        <v>5.0000000000000001E-3</v>
      </c>
      <c r="Q26" s="148">
        <f>IF(PIT_fed_deduction!Q26="",0,(PIT_history!Q26*(1-PIT_fed_deduction!Q26*PIT_history!Q$54))/(1-PIT_history!Q26*PIT_fed_deduction!Q26*PIT_history!Q$54))</f>
        <v>5.0000000000000001E-3</v>
      </c>
      <c r="R26" s="148">
        <f>IF(PIT_fed_deduction!R26="",0,(PIT_history!R26*(1-PIT_fed_deduction!R26*PIT_history!R$54))/(1-PIT_history!R26*PIT_fed_deduction!R26*PIT_history!R$54))</f>
        <v>5.0000000000000001E-3</v>
      </c>
      <c r="S26" s="148">
        <f>IF(PIT_fed_deduction!S26="",0,(PIT_history!S26*(1-PIT_fed_deduction!S26*PIT_history!S$54))/(1-PIT_history!S26*PIT_fed_deduction!S26*PIT_history!S$54))</f>
        <v>5.0000000000000001E-3</v>
      </c>
      <c r="T26" s="148">
        <f>IF(PIT_fed_deduction!T26="",0,(PIT_history!T26*(1-PIT_fed_deduction!T26*PIT_history!T$54))/(1-PIT_history!T26*PIT_fed_deduction!T26*PIT_history!T$54))</f>
        <v>5.0000000000000001E-3</v>
      </c>
      <c r="U26" s="148">
        <f>IF(PIT_fed_deduction!U26="",0,(PIT_history!U26*(1-PIT_fed_deduction!U26*PIT_history!U$54))/(1-PIT_history!U26*PIT_fed_deduction!U26*PIT_history!U$54))</f>
        <v>5.0000000000000001E-3</v>
      </c>
      <c r="V26" s="148">
        <f>IF(PIT_fed_deduction!V26="",0,(PIT_history!V26*(1-PIT_fed_deduction!V26*PIT_history!V$54))/(1-PIT_history!V26*PIT_fed_deduction!V26*PIT_history!V$54))</f>
        <v>5.0000000000000001E-3</v>
      </c>
      <c r="W26" s="148">
        <f>IF(PIT_fed_deduction!W26="",0,(PIT_history!W26*(1-PIT_fed_deduction!W26*PIT_history!W$54))/(1-PIT_history!W26*PIT_fed_deduction!W26*PIT_history!W$54))</f>
        <v>5.0000000000000001E-3</v>
      </c>
      <c r="X26" s="148">
        <f>IF(PIT_fed_deduction!X26="",0,(PIT_history!X26*(1-PIT_fed_deduction!X26*PIT_history!X$54))/(1-PIT_history!X26*PIT_fed_deduction!X26*PIT_history!X$54))</f>
        <v>5.0000000000000001E-3</v>
      </c>
      <c r="Y26" s="148">
        <f>IF(PIT_fed_deduction!Y26="",0,(PIT_history!Y26*(1-PIT_fed_deduction!Y26*PIT_history!Y$54))/(1-PIT_history!Y26*PIT_fed_deduction!Y26*PIT_history!Y$54))</f>
        <v>5.0000000000000001E-3</v>
      </c>
      <c r="Z26" s="148">
        <f>IF(PIT_fed_deduction!Z26="",0,(PIT_history!Z26*(1-PIT_fed_deduction!Z26*PIT_history!Z$54))/(1-PIT_history!Z26*PIT_fed_deduction!Z26*PIT_history!Z$54))</f>
        <v>5.5E-2</v>
      </c>
      <c r="AA26" s="148">
        <f>IF(PIT_fed_deduction!AA26="",0,(PIT_history!AA26*(1-PIT_fed_deduction!AA26*PIT_history!AA$54))/(1-PIT_history!AA26*PIT_fed_deduction!AA26*PIT_history!AA$54))</f>
        <v>5.5E-2</v>
      </c>
      <c r="AB26" s="148">
        <f>IF(PIT_fed_deduction!AB26="",0,(PIT_history!AB26*(1-PIT_fed_deduction!AB26*PIT_history!AB$54))/(1-PIT_history!AB26*PIT_fed_deduction!AB26*PIT_history!AB$54))</f>
        <v>5.5E-2</v>
      </c>
      <c r="AC26" s="148">
        <f>IF(PIT_fed_deduction!AC26="",0,(PIT_history!AC26*(1-PIT_fed_deduction!AC26*PIT_history!AC$54))/(1-PIT_history!AC26*PIT_fed_deduction!AC26*PIT_history!AC$54))</f>
        <v>5.5E-2</v>
      </c>
      <c r="AD26" s="148">
        <f>IF(PIT_fed_deduction!AD26="",0,(PIT_history!AD26*(1-PIT_fed_deduction!AD26*PIT_history!AD$54))/(1-PIT_history!AD26*PIT_fed_deduction!AD26*PIT_history!AD$54))</f>
        <v>5.5E-2</v>
      </c>
      <c r="AE26" s="148">
        <f>IF(PIT_fed_deduction!AE26="",0,(PIT_history!AE26*(1-PIT_fed_deduction!AE26*PIT_history!AE$54))/(1-PIT_history!AE26*PIT_fed_deduction!AE26*PIT_history!AE$54))</f>
        <v>5.5E-2</v>
      </c>
      <c r="AF26" s="148">
        <f>IF(PIT_fed_deduction!AF26="",0,(PIT_history!AF26*(1-PIT_fed_deduction!AF26*PIT_history!AF$54))/(1-PIT_history!AF26*PIT_fed_deduction!AF26*PIT_history!AF$54))</f>
        <v>5.5E-2</v>
      </c>
      <c r="AG26" s="148">
        <f>IF(PIT_fed_deduction!AG26="",0,(PIT_history!AG26*(1-PIT_fed_deduction!AG26*PIT_history!AG$54))/(1-PIT_history!AG26*PIT_fed_deduction!AG26*PIT_history!AG$54))</f>
        <v>5.5E-2</v>
      </c>
      <c r="AH26" s="148">
        <f>IF(PIT_fed_deduction!AH26="",0,(PIT_history!AH26*(1-PIT_fed_deduction!AH26*PIT_history!AH$54))/(1-PIT_history!AH26*PIT_fed_deduction!AH26*PIT_history!AH$54))</f>
        <v>5.5E-2</v>
      </c>
      <c r="AI26" s="148">
        <f>IF(PIT_fed_deduction!AI26="",0,(PIT_history!AI26*(1-PIT_fed_deduction!AI26*PIT_history!AI$54))/(1-PIT_history!AI26*PIT_fed_deduction!AI26*PIT_history!AI$54))</f>
        <v>5.5E-2</v>
      </c>
      <c r="AJ26" s="148">
        <f>IF(PIT_fed_deduction!AJ26="",0,(PIT_history!AJ26*(1-PIT_fed_deduction!AJ26*PIT_history!AJ$54))/(1-PIT_history!AJ26*PIT_fed_deduction!AJ26*PIT_history!AJ$54))</f>
        <v>0.06</v>
      </c>
      <c r="AK26" s="148">
        <f>IF(PIT_fed_deduction!AK26="",0,(PIT_history!AK26*(1-PIT_fed_deduction!AK26*PIT_history!AK$54))/(1-PIT_history!AK26*PIT_fed_deduction!AK26*PIT_history!AK$54))</f>
        <v>0.06</v>
      </c>
      <c r="AL26" s="148">
        <f>IF(PIT_fed_deduction!AL26="",0,(PIT_history!AL26*(1-PIT_fed_deduction!AL26*PIT_history!AL$54))/(1-PIT_history!AL26*PIT_fed_deduction!AL26*PIT_history!AL$54))</f>
        <v>0.06</v>
      </c>
      <c r="AM26" s="148">
        <f>IF(PIT_fed_deduction!AM26="",0,(PIT_history!AM26*(1-PIT_fed_deduction!AM26*PIT_history!AM$54))/(1-PIT_history!AM26*PIT_fed_deduction!AM26*PIT_history!AM$54))</f>
        <v>0.06</v>
      </c>
      <c r="AN26" s="148">
        <f>IF(PIT_fed_deduction!AN26="",0,(PIT_history!AN26*(1-PIT_fed_deduction!AN26*PIT_history!AN$54))/(1-PIT_history!AN26*PIT_fed_deduction!AN26*PIT_history!AN$54))</f>
        <v>6.5000000000000002E-2</v>
      </c>
      <c r="AO26" s="148">
        <f>IF(PIT_fed_deduction!AO26="",0,(PIT_history!AO26*(1-PIT_fed_deduction!AO26*PIT_history!AO$54))/(1-PIT_history!AO26*PIT_fed_deduction!AO26*PIT_history!AO$54))</f>
        <v>6.5000000000000002E-2</v>
      </c>
      <c r="AP26" s="148">
        <f>IF(PIT_fed_deduction!AP26="",0,(PIT_history!AP26*(1-PIT_fed_deduction!AP26*PIT_history!AP$54))/(1-PIT_history!AP26*PIT_fed_deduction!AP26*PIT_history!AP$54))</f>
        <v>0.08</v>
      </c>
      <c r="AQ26" s="148">
        <f>IF(PIT_fed_deduction!AQ26="",0,(PIT_history!AQ26*(1-PIT_fed_deduction!AQ26*PIT_history!AQ$54))/(1-PIT_history!AQ26*PIT_fed_deduction!AQ26*PIT_history!AQ$54))</f>
        <v>0.08</v>
      </c>
      <c r="AR26" s="148">
        <f>IF(PIT_fed_deduction!AR26="",0,(PIT_history!AR26*(1-PIT_fed_deduction!AR26*PIT_history!AR$54))/(1-PIT_history!AR26*PIT_fed_deduction!AR26*PIT_history!AR$54))</f>
        <v>7.0000000000000007E-2</v>
      </c>
      <c r="AS26" s="148">
        <f>IF(PIT_fed_deduction!AS26="",0,(PIT_history!AS26*(1-PIT_fed_deduction!AS26*PIT_history!AS$54))/(1-PIT_history!AS26*PIT_fed_deduction!AS26*PIT_history!AS$54))</f>
        <v>7.0000000000000007E-2</v>
      </c>
      <c r="AT26" s="148">
        <f>IF(PIT_fed_deduction!AT26="",0,(PIT_history!AT26*(1-PIT_fed_deduction!AT26*PIT_history!AT$54))/(1-PIT_history!AT26*PIT_fed_deduction!AT26*PIT_history!AT$54))</f>
        <v>0.06</v>
      </c>
      <c r="AU26" s="148">
        <f>IF(PIT_fed_deduction!AU26="",0,(PIT_history!AU26*(1-PIT_fed_deduction!AU26*PIT_history!AU$54))/(1-PIT_history!AU26*PIT_fed_deduction!AU26*PIT_history!AU$54))</f>
        <v>0.06</v>
      </c>
      <c r="AV26" s="148">
        <f>IF(PIT_fed_deduction!AV26="",0,(PIT_history!AV26*(1-PIT_fed_deduction!AV26*PIT_history!AV$54))/(1-PIT_history!AV26*PIT_fed_deduction!AV26*PIT_history!AV$54))</f>
        <v>0.06</v>
      </c>
      <c r="AW26" s="148">
        <f>IF(PIT_fed_deduction!AW26="",0,(PIT_history!AW26*(1-PIT_fed_deduction!AW26*PIT_history!AW$54))/(1-PIT_history!AW26*PIT_fed_deduction!AW26*PIT_history!AW$54))</f>
        <v>0.06</v>
      </c>
      <c r="AX26" s="148">
        <f>IF(PIT_fed_deduction!AX26="",0,(PIT_history!AX26*(1-PIT_fed_deduction!AX26*PIT_history!AX$54))/(1-PIT_history!AX26*PIT_fed_deduction!AX26*PIT_history!AX$54))</f>
        <v>0.06</v>
      </c>
      <c r="AY26" s="148">
        <f>IF(PIT_fed_deduction!AY26="",0,(PIT_history!AY26*(1-PIT_fed_deduction!AY26*PIT_history!AY$54))/(1-PIT_history!AY26*PIT_fed_deduction!AY26*PIT_history!AY$54))</f>
        <v>0.06</v>
      </c>
      <c r="AZ26" s="148">
        <f>IF(PIT_fed_deduction!AZ26="",0,(PIT_history!AZ26*(1-PIT_fed_deduction!AZ26*PIT_history!AZ$54))/(1-PIT_history!AZ26*PIT_fed_deduction!AZ26*PIT_history!AZ$54))</f>
        <v>0.06</v>
      </c>
      <c r="BA26" s="148">
        <f>IF(PIT_fed_deduction!BA26="",0,(PIT_history!BA26*(1-PIT_fed_deduction!BA26*PIT_history!BA$54))/(1-PIT_history!BA26*PIT_fed_deduction!BA26*PIT_history!BA$54))</f>
        <v>0.06</v>
      </c>
      <c r="BB26" s="148">
        <f>IF(PIT_fed_deduction!BB26="",0,(PIT_history!BB26*(1-PIT_fed_deduction!BB26*PIT_history!BB$54))/(1-PIT_history!BB26*PIT_fed_deduction!BB26*PIT_history!BB$54))</f>
        <v>0.06</v>
      </c>
      <c r="BC26" s="148">
        <f>IF(PIT_fed_deduction!BC26="",0,(PIT_history!BC26*(1-PIT_fed_deduction!BC26*PIT_history!BC$54))/(1-PIT_history!BC26*PIT_fed_deduction!BC26*PIT_history!BC$54))</f>
        <v>0.06</v>
      </c>
      <c r="BD26" s="148">
        <f>IF(PIT_fed_deduction!BD26="",0,(PIT_history!BD26*(1-PIT_fed_deduction!BD26*PIT_history!BD$54))/(1-PIT_history!BD26*PIT_fed_deduction!BD26*PIT_history!BD$54))</f>
        <v>0.06</v>
      </c>
      <c r="BE26" s="148">
        <f>IF(PIT_fed_deduction!BE26="",0,(PIT_history!BE26*(1-PIT_fed_deduction!BE26*PIT_history!BE$54))/(1-PIT_history!BE26*PIT_fed_deduction!BE26*PIT_history!BE$54))</f>
        <v>6.8400000000000002E-2</v>
      </c>
      <c r="BF26" s="148">
        <f>IF(PIT_fed_deduction!BF26="",0,(PIT_history!BF26*(1-PIT_fed_deduction!BF26*PIT_history!BF$54))/(1-PIT_history!BF26*PIT_fed_deduction!BF26*PIT_history!BF$54))</f>
        <v>6.8400000000000002E-2</v>
      </c>
      <c r="BG26" s="148">
        <f>IF(PIT_fed_deduction!BG26="",0,(PIT_history!BG26*(1-PIT_fed_deduction!BG26*PIT_history!BG$54))/(1-PIT_history!BG26*PIT_fed_deduction!BG26*PIT_history!BG$54))</f>
        <v>6.8400000000000002E-2</v>
      </c>
      <c r="BH26" s="148">
        <f>IF(PIT_fed_deduction!BH26="",0,(PIT_history!BH26*(1-PIT_fed_deduction!BH26*PIT_history!BH$54))/(1-PIT_history!BH26*PIT_fed_deduction!BH26*PIT_history!BH$54))</f>
        <v>0.06</v>
      </c>
      <c r="BI26" s="148">
        <f>IF(PIT_fed_deduction!BI26="",0,(PIT_history!BI26*(1-PIT_fed_deduction!BI26*PIT_history!BI$54))/(1-PIT_history!BI26*PIT_fed_deduction!BI26*PIT_history!BI$54))</f>
        <v>0.06</v>
      </c>
      <c r="BJ26" s="148">
        <f>IF(PIT_fed_deduction!BJ26="",0,(PIT_history!BJ26*(1-PIT_fed_deduction!BJ26*PIT_history!BJ$54))/(1-PIT_history!BJ26*PIT_fed_deduction!BJ26*PIT_history!BJ$54))</f>
        <v>0.06</v>
      </c>
      <c r="BK26" s="148">
        <f>IF(PIT_fed_deduction!BK26="",0,(PIT_history!BK26*(1-PIT_fed_deduction!BK26*PIT_history!BK$54))/(1-PIT_history!BK26*PIT_fed_deduction!BK26*PIT_history!BK$54))</f>
        <v>5.5E-2</v>
      </c>
      <c r="BL26" s="148">
        <f>IF(PIT_fed_deduction!BL26="",0,(PIT_history!BL26*(1-PIT_fed_deduction!BL26*PIT_history!BL$54))/(1-PIT_history!BL26*PIT_fed_deduction!BL26*PIT_history!BL$54))</f>
        <v>0.05</v>
      </c>
      <c r="BM26" s="148">
        <f>IF(PIT_fed_deduction!BM26="",0,(PIT_history!BM26*(1-PIT_fed_deduction!BM26*PIT_history!BM$54))/(1-PIT_history!BM26*PIT_fed_deduction!BM26*PIT_history!BM$54))</f>
        <v>4.4999999999999998E-2</v>
      </c>
      <c r="BN26" s="148">
        <f>IF(PIT_fed_deduction!BN26="",0,(PIT_history!BN26*(1-PIT_fed_deduction!BN26*PIT_history!BN$54))/(1-PIT_history!BN26*PIT_fed_deduction!BN26*PIT_history!BN$54))</f>
        <v>0.04</v>
      </c>
      <c r="BO26" s="148">
        <f>IF(PIT_fed_deduction!BO26="",0,(PIT_history!BO26*(1-PIT_fed_deduction!BO26*PIT_history!BO$54))/(1-PIT_history!BO26*PIT_fed_deduction!BO26*PIT_history!BO$54))</f>
        <v>3.5000000000000003E-2</v>
      </c>
      <c r="BP26" s="148">
        <f>IF(PIT_fed_deduction!BP26="",0,(PIT_history!BP26*(1-PIT_fed_deduction!BP26*PIT_history!BP$54))/(1-PIT_history!BP26*PIT_fed_deduction!BP26*PIT_history!BP$54))</f>
        <v>0.03</v>
      </c>
      <c r="BQ26" s="148">
        <f>IF(PIT_fed_deduction!BQ26="",0,(PIT_history!BQ26*(1-PIT_fed_deduction!BQ26*PIT_history!BQ$54))/(1-PIT_history!BQ26*PIT_fed_deduction!BQ26*PIT_history!BQ$54))</f>
        <v>0.03</v>
      </c>
      <c r="BR26" s="148">
        <f>IF(PIT_fed_deduction!BR26="",0,(PIT_history!BR26*(1-PIT_fed_deduction!BR26*PIT_history!BR$54))/(1-PIT_history!BR26*PIT_fed_deduction!BR26*PIT_history!BR$54))</f>
        <v>0.03</v>
      </c>
      <c r="BS26" s="148">
        <f>IF(PIT_fed_deduction!BS26="",0,(PIT_history!BS26*(1-PIT_fed_deduction!BS26*PIT_history!BS$54))/(1-PIT_history!BS26*PIT_fed_deduction!BS26*PIT_history!BS$54))</f>
        <v>0.04</v>
      </c>
      <c r="BT26" s="148">
        <f>IF(PIT_fed_deduction!BT26="",0,(PIT_history!BT26*(1-PIT_fed_deduction!BT26*PIT_history!BT$54))/(1-PIT_history!BT26*PIT_fed_deduction!BT26*PIT_history!BT$54))</f>
        <v>0.04</v>
      </c>
      <c r="BU26" s="148">
        <f>IF(PIT_fed_deduction!BU26="",0,(PIT_history!BU26*(1-PIT_fed_deduction!BU26*PIT_history!BU$54))/(1-PIT_history!BU26*PIT_fed_deduction!BU26*PIT_history!BU$54))</f>
        <v>0.04</v>
      </c>
      <c r="BV26" s="148">
        <f>IF(PIT_fed_deduction!BV26="",0,(PIT_history!BV26*(1-PIT_fed_deduction!BV26*PIT_history!BV$54))/(1-PIT_history!BV26*PIT_fed_deduction!BV26*PIT_history!BV$54))</f>
        <v>0.04</v>
      </c>
      <c r="BW26" s="148">
        <f>IF(PIT_fed_deduction!BW26="",0,(PIT_history!BW26*(1-PIT_fed_deduction!BW26*PIT_history!BW$54))/(1-PIT_history!BW26*PIT_fed_deduction!BW26*PIT_history!BW$54))</f>
        <v>0.04</v>
      </c>
      <c r="BX26" s="148">
        <f>IF(PIT_fed_deduction!BX26="",0,(PIT_history!BX26*(1-PIT_fed_deduction!BX26*PIT_history!BX$54))/(1-PIT_history!BX26*PIT_fed_deduction!BX26*PIT_history!BX$54))</f>
        <v>0.04</v>
      </c>
      <c r="BY26" s="148">
        <f>IF(PIT_fed_deduction!BY26="",0,(PIT_history!BY26*(1-PIT_fed_deduction!BY26*PIT_history!BY$54))/(1-PIT_history!BY26*PIT_fed_deduction!BY26*PIT_history!BY$54))</f>
        <v>0.04</v>
      </c>
      <c r="BZ26" s="148">
        <f>IF(PIT_fed_deduction!BZ26="",0,(PIT_history!BZ26*(1-PIT_fed_deduction!BZ26*PIT_history!BZ$54))/(1-PIT_history!BZ26*PIT_fed_deduction!BZ26*PIT_history!BZ$54))</f>
        <v>0.04</v>
      </c>
      <c r="CA26" s="148">
        <f>IF(PIT_fed_deduction!CA26="",0,(PIT_history!CA26*(1-PIT_fed_deduction!CA26*PIT_history!CA$54))/(1-PIT_history!CA26*PIT_fed_deduction!CA26*PIT_history!CA$54))</f>
        <v>0.04</v>
      </c>
      <c r="CB26" s="148">
        <f>IF(PIT_fed_deduction!CB26="",0,(PIT_history!CB26*(1-PIT_fed_deduction!CB26*PIT_history!CB$54))/(1-PIT_history!CB26*PIT_fed_deduction!CB26*PIT_history!CB$54))</f>
        <v>0.04</v>
      </c>
      <c r="CC26" s="148">
        <f>IF(PIT_fed_deduction!CC26="",0,(PIT_history!CC26*(1-PIT_fed_deduction!CC26*PIT_history!CC$54))/(1-PIT_history!CC26*PIT_fed_deduction!CC26*PIT_history!CC$54))</f>
        <v>0.04</v>
      </c>
      <c r="CD26" s="148">
        <f>IF(PIT_fed_deduction!CD26="",0,(PIT_history!CD26*(1-PIT_fed_deduction!CD26*PIT_history!CD$54))/(1-PIT_history!CD26*PIT_fed_deduction!CD26*PIT_history!CD$54))</f>
        <v>0.04</v>
      </c>
      <c r="CE26" s="148">
        <f>IF(PIT_fed_deduction!CE26="",0,(PIT_history!CE26*(1-PIT_fed_deduction!CE26*PIT_history!CE$54))/(1-PIT_history!CE26*PIT_fed_deduction!CE26*PIT_history!CE$54))</f>
        <v>0.04</v>
      </c>
      <c r="CF26" s="148">
        <f>IF(PIT_fed_deduction!CF26="",0,(PIT_history!CF26*(1-PIT_fed_deduction!CF26*PIT_history!CF$54))/(1-PIT_history!CF26*PIT_fed_deduction!CF26*PIT_history!CF$54))</f>
        <v>0.04</v>
      </c>
      <c r="CG26" s="148">
        <f>IF(PIT_fed_deduction!CG26="",0,(PIT_history!CG26*(1-PIT_fed_deduction!CG26*PIT_history!CG$54))/(1-PIT_history!CG26*PIT_fed_deduction!CG26*PIT_history!CG$54))</f>
        <v>0.05</v>
      </c>
      <c r="CH26" s="148">
        <f>IF(PIT_fed_deduction!CH26="",0,(PIT_history!CH26*(1-PIT_fed_deduction!CH26*PIT_history!CH$54))/(1-PIT_history!CH26*PIT_fed_deduction!CH26*PIT_history!CH$54))</f>
        <v>0.05</v>
      </c>
      <c r="CI26" s="148">
        <f>IF(PIT_fed_deduction!CI26="",0,(PIT_history!CI26*(1-PIT_fed_deduction!CI26*PIT_history!CI$54))/(1-PIT_history!CI26*PIT_fed_deduction!CI26*PIT_history!CI$54))</f>
        <v>0.05</v>
      </c>
      <c r="CJ26" s="148">
        <f>IF(PIT_fed_deduction!CJ26="",0,(PIT_history!CJ26*(1-PIT_fed_deduction!CJ26*PIT_history!CJ$54))/(1-PIT_history!CJ26*PIT_fed_deduction!CJ26*PIT_history!CJ$54))</f>
        <v>0.05</v>
      </c>
      <c r="CK26" s="148">
        <f>IF(PIT_fed_deduction!CK26="",0,(PIT_history!CK26*(1-PIT_fed_deduction!CK26*PIT_history!CK$54))/(1-PIT_history!CK26*PIT_fed_deduction!CK26*PIT_history!CK$54))</f>
        <v>0.05</v>
      </c>
      <c r="CL26" s="148">
        <f>IF(PIT_fed_deduction!CL26="",0,(PIT_history!CL26*(1-PIT_fed_deduction!CL26*PIT_history!CL$54))/(1-PIT_history!CL26*PIT_fed_deduction!CL26*PIT_history!CL$54))</f>
        <v>0.05</v>
      </c>
      <c r="CM26" s="148">
        <f>IF(PIT_fed_deduction!CM26="",0,(PIT_history!CM26*(1-PIT_fed_deduction!CM26*PIT_history!CM$54))/(1-PIT_history!CM26*PIT_fed_deduction!CM26*PIT_history!CM$54))</f>
        <v>0.05</v>
      </c>
      <c r="CN26" s="148">
        <f>IF(PIT_fed_deduction!CN26="",0,(PIT_history!CN26*(1-PIT_fed_deduction!CN26*PIT_history!CN$54))/(1-PIT_history!CN26*PIT_fed_deduction!CN26*PIT_history!CN$54))</f>
        <v>0.05</v>
      </c>
      <c r="CO26" s="148">
        <f>IF(PIT_fed_deduction!CO26="",0,(PIT_history!CO26*(1-PIT_fed_deduction!CO26*PIT_history!CO$54))/(1-PIT_history!CO26*PIT_fed_deduction!CO26*PIT_history!CO$54))</f>
        <v>0.05</v>
      </c>
      <c r="CP26" s="148">
        <f>IF(PIT_fed_deduction!CP26="",0,(PIT_history!CP26*(1-PIT_fed_deduction!CP26*PIT_history!CP$54))/(1-PIT_history!CP26*PIT_fed_deduction!CP26*PIT_history!CP$54))</f>
        <v>0.05</v>
      </c>
      <c r="CQ26" s="148">
        <f>IF(PIT_fed_deduction!CQ26="",0,(PIT_history!CQ26*(1-PIT_fed_deduction!CQ26*PIT_history!CQ$54))/(1-PIT_history!CQ26*PIT_fed_deduction!CQ26*PIT_history!CQ$54))</f>
        <v>0.05</v>
      </c>
      <c r="CR26" s="148">
        <f>IF(PIT_fed_deduction!CR26="",0,(PIT_history!CR26*(1-PIT_fed_deduction!CR26*PIT_history!CR$54))/(1-PIT_history!CR26*PIT_fed_deduction!CR26*PIT_history!CR$54))</f>
        <v>0.05</v>
      </c>
      <c r="CS26" s="148">
        <f>IF(PIT_fed_deduction!CS26="",0,(PIT_history!CS26*(1-PIT_fed_deduction!CS26*PIT_history!CS$54))/(1-PIT_history!CS26*PIT_fed_deduction!CS26*PIT_history!CS$54))</f>
        <v>0.05</v>
      </c>
      <c r="CT26" s="148">
        <f>IF(PIT_fed_deduction!CT26="",0,(PIT_history!CT26*(1-PIT_fed_deduction!CT26*PIT_history!CT$54))/(1-PIT_history!CT26*PIT_fed_deduction!CT26*PIT_history!CT$54))</f>
        <v>0.05</v>
      </c>
      <c r="CU26" s="148">
        <f>IF(PIT_fed_deduction!CU26="",0,(PIT_history!CU26*(1-PIT_fed_deduction!CU26*PIT_history!CU$54))/(1-PIT_history!CU26*PIT_fed_deduction!CU26*PIT_history!CU$54))</f>
        <v>0.05</v>
      </c>
      <c r="CV26" s="148">
        <f>IF(PIT_fed_deduction!CV26="",0,(PIT_history!CV26*(1-PIT_fed_deduction!CV26*PIT_history!CV$54))/(1-PIT_history!CV26*PIT_fed_deduction!CV26*PIT_history!CV$54))</f>
        <v>0.05</v>
      </c>
      <c r="CW26" s="148">
        <f>IF(PIT_fed_deduction!CW26="",0,(PIT_history!CW26*(1-PIT_fed_deduction!CW26*PIT_history!CW$54))/(1-PIT_history!CW26*PIT_fed_deduction!CW26*PIT_history!CW$54))</f>
        <v>0.05</v>
      </c>
      <c r="CX26" s="148">
        <f>IF(PIT_fed_deduction!CX26="",0,(PIT_history!CX26*(1-PIT_fed_deduction!CX26*PIT_history!CX$54))/(1-PIT_history!CX26*PIT_fed_deduction!CX26*PIT_history!CX$54))</f>
        <v>0.05</v>
      </c>
      <c r="CY26" s="148">
        <f>IF(PIT_fed_deduction!CY26="",0,(PIT_history!CY26*(1-PIT_fed_deduction!CY26*PIT_history!CY$54))/(1-PIT_history!CY26*PIT_fed_deduction!CY26*PIT_history!CY$54))</f>
        <v>0.05</v>
      </c>
      <c r="CZ26" s="148">
        <f>IF(PIT_fed_deduction!CZ26="",0,(PIT_history!CZ26*(1-PIT_fed_deduction!CZ26*PIT_history!CZ$54))/(1-PIT_history!CZ26*PIT_fed_deduction!CZ26*PIT_history!CZ$54))</f>
        <v>0.05</v>
      </c>
      <c r="DA26" s="148">
        <f>IF(PIT_fed_deduction!DA26="",0,(PIT_history!DA26*(1-PIT_fed_deduction!DA26*PIT_history!DA$54))/(1-PIT_history!DA26*PIT_fed_deduction!DA26*PIT_history!DA$54))</f>
        <v>0.05</v>
      </c>
      <c r="DB26" s="148">
        <f>IF(PIT_fed_deduction!DB26="",0,(PIT_history!DB26*(1-PIT_fed_deduction!DB26*PIT_history!DB$54))/(1-PIT_history!DB26*PIT_fed_deduction!DB26*PIT_history!DB$54))</f>
        <v>0.05</v>
      </c>
      <c r="DC26" s="148">
        <f>IF(PIT_fed_deduction!DC26="",0,(PIT_history!DC26*(1-PIT_fed_deduction!DC26*PIT_history!DC$54))/(1-PIT_history!DC26*PIT_fed_deduction!DC26*PIT_history!DC$54))</f>
        <v>0.05</v>
      </c>
      <c r="DD26" s="148">
        <f>IF(PIT_fed_deduction!DD26="",0,(PIT_history!DD26*(1-PIT_fed_deduction!DD26*PIT_history!DD$54))/(1-PIT_history!DD26*PIT_fed_deduction!DD26*PIT_history!DD$54))</f>
        <v>0.05</v>
      </c>
      <c r="DE26" s="148">
        <f>IF(PIT_fed_deduction!DE26="",0,(PIT_history!DE26*(1-PIT_fed_deduction!DE26*PIT_history!DE$54))/(1-PIT_history!DE26*PIT_fed_deduction!DE26*PIT_history!DE$54))</f>
        <v>0.05</v>
      </c>
      <c r="DF26" s="148">
        <f>IF(PIT_fed_deduction!DF26="",0,(PIT_history!DF26*(1-PIT_fed_deduction!DF26*PIT_history!DF$54))/(1-PIT_history!DF26*PIT_fed_deduction!DF26*PIT_history!DF$54))</f>
        <v>0.05</v>
      </c>
      <c r="DG26" s="148">
        <f>IF(PIT_fed_deduction!DG26="",0,(PIT_history!DG26*(1-PIT_fed_deduction!DG26*PIT_history!DG$54))/(1-PIT_history!DG26*PIT_fed_deduction!DG26*PIT_history!DG$54))</f>
        <v>0.05</v>
      </c>
      <c r="DH26" s="148">
        <f>IF(PIT_fed_deduction!DH26="",0,(PIT_history!DH26*(1-PIT_fed_deduction!DH26*PIT_history!DH$54))/(1-PIT_history!DH26*PIT_fed_deduction!DH26*PIT_history!DH$54))</f>
        <v>0.05</v>
      </c>
      <c r="DI26" s="148">
        <f>IF(PIT_fed_deduction!DI26="",0,(PIT_history!DI26*(1-PIT_fed_deduction!DI26*PIT_history!DI$54))/(1-PIT_history!DI26*PIT_fed_deduction!DI26*PIT_history!DI$54))</f>
        <v>0.05</v>
      </c>
      <c r="DJ26" s="148">
        <f>IF(PIT_fed_deduction!DJ26="",0,(PIT_history!DJ26*(1-PIT_fed_deduction!DJ26*PIT_history!DJ$54))/(1-PIT_history!DJ26*PIT_fed_deduction!DJ26*PIT_history!DJ$54))</f>
        <v>0.05</v>
      </c>
      <c r="DK26" s="148">
        <f>IF(PIT_fed_deduction!DK26="",0,(PIT_history!DK26*(1-PIT_fed_deduction!DK26*PIT_history!DK$54))/(1-PIT_history!DK26*PIT_fed_deduction!DK26*PIT_history!DK$54))</f>
        <v>0.05</v>
      </c>
      <c r="DL26" s="148">
        <f>IF(PIT_fed_deduction!DL26="",0,(PIT_history!DL26*(1-PIT_fed_deduction!DL26*PIT_history!DL$54))/(1-PIT_history!DL26*PIT_fed_deduction!DL26*PIT_history!DL$54))</f>
        <v>0.05</v>
      </c>
      <c r="DM26" s="148">
        <f>IF(PIT_fed_deduction!DM26="",0,(PIT_history!DM26*(1-PIT_fed_deduction!DM26*PIT_history!DM$54))/(1-PIT_history!DM26*PIT_fed_deduction!DM26*PIT_history!DM$54))</f>
        <v>0.05</v>
      </c>
      <c r="DN26" s="148">
        <f>IF(PIT_fed_deduction!DN26="",0,(PIT_history!DN26*(1-PIT_fed_deduction!DN26*PIT_history!DN$54))/(1-PIT_history!DN26*PIT_fed_deduction!DN26*PIT_history!DN$54))</f>
        <v>0.05</v>
      </c>
      <c r="DO26" s="148">
        <f>IF(PIT_fed_deduction!DO26="",0,(PIT_history!DO26*(1-PIT_fed_deduction!DO26*PIT_history!DO$54))/(1-PIT_history!DO26*PIT_fed_deduction!DO26*PIT_history!DO$54))</f>
        <v>0.05</v>
      </c>
      <c r="DP26" s="148">
        <f>IF(PIT_fed_deduction!DP26="",0,(1-(PIT_fed_deduction!DP26*PIT_history!DP$54))*PIT_history!DP26)</f>
        <v>0.05</v>
      </c>
      <c r="DQ26" s="148">
        <f>IF(PIT_fed_deduction!DQ26="",0,(1-(PIT_fed_deduction!DQ26*PIT_history!DQ$54))*PIT_history!DQ26)</f>
        <v>0.05</v>
      </c>
      <c r="DR26" s="148">
        <f>IF(PIT_fed_deduction!DR26="",0,(1-(PIT_fed_deduction!DR26*PIT_history!DR$54))*PIT_history!DR26)</f>
        <v>0.05</v>
      </c>
      <c r="DS26" s="148">
        <f>IF(PIT_fed_deduction!DS26="",0,(1-(PIT_fed_deduction!DS26*PIT_history!DS$54))*PIT_history!DS26)</f>
        <v>0.05</v>
      </c>
      <c r="DT26" s="148">
        <f>IF(PIT_fed_deduction!DT26="",0,(1-(PIT_fed_deduction!DT26*PIT_history!DT$54))*PIT_history!DT26)</f>
        <v>0.05</v>
      </c>
      <c r="DU26" s="148">
        <f>IF(PIT_fed_deduction!DU26="",0,(1-(PIT_fed_deduction!DU26*PIT_history!DU$54))*PIT_history!DU26)</f>
        <v>0.05</v>
      </c>
      <c r="DV26" s="148">
        <f>IF(PIT_fed_deduction!DV26="",0,(1-(PIT_fed_deduction!DV26*PIT_history!DV$54))*PIT_history!DV26)</f>
        <v>4.7E-2</v>
      </c>
      <c r="DW26" s="148">
        <f>IF(PIT_fed_deduction!DW26="",0,(1-(PIT_fed_deduction!DW26*PIT_history!DW$54))*PIT_history!DW26)</f>
        <v>4.3999999999999997E-2</v>
      </c>
      <c r="DX26" s="148">
        <f>IF(PIT_fed_deduction!DX26="",0,(1-(PIT_fed_deduction!DX26*PIT_history!DX$54))*PIT_history!DX26)</f>
        <v>0.04</v>
      </c>
      <c r="DY26" s="144">
        <f>IF(PIT_fed_deduction!DY26="","",(1-(PIT_fed_deduction!DY26*PIT_history!DY$54))*PIT_history!DY26)</f>
        <v>0.04</v>
      </c>
      <c r="DZ26" s="68"/>
      <c r="EA26" s="2"/>
      <c r="EB26" s="2"/>
      <c r="EC26" s="2"/>
      <c r="ED26" s="2"/>
      <c r="EE26" s="2"/>
      <c r="EF26" s="2"/>
      <c r="EG26" s="2"/>
      <c r="EH26" s="2"/>
      <c r="EI26" s="2"/>
      <c r="EJ26" s="2"/>
      <c r="EK26" s="2"/>
      <c r="EL26" s="2"/>
      <c r="EM26" s="2"/>
      <c r="EN26" s="2"/>
      <c r="EO26" s="2"/>
      <c r="EP26" s="2"/>
      <c r="EQ26" s="2"/>
      <c r="ER26" s="2"/>
      <c r="ES26" s="2"/>
      <c r="ET26" s="2"/>
      <c r="EU26" s="2"/>
    </row>
    <row r="27" spans="1:151" ht="15" customHeight="1">
      <c r="A27" s="17" t="s">
        <v>51</v>
      </c>
      <c r="B27" s="148">
        <f>IF(PIT_fed_deduction!B27="",0,(PIT_history!B27*(1-PIT_fed_deduction!B27*PIT_history!B$54))/(1-PIT_history!B27*PIT_fed_deduction!B27*PIT_history!B$54))</f>
        <v>0</v>
      </c>
      <c r="C27" s="148">
        <f>IF(PIT_fed_deduction!C27="",0,(PIT_history!C27*(1-PIT_fed_deduction!C27*PIT_history!C$54))/(1-PIT_history!C27*PIT_fed_deduction!C27*PIT_history!C$54))</f>
        <v>0</v>
      </c>
      <c r="D27" s="148">
        <f>IF(PIT_fed_deduction!D27="",0,(PIT_history!D27*(1-PIT_fed_deduction!D27*PIT_history!D$54))/(1-PIT_history!D27*PIT_fed_deduction!D27*PIT_history!D$54))</f>
        <v>0</v>
      </c>
      <c r="E27" s="148">
        <f>IF(PIT_fed_deduction!E27="",0,(PIT_history!E27*(1-PIT_fed_deduction!E27*PIT_history!E$54))/(1-PIT_history!E27*PIT_fed_deduction!E27*PIT_history!E$54))</f>
        <v>0</v>
      </c>
      <c r="F27" s="148">
        <f>IF(PIT_fed_deduction!F27="",0,(PIT_history!F27*(1-PIT_fed_deduction!F27*PIT_history!F$54))/(1-PIT_history!F27*PIT_fed_deduction!F27*PIT_history!F$54))</f>
        <v>0</v>
      </c>
      <c r="G27" s="148">
        <f>IF(PIT_fed_deduction!G27="",0,(PIT_history!G27*(1-PIT_fed_deduction!G27*PIT_history!G$54))/(1-PIT_history!G27*PIT_fed_deduction!G27*PIT_history!G$54))</f>
        <v>0</v>
      </c>
      <c r="H27" s="148">
        <f>IF(PIT_fed_deduction!H27="",0,(PIT_history!H27*(1-PIT_fed_deduction!H27*PIT_history!H$54))/(1-PIT_history!H27*PIT_fed_deduction!H27*PIT_history!H$54))</f>
        <v>0</v>
      </c>
      <c r="I27" s="148">
        <f>IF(PIT_fed_deduction!I27="",0,(PIT_history!I27*(1-PIT_fed_deduction!I27*PIT_history!I$54))/(1-PIT_history!I27*PIT_fed_deduction!I27*PIT_history!I$54))</f>
        <v>0</v>
      </c>
      <c r="J27" s="148">
        <f>IF(PIT_fed_deduction!J27="",0,(PIT_history!J27*(1-PIT_fed_deduction!J27*PIT_history!J$54))/(1-PIT_history!J27*PIT_fed_deduction!J27*PIT_history!J$54))</f>
        <v>0</v>
      </c>
      <c r="K27" s="148">
        <f>IF(PIT_fed_deduction!K27="",0,(PIT_history!K27*(1-PIT_fed_deduction!K27*PIT_history!K$54))/(1-PIT_history!K27*PIT_fed_deduction!K27*PIT_history!K$54))</f>
        <v>0</v>
      </c>
      <c r="L27" s="148">
        <f>IF(PIT_fed_deduction!L27="",0,(PIT_history!L27*(1-PIT_fed_deduction!L27*PIT_history!L$54))/(1-PIT_history!L27*PIT_fed_deduction!L27*PIT_history!L$54))</f>
        <v>0</v>
      </c>
      <c r="M27" s="148">
        <f>IF(PIT_fed_deduction!M27="",0,(PIT_history!M27*(1-PIT_fed_deduction!M27*PIT_history!M$54))/(1-PIT_history!M27*PIT_fed_deduction!M27*PIT_history!M$54))</f>
        <v>0</v>
      </c>
      <c r="N27" s="148">
        <f>IF(PIT_fed_deduction!N27="",0,(PIT_history!N27*(1-PIT_fed_deduction!N27*PIT_history!N$54))/(1-PIT_history!N27*PIT_fed_deduction!N27*PIT_history!N$54))</f>
        <v>0</v>
      </c>
      <c r="O27" s="148">
        <f>IF(PIT_fed_deduction!O27="",0,(PIT_history!O27*(1-PIT_fed_deduction!O27*PIT_history!O$54))/(1-PIT_history!O27*PIT_fed_deduction!O27*PIT_history!O$54))</f>
        <v>0</v>
      </c>
      <c r="P27" s="148">
        <f>IF(PIT_fed_deduction!P27="",0,(PIT_history!P27*(1-PIT_fed_deduction!P27*PIT_history!P$54))/(1-PIT_history!P27*PIT_fed_deduction!P27*PIT_history!P$54))</f>
        <v>0</v>
      </c>
      <c r="Q27" s="148">
        <f>IF(PIT_fed_deduction!Q27="",0,(PIT_history!Q27*(1-PIT_fed_deduction!Q27*PIT_history!Q$54))/(1-PIT_history!Q27*PIT_fed_deduction!Q27*PIT_history!Q$54))</f>
        <v>0</v>
      </c>
      <c r="R27" s="148">
        <f>IF(PIT_fed_deduction!R27="",0,(PIT_history!R27*(1-PIT_fed_deduction!R27*PIT_history!R$54))/(1-PIT_history!R27*PIT_fed_deduction!R27*PIT_history!R$54))</f>
        <v>0</v>
      </c>
      <c r="S27" s="148">
        <f>IF(PIT_fed_deduction!S27="",0,(PIT_history!S27*(1-PIT_fed_deduction!S27*PIT_history!S$54))/(1-PIT_history!S27*PIT_fed_deduction!S27*PIT_history!S$54))</f>
        <v>1.6555460793658753E-3</v>
      </c>
      <c r="T27" s="148">
        <f>IF(PIT_fed_deduction!T27="",0,(PIT_history!T27*(1-PIT_fed_deduction!T27*PIT_history!T$54))/(1-PIT_history!T27*PIT_fed_deduction!T27*PIT_history!T$54))</f>
        <v>1.1544446117552577E-3</v>
      </c>
      <c r="U27" s="148">
        <f>IF(PIT_fed_deduction!U27="",0,(PIT_history!U27*(1-PIT_fed_deduction!U27*PIT_history!U$54))/(1-PIT_history!U27*PIT_fed_deduction!U27*PIT_history!U$54))</f>
        <v>4.0948384813710124E-3</v>
      </c>
      <c r="V27" s="148">
        <f>IF(PIT_fed_deduction!V27="",0,(PIT_history!V27*(1-PIT_fed_deduction!V27*PIT_history!V$54))/(1-PIT_history!V27*PIT_fed_deduction!V27*PIT_history!V$54))</f>
        <v>4.0948384813710124E-3</v>
      </c>
      <c r="W27" s="148">
        <f>IF(PIT_fed_deduction!W27="",0,(PIT_history!W27*(1-PIT_fed_deduction!W27*PIT_history!W$54))/(1-PIT_history!W27*PIT_fed_deduction!W27*PIT_history!W$54))</f>
        <v>2.7198549410698096E-3</v>
      </c>
      <c r="X27" s="148">
        <f>IF(PIT_fed_deduction!X27="",0,(PIT_history!X27*(1-PIT_fed_deduction!X27*PIT_history!X$54))/(1-PIT_history!X27*PIT_fed_deduction!X27*PIT_history!X$54))</f>
        <v>4.2245021122510572E-3</v>
      </c>
      <c r="Y27" s="148">
        <f>IF(PIT_fed_deduction!Y27="",0,(PIT_history!Y27*(1-PIT_fed_deduction!Y27*PIT_history!Y$54))/(1-PIT_history!Y27*PIT_fed_deduction!Y27*PIT_history!Y$54))</f>
        <v>4.2245021122510572E-3</v>
      </c>
      <c r="Z27" s="148">
        <f>IF(PIT_fed_deduction!Z27="",0,(PIT_history!Z27*(1-PIT_fed_deduction!Z27*PIT_history!Z$54))/(1-PIT_history!Z27*PIT_fed_deduction!Z27*PIT_history!Z$54))</f>
        <v>5.4249547920434005E-3</v>
      </c>
      <c r="AA27" s="148">
        <f>IF(PIT_fed_deduction!AA27="",0,(PIT_history!AA27*(1-PIT_fed_deduction!AA27*PIT_history!AA$54))/(1-PIT_history!AA27*PIT_fed_deduction!AA27*PIT_history!AA$54))</f>
        <v>7.5187969924812026E-3</v>
      </c>
      <c r="AB27" s="148">
        <f>IF(PIT_fed_deduction!AB27="",0,(PIT_history!AB27*(1-PIT_fed_deduction!AB27*PIT_history!AB$54))/(1-PIT_history!AB27*PIT_fed_deduction!AB27*PIT_history!AB$54))</f>
        <v>7.5187969924812026E-3</v>
      </c>
      <c r="AC27" s="148">
        <f>IF(PIT_fed_deduction!AC27="",0,(PIT_history!AC27*(1-PIT_fed_deduction!AC27*PIT_history!AC$54))/(1-PIT_history!AC27*PIT_fed_deduction!AC27*PIT_history!AC$54))</f>
        <v>7.5187969924812026E-3</v>
      </c>
      <c r="AD27" s="148">
        <f>IF(PIT_fed_deduction!AD27="",0,(PIT_history!AD27*(1-PIT_fed_deduction!AD27*PIT_history!AD$54))/(1-PIT_history!AD27*PIT_fed_deduction!AD27*PIT_history!AD$54))</f>
        <v>7.5187969924812026E-3</v>
      </c>
      <c r="AE27" s="148">
        <f>IF(PIT_fed_deduction!AE27="",0,(PIT_history!AE27*(1-PIT_fed_deduction!AE27*PIT_history!AE$54))/(1-PIT_history!AE27*PIT_fed_deduction!AE27*PIT_history!AE$54))</f>
        <v>7.5187969924812026E-3</v>
      </c>
      <c r="AF27" s="148">
        <f>IF(PIT_fed_deduction!AF27="",0,(PIT_history!AF27*(1-PIT_fed_deduction!AF27*PIT_history!AF$54))/(1-PIT_history!AF27*PIT_fed_deduction!AF27*PIT_history!AF$54))</f>
        <v>7.5187969924812026E-3</v>
      </c>
      <c r="AG27" s="148">
        <f>IF(PIT_fed_deduction!AG27="",0,(PIT_history!AG27*(1-PIT_fed_deduction!AG27*PIT_history!AG$54))/(1-PIT_history!AG27*PIT_fed_deduction!AG27*PIT_history!AG$54))</f>
        <v>3.0303030303030304E-2</v>
      </c>
      <c r="AH27" s="148">
        <f>IF(PIT_fed_deduction!AH27="",0,(PIT_history!AH27*(1-PIT_fed_deduction!AH27*PIT_history!AH$54))/(1-PIT_history!AH27*PIT_fed_deduction!AH27*PIT_history!AH$54))</f>
        <v>1.5182601559294216E-2</v>
      </c>
      <c r="AI27" s="148">
        <f>IF(PIT_fed_deduction!AI27="",0,(PIT_history!AI27*(1-PIT_fed_deduction!AI27*PIT_history!AI$54))/(1-PIT_history!AI27*PIT_fed_deduction!AI27*PIT_history!AI$54))</f>
        <v>1.5182601559294216E-2</v>
      </c>
      <c r="AJ27" s="148">
        <f>IF(PIT_fed_deduction!AJ27="",0,(PIT_history!AJ27*(1-PIT_fed_deduction!AJ27*PIT_history!AJ$54))/(1-PIT_history!AJ27*PIT_fed_deduction!AJ27*PIT_history!AJ$54))</f>
        <v>1.5182601559294216E-2</v>
      </c>
      <c r="AK27" s="148">
        <f>IF(PIT_fed_deduction!AK27="",0,(PIT_history!AK27*(1-PIT_fed_deduction!AK27*PIT_history!AK$54))/(1-PIT_history!AK27*PIT_fed_deduction!AK27*PIT_history!AK$54))</f>
        <v>1.5182601559294216E-2</v>
      </c>
      <c r="AL27" s="148">
        <f>IF(PIT_fed_deduction!AL27="",0,(PIT_history!AL27*(1-PIT_fed_deduction!AL27*PIT_history!AL$54))/(1-PIT_history!AL27*PIT_fed_deduction!AL27*PIT_history!AL$54))</f>
        <v>8.6741016109045839E-3</v>
      </c>
      <c r="AM27" s="148">
        <f>IF(PIT_fed_deduction!AM27="",0,(PIT_history!AM27*(1-PIT_fed_deduction!AM27*PIT_history!AM$54))/(1-PIT_history!AM27*PIT_fed_deduction!AM27*PIT_history!AM$54))</f>
        <v>8.6741016109045839E-3</v>
      </c>
      <c r="AN27" s="148">
        <f>IF(PIT_fed_deduction!AN27="",0,(PIT_history!AN27*(1-PIT_fed_deduction!AN27*PIT_history!AN$54))/(1-PIT_history!AN27*PIT_fed_deduction!AN27*PIT_history!AN$54))</f>
        <v>8.6741016109045839E-3</v>
      </c>
      <c r="AO27" s="148">
        <f>IF(PIT_fed_deduction!AO27="",0,(PIT_history!AO27*(1-PIT_fed_deduction!AO27*PIT_history!AO$54))/(1-PIT_history!AO27*PIT_fed_deduction!AO27*PIT_history!AO$54))</f>
        <v>8.6741016109045839E-3</v>
      </c>
      <c r="AP27" s="148">
        <f>IF(PIT_fed_deduction!AP27="",0,(PIT_history!AP27*(1-PIT_fed_deduction!AP27*PIT_history!AP$54))/(1-PIT_history!AP27*PIT_fed_deduction!AP27*PIT_history!AP$54))</f>
        <v>8.6741016109045839E-3</v>
      </c>
      <c r="AQ27" s="148">
        <f>IF(PIT_fed_deduction!AQ27="",0,(PIT_history!AQ27*(1-PIT_fed_deduction!AQ27*PIT_history!AQ$54))/(1-PIT_history!AQ27*PIT_fed_deduction!AQ27*PIT_history!AQ$54))</f>
        <v>7.8544853245142605E-3</v>
      </c>
      <c r="AR27" s="148">
        <f>IF(PIT_fed_deduction!AR27="",0,(PIT_history!AR27*(1-PIT_fed_deduction!AR27*PIT_history!AR$54))/(1-PIT_history!AR27*PIT_fed_deduction!AR27*PIT_history!AR$54))</f>
        <v>4.9751243781094526E-3</v>
      </c>
      <c r="AS27" s="148">
        <f>IF(PIT_fed_deduction!AS27="",0,(PIT_history!AS27*(1-PIT_fed_deduction!AS27*PIT_history!AS$54))/(1-PIT_history!AS27*PIT_fed_deduction!AS27*PIT_history!AS$54))</f>
        <v>4.9751243781094526E-3</v>
      </c>
      <c r="AT27" s="148">
        <f>IF(PIT_fed_deduction!AT27="",0,(PIT_history!AT27*(1-PIT_fed_deduction!AT27*PIT_history!AT$54))/(1-PIT_history!AT27*PIT_fed_deduction!AT27*PIT_history!AT$54))</f>
        <v>2.4937655860349153E-3</v>
      </c>
      <c r="AU27" s="148">
        <f>IF(PIT_fed_deduction!AU27="",0,(PIT_history!AU27*(1-PIT_fed_deduction!AU27*PIT_history!AU$54))/(1-PIT_history!AU27*PIT_fed_deduction!AU27*PIT_history!AU$54))</f>
        <v>3.7359900373598993E-3</v>
      </c>
      <c r="AV27" s="148">
        <f>IF(PIT_fed_deduction!AV27="",0,(PIT_history!AV27*(1-PIT_fed_deduction!AV27*PIT_history!AV$54))/(1-PIT_history!AV27*PIT_fed_deduction!AV27*PIT_history!AV$54))</f>
        <v>3.7359900373598993E-3</v>
      </c>
      <c r="AW27" s="148">
        <f>IF(PIT_fed_deduction!AW27="",0,(PIT_history!AW27*(1-PIT_fed_deduction!AW27*PIT_history!AW$54))/(1-PIT_history!AW27*PIT_fed_deduction!AW27*PIT_history!AW$54))</f>
        <v>3.7359900373598993E-3</v>
      </c>
      <c r="AX27" s="148">
        <f>IF(PIT_fed_deduction!AX27="",0,(PIT_history!AX27*(1-PIT_fed_deduction!AX27*PIT_history!AX$54))/(1-PIT_history!AX27*PIT_fed_deduction!AX27*PIT_history!AX$54))</f>
        <v>3.7359900373598993E-3</v>
      </c>
      <c r="AY27" s="148">
        <f>IF(PIT_fed_deduction!AY27="",0,(PIT_history!AY27*(1-PIT_fed_deduction!AY27*PIT_history!AY$54))/(1-PIT_history!AY27*PIT_fed_deduction!AY27*PIT_history!AY$54))</f>
        <v>3.7359900373598993E-3</v>
      </c>
      <c r="AZ27" s="148">
        <f>IF(PIT_fed_deduction!AZ27="",0,(PIT_history!AZ27*(1-PIT_fed_deduction!AZ27*PIT_history!AZ$54))/(1-PIT_history!AZ27*PIT_fed_deduction!AZ27*PIT_history!AZ$54))</f>
        <v>3.7359900373598993E-3</v>
      </c>
      <c r="BA27" s="148">
        <f>IF(PIT_fed_deduction!BA27="",0,(PIT_history!BA27*(1-PIT_fed_deduction!BA27*PIT_history!BA$54))/(1-PIT_history!BA27*PIT_fed_deduction!BA27*PIT_history!BA$54))</f>
        <v>3.7359900373598993E-3</v>
      </c>
      <c r="BB27" s="148">
        <f>IF(PIT_fed_deduction!BB27="",0,(PIT_history!BB27*(1-PIT_fed_deduction!BB27*PIT_history!BB$54))/(1-PIT_history!BB27*PIT_fed_deduction!BB27*PIT_history!BB$54))</f>
        <v>3.7359900373598993E-3</v>
      </c>
      <c r="BC27" s="148">
        <f>IF(PIT_fed_deduction!BC27="",0,(PIT_history!BC27*(1-PIT_fed_deduction!BC27*PIT_history!BC$54))/(1-PIT_history!BC27*PIT_fed_deduction!BC27*PIT_history!BC$54))</f>
        <v>3.7359900373598993E-3</v>
      </c>
      <c r="BD27" s="148">
        <f>IF(PIT_fed_deduction!BD27="",0,(PIT_history!BD27*(1-PIT_fed_deduction!BD27*PIT_history!BD$54))/(1-PIT_history!BD27*PIT_fed_deduction!BD27*PIT_history!BD$54))</f>
        <v>3.7359900373598993E-3</v>
      </c>
      <c r="BE27" s="148">
        <f>IF(PIT_fed_deduction!BE27="",0,(PIT_history!BE27*(1-PIT_fed_deduction!BE27*PIT_history!BE$54))/(1-PIT_history!BE27*PIT_fed_deduction!BE27*PIT_history!BE$54))</f>
        <v>3.7359900373598993E-3</v>
      </c>
      <c r="BF27" s="148">
        <f>IF(PIT_fed_deduction!BF27="",0,(PIT_history!BF27*(1-PIT_fed_deduction!BF27*PIT_history!BF$54))/(1-PIT_history!BF27*PIT_fed_deduction!BF27*PIT_history!BF$54))</f>
        <v>3.7359900373598993E-3</v>
      </c>
      <c r="BG27" s="148">
        <f>IF(PIT_fed_deduction!BG27="",0,(PIT_history!BG27*(1-PIT_fed_deduction!BG27*PIT_history!BG$54))/(1-PIT_history!BG27*PIT_fed_deduction!BG27*PIT_history!BG$54))</f>
        <v>3.7359900373598993E-3</v>
      </c>
      <c r="BH27" s="148">
        <f>IF(PIT_fed_deduction!BH27="",0,(PIT_history!BH27*(1-PIT_fed_deduction!BH27*PIT_history!BH$54))/(1-PIT_history!BH27*PIT_fed_deduction!BH27*PIT_history!BH$54))</f>
        <v>3.7359900373598993E-3</v>
      </c>
      <c r="BI27" s="148">
        <f>IF(PIT_fed_deduction!BI27="",0,(PIT_history!BI27*(1-PIT_fed_deduction!BI27*PIT_history!BI$54))/(1-PIT_history!BI27*PIT_fed_deduction!BI27*PIT_history!BI$54))</f>
        <v>3.7359900373598993E-3</v>
      </c>
      <c r="BJ27" s="148">
        <f>IF(PIT_fed_deduction!BJ27="",0,(PIT_history!BJ27*(1-PIT_fed_deduction!BJ27*PIT_history!BJ$54))/(1-PIT_history!BJ27*PIT_fed_deduction!BJ27*PIT_history!BJ$54))</f>
        <v>3.7359900373598993E-3</v>
      </c>
      <c r="BK27" s="148">
        <f>IF(PIT_fed_deduction!BK27="",0,(PIT_history!BK27*(1-PIT_fed_deduction!BK27*PIT_history!BK$54))/(1-PIT_history!BK27*PIT_fed_deduction!BK27*PIT_history!BK$54))</f>
        <v>3.7359900373598993E-3</v>
      </c>
      <c r="BL27" s="148">
        <f>IF(PIT_fed_deduction!BL27="",0,(PIT_history!BL27*(1-PIT_fed_deduction!BL27*PIT_history!BL$54))/(1-PIT_history!BL27*PIT_fed_deduction!BL27*PIT_history!BL$54))</f>
        <v>3.7359900373598993E-3</v>
      </c>
      <c r="BM27" s="148">
        <f>IF(PIT_fed_deduction!BM27="",0,(PIT_history!BM27*(1-PIT_fed_deduction!BM27*PIT_history!BM$54))/(1-PIT_history!BM27*PIT_fed_deduction!BM27*PIT_history!BM$54))</f>
        <v>3.7359900373598993E-3</v>
      </c>
      <c r="BN27" s="148">
        <f>IF(PIT_fed_deduction!BN27="",0,(PIT_history!BN27*(1-PIT_fed_deduction!BN27*PIT_history!BN$54))/(1-PIT_history!BN27*PIT_fed_deduction!BN27*PIT_history!BN$54))</f>
        <v>9.4923648369789528E-3</v>
      </c>
      <c r="BO27" s="148">
        <f>IF(PIT_fed_deduction!BO27="",0,(PIT_history!BO27*(1-PIT_fed_deduction!BO27*PIT_history!BO$54))/(1-PIT_history!BO27*PIT_fed_deduction!BO27*PIT_history!BO$54))</f>
        <v>1.2345679012345682E-2</v>
      </c>
      <c r="BP27" s="148">
        <f>IF(PIT_fed_deduction!BP27="",0,(PIT_history!BP27*(1-PIT_fed_deduction!BP27*PIT_history!BP$54))/(1-PIT_history!BP27*PIT_fed_deduction!BP27*PIT_history!BP$54))</f>
        <v>1.2345679012345682E-2</v>
      </c>
      <c r="BQ27" s="148">
        <f>IF(PIT_fed_deduction!BQ27="",0,(PIT_history!BQ27*(1-PIT_fed_deduction!BQ27*PIT_history!BQ$54))/(1-PIT_history!BQ27*PIT_fed_deduction!BQ27*PIT_history!BQ$54))</f>
        <v>1.2345679012345682E-2</v>
      </c>
      <c r="BR27" s="148">
        <f>IF(PIT_fed_deduction!BR27="",0,(PIT_history!BR27*(1-PIT_fed_deduction!BR27*PIT_history!BR$54))/(1-PIT_history!BR27*PIT_fed_deduction!BR27*PIT_history!BR$54))</f>
        <v>1.2345679012345682E-2</v>
      </c>
      <c r="BS27" s="148">
        <f>IF(PIT_fed_deduction!BS27="",0,(PIT_history!BS27*(1-PIT_fed_deduction!BS27*PIT_history!BS$54))/(1-PIT_history!BS27*PIT_fed_deduction!BS27*PIT_history!BS$54))</f>
        <v>1.2345679012345682E-2</v>
      </c>
      <c r="BT27" s="148">
        <f>IF(PIT_fed_deduction!BT27="",0,(PIT_history!BT27*(1-PIT_fed_deduction!BT27*PIT_history!BT$54))/(1-PIT_history!BT27*PIT_fed_deduction!BT27*PIT_history!BT$54))</f>
        <v>1.2345679012345682E-2</v>
      </c>
      <c r="BU27" s="148">
        <f>IF(PIT_fed_deduction!BU27="",0,(PIT_history!BU27*(1-PIT_fed_deduction!BU27*PIT_history!BU$54))/(1-PIT_history!BU27*PIT_fed_deduction!BU27*PIT_history!BU$54))</f>
        <v>1.8789144050104387E-2</v>
      </c>
      <c r="BV27" s="148">
        <f>IF(PIT_fed_deduction!BV27="",0,(PIT_history!BV27*(1-PIT_fed_deduction!BV27*PIT_history!BV$54))/(1-PIT_history!BV27*PIT_fed_deduction!BV27*PIT_history!BV$54))</f>
        <v>1.8789144050104387E-2</v>
      </c>
      <c r="BW27" s="148">
        <f>IF(PIT_fed_deduction!BW27="",0,(PIT_history!BW27*(1-PIT_fed_deduction!BW27*PIT_history!BW$54))/(1-PIT_history!BW27*PIT_fed_deduction!BW27*PIT_history!BW$54))</f>
        <v>1.8789144050104387E-2</v>
      </c>
      <c r="BX27" s="148">
        <f>IF(PIT_fed_deduction!BX27="",0,(PIT_history!BX27*(1-PIT_fed_deduction!BX27*PIT_history!BX$54))/(1-PIT_history!BX27*PIT_fed_deduction!BX27*PIT_history!BX$54))</f>
        <v>1.8789144050104387E-2</v>
      </c>
      <c r="BY27" s="148">
        <f>IF(PIT_fed_deduction!BY27="",0,(PIT_history!BY27*(1-PIT_fed_deduction!BY27*PIT_history!BY$54))/(1-PIT_history!BY27*PIT_fed_deduction!BY27*PIT_history!BY$54))</f>
        <v>1.8789144050104387E-2</v>
      </c>
      <c r="BZ27" s="148">
        <f>IF(PIT_fed_deduction!BZ27="",0,(PIT_history!BZ27*(1-PIT_fed_deduction!BZ27*PIT_history!BZ$54))/(1-PIT_history!BZ27*PIT_fed_deduction!BZ27*PIT_history!BZ$54))</f>
        <v>1.8789144050104387E-2</v>
      </c>
      <c r="CA27" s="148">
        <f>IF(PIT_fed_deduction!CA27="",0,(PIT_history!CA27*(1-PIT_fed_deduction!CA27*PIT_history!CA$54))/(1-PIT_history!CA27*PIT_fed_deduction!CA27*PIT_history!CA$54))</f>
        <v>1.8789144050104387E-2</v>
      </c>
      <c r="CB27" s="148">
        <f>IF(PIT_fed_deduction!CB27="",0,(PIT_history!CB27*(1-PIT_fed_deduction!CB27*PIT_history!CB$54))/(1-PIT_history!CB27*PIT_fed_deduction!CB27*PIT_history!CB$54))</f>
        <v>1.8789144050104387E-2</v>
      </c>
      <c r="CC27" s="148">
        <f>IF(PIT_fed_deduction!CC27="",0,(PIT_history!CC27*(1-PIT_fed_deduction!CC27*PIT_history!CC$54))/(1-PIT_history!CC27*PIT_fed_deduction!CC27*PIT_history!CC$54))</f>
        <v>1.8789144050104387E-2</v>
      </c>
      <c r="CD27" s="148">
        <f>IF(PIT_fed_deduction!CD27="",0,(PIT_history!CD27*(1-PIT_fed_deduction!CD27*PIT_history!CD$54))/(1-PIT_history!CD27*PIT_fed_deduction!CD27*PIT_history!CD$54))</f>
        <v>1.8789144050104387E-2</v>
      </c>
      <c r="CE27" s="148">
        <f>IF(PIT_fed_deduction!CE27="",0,(PIT_history!CE27*(1-PIT_fed_deduction!CE27*PIT_history!CE$54))/(1-PIT_history!CE27*PIT_fed_deduction!CE27*PIT_history!CE$54))</f>
        <v>1.9323500138755289E-2</v>
      </c>
      <c r="CF27" s="148">
        <f>IF(PIT_fed_deduction!CF27="",0,(PIT_history!CF27*(1-PIT_fed_deduction!CF27*PIT_history!CF$54))/(1-PIT_history!CF27*PIT_fed_deduction!CF27*PIT_history!CF$54))</f>
        <v>3.0927835051546393E-2</v>
      </c>
      <c r="CG27" s="148">
        <f>IF(PIT_fed_deduction!CG27="",0,(PIT_history!CG27*(1-PIT_fed_deduction!CG27*PIT_history!CG$54))/(1-PIT_history!CG27*PIT_fed_deduction!CG27*PIT_history!CG$54))</f>
        <v>3.0927835051546393E-2</v>
      </c>
      <c r="CH27" s="148">
        <f>IF(PIT_fed_deduction!CH27="",0,(PIT_history!CH27*(1-PIT_fed_deduction!CH27*PIT_history!CH$54))/(1-PIT_history!CH27*PIT_fed_deduction!CH27*PIT_history!CH$54))</f>
        <v>3.0927835051546393E-2</v>
      </c>
      <c r="CI27" s="148">
        <f>IF(PIT_fed_deduction!CI27="",0,(PIT_history!CI27*(1-PIT_fed_deduction!CI27*PIT_history!CI$54))/(1-PIT_history!CI27*PIT_fed_deduction!CI27*PIT_history!CI$54))</f>
        <v>3.0927835051546393E-2</v>
      </c>
      <c r="CJ27" s="148">
        <f>IF(PIT_fed_deduction!CJ27="",0,(PIT_history!CJ27*(1-PIT_fed_deduction!CJ27*PIT_history!CJ$54))/(1-PIT_history!CJ27*PIT_fed_deduction!CJ27*PIT_history!CJ$54))</f>
        <v>3.0927835051546393E-2</v>
      </c>
      <c r="CK27" s="148">
        <f>IF(PIT_fed_deduction!CK27="",0,(PIT_history!CK27*(1-PIT_fed_deduction!CK27*PIT_history!CK$54))/(1-PIT_history!CK27*PIT_fed_deduction!CK27*PIT_history!CK$54))</f>
        <v>3.7772545808168689E-2</v>
      </c>
      <c r="CL27" s="148">
        <f>IF(PIT_fed_deduction!CL27="",0,(PIT_history!CL27*(1-PIT_fed_deduction!CL27*PIT_history!CL$54))/(1-PIT_history!CL27*PIT_fed_deduction!CL27*PIT_history!CL$54))</f>
        <v>4.3938161106590719E-2</v>
      </c>
      <c r="CM27" s="148">
        <f>IF(PIT_fed_deduction!CM27="",0,(PIT_history!CM27*(1-PIT_fed_deduction!CM27*PIT_history!CM$54))/(1-PIT_history!CM27*PIT_fed_deduction!CM27*PIT_history!CM$54))</f>
        <v>4.3938161106590719E-2</v>
      </c>
      <c r="CN27" s="148">
        <f>IF(PIT_fed_deduction!CN27="",0,(PIT_history!CN27*(1-PIT_fed_deduction!CN27*PIT_history!CN$54))/(1-PIT_history!CN27*PIT_fed_deduction!CN27*PIT_history!CN$54))</f>
        <v>4.3938161106590719E-2</v>
      </c>
      <c r="CO27" s="148">
        <f>IF(PIT_fed_deduction!CO27="",0,(PIT_history!CO27*(1-PIT_fed_deduction!CO27*PIT_history!CO$54))/(1-PIT_history!CO27*PIT_fed_deduction!CO27*PIT_history!CO$54))</f>
        <v>4.2184634196046455E-2</v>
      </c>
      <c r="CP27" s="148">
        <f>IF(PIT_fed_deduction!CP27="",0,(PIT_history!CP27*(1-PIT_fed_deduction!CP27*PIT_history!CP$54))/(1-PIT_history!CP27*PIT_fed_deduction!CP27*PIT_history!CP$54))</f>
        <v>4.2184634196046455E-2</v>
      </c>
      <c r="CQ27" s="148">
        <f>IF(PIT_fed_deduction!CQ27="",0,(PIT_history!CQ27*(1-PIT_fed_deduction!CQ27*PIT_history!CQ$54))/(1-PIT_history!CQ27*PIT_fed_deduction!CQ27*PIT_history!CQ$54))</f>
        <v>3.7122019175612551E-2</v>
      </c>
      <c r="CR27" s="148">
        <f>IF(PIT_fed_deduction!CR27="",0,(PIT_history!CR27*(1-PIT_fed_deduction!CR27*PIT_history!CR$54))/(1-PIT_history!CR27*PIT_fed_deduction!CR27*PIT_history!CR$54))</f>
        <v>0.06</v>
      </c>
      <c r="CS27" s="148">
        <f>IF(PIT_fed_deduction!CS27="",0,(PIT_history!CS27*(1-PIT_fed_deduction!CS27*PIT_history!CS$54))/(1-PIT_history!CS27*PIT_fed_deduction!CS27*PIT_history!CS$54))</f>
        <v>0.06</v>
      </c>
      <c r="CT27" s="148">
        <f>IF(PIT_fed_deduction!CT27="",0,(PIT_history!CT27*(1-PIT_fed_deduction!CT27*PIT_history!CT$54))/(1-PIT_history!CT27*PIT_fed_deduction!CT27*PIT_history!CT$54))</f>
        <v>0.06</v>
      </c>
      <c r="CU27" s="148">
        <f>IF(PIT_fed_deduction!CU27="",0,(PIT_history!CU27*(1-PIT_fed_deduction!CU27*PIT_history!CU$54))/(1-PIT_history!CU27*PIT_fed_deduction!CU27*PIT_history!CU$54))</f>
        <v>0.06</v>
      </c>
      <c r="CV27" s="148">
        <f>IF(PIT_fed_deduction!CV27="",0,(PIT_history!CV27*(1-PIT_fed_deduction!CV27*PIT_history!CV$54))/(1-PIT_history!CV27*PIT_fed_deduction!CV27*PIT_history!CV$54))</f>
        <v>0.06</v>
      </c>
      <c r="CW27" s="148">
        <f>IF(PIT_fed_deduction!CW27="",0,(PIT_history!CW27*(1-PIT_fed_deduction!CW27*PIT_history!CW$54))/(1-PIT_history!CW27*PIT_fed_deduction!CW27*PIT_history!CW$54))</f>
        <v>0.06</v>
      </c>
      <c r="CX27" s="148">
        <f>IF(PIT_fed_deduction!CX27="",0,(PIT_history!CX27*(1-PIT_fed_deduction!CX27*PIT_history!CX$54))/(1-PIT_history!CX27*PIT_fed_deduction!CX27*PIT_history!CX$54))</f>
        <v>0.06</v>
      </c>
      <c r="CY27" s="148">
        <f>IF(PIT_fed_deduction!CY27="",0,(PIT_history!CY27*(1-PIT_fed_deduction!CY27*PIT_history!CY$54))/(1-PIT_history!CY27*PIT_fed_deduction!CY27*PIT_history!CY$54))</f>
        <v>0.06</v>
      </c>
      <c r="CZ27" s="148">
        <f>IF(PIT_fed_deduction!CZ27="",0,(PIT_history!CZ27*(1-PIT_fed_deduction!CZ27*PIT_history!CZ$54))/(1-PIT_history!CZ27*PIT_fed_deduction!CZ27*PIT_history!CZ$54))</f>
        <v>0.06</v>
      </c>
      <c r="DA27" s="148">
        <f>IF(PIT_fed_deduction!DA27="",0,(PIT_history!DA27*(1-PIT_fed_deduction!DA27*PIT_history!DA$54))/(1-PIT_history!DA27*PIT_fed_deduction!DA27*PIT_history!DA$54))</f>
        <v>0.06</v>
      </c>
      <c r="DB27" s="148">
        <f>IF(PIT_fed_deduction!DB27="",0,(PIT_history!DB27*(1-PIT_fed_deduction!DB27*PIT_history!DB$54))/(1-PIT_history!DB27*PIT_fed_deduction!DB27*PIT_history!DB$54))</f>
        <v>0.06</v>
      </c>
      <c r="DC27" s="148">
        <f>IF(PIT_fed_deduction!DC27="",0,(PIT_history!DC27*(1-PIT_fed_deduction!DC27*PIT_history!DC$54))/(1-PIT_history!DC27*PIT_fed_deduction!DC27*PIT_history!DC$54))</f>
        <v>0.06</v>
      </c>
      <c r="DD27" s="148">
        <f>IF(PIT_fed_deduction!DD27="",0,(PIT_history!DD27*(1-PIT_fed_deduction!DD27*PIT_history!DD$54))/(1-PIT_history!DD27*PIT_fed_deduction!DD27*PIT_history!DD$54))</f>
        <v>0.06</v>
      </c>
      <c r="DE27" s="148">
        <f>IF(PIT_fed_deduction!DE27="",0,(PIT_history!DE27*(1-PIT_fed_deduction!DE27*PIT_history!DE$54))/(1-PIT_history!DE27*PIT_fed_deduction!DE27*PIT_history!DE$54))</f>
        <v>0.06</v>
      </c>
      <c r="DF27" s="148">
        <f>IF(PIT_fed_deduction!DF27="",0,(PIT_history!DF27*(1-PIT_fed_deduction!DF27*PIT_history!DF$54))/(1-PIT_history!DF27*PIT_fed_deduction!DF27*PIT_history!DF$54))</f>
        <v>0.06</v>
      </c>
      <c r="DG27" s="148">
        <f>IF(PIT_fed_deduction!DG27="",0,(PIT_history!DG27*(1-PIT_fed_deduction!DG27*PIT_history!DG$54))/(1-PIT_history!DG27*PIT_fed_deduction!DG27*PIT_history!DG$54))</f>
        <v>0.06</v>
      </c>
      <c r="DH27" s="148">
        <f>IF(PIT_fed_deduction!DH27="",0,(PIT_history!DH27*(1-PIT_fed_deduction!DH27*PIT_history!DH$54))/(1-PIT_history!DH27*PIT_fed_deduction!DH27*PIT_history!DH$54))</f>
        <v>0.06</v>
      </c>
      <c r="DI27" s="148">
        <f>IF(PIT_fed_deduction!DI27="",0,(PIT_history!DI27*(1-PIT_fed_deduction!DI27*PIT_history!DI$54))/(1-PIT_history!DI27*PIT_fed_deduction!DI27*PIT_history!DI$54))</f>
        <v>0.06</v>
      </c>
      <c r="DJ27" s="148">
        <f>IF(PIT_fed_deduction!DJ27="",0,(PIT_history!DJ27*(1-PIT_fed_deduction!DJ27*PIT_history!DJ$54))/(1-PIT_history!DJ27*PIT_fed_deduction!DJ27*PIT_history!DJ$54))</f>
        <v>0.06</v>
      </c>
      <c r="DK27" s="148">
        <f>IF(PIT_fed_deduction!DK27="",0,(PIT_history!DK27*(1-PIT_fed_deduction!DK27*PIT_history!DK$54))/(1-PIT_history!DK27*PIT_fed_deduction!DK27*PIT_history!DK$54))</f>
        <v>0.06</v>
      </c>
      <c r="DL27" s="148">
        <f>IF(PIT_fed_deduction!DL27="",0,(PIT_history!DL27*(1-PIT_fed_deduction!DL27*PIT_history!DL$54))/(1-PIT_history!DL27*PIT_fed_deduction!DL27*PIT_history!DL$54))</f>
        <v>0.06</v>
      </c>
      <c r="DM27" s="148">
        <f>IF(PIT_fed_deduction!DM27="",0,(PIT_history!DM27*(1-PIT_fed_deduction!DM27*PIT_history!DM$54))/(1-PIT_history!DM27*PIT_fed_deduction!DM27*PIT_history!DM$54))</f>
        <v>0.06</v>
      </c>
      <c r="DN27" s="148">
        <f>IF(PIT_fed_deduction!DN27="",0,(PIT_history!DN27*(1-PIT_fed_deduction!DN27*PIT_history!DN$54))/(1-PIT_history!DN27*PIT_fed_deduction!DN27*PIT_history!DN$54))</f>
        <v>0.06</v>
      </c>
      <c r="DO27" s="148">
        <f>IF(PIT_fed_deduction!DO27="",0,(PIT_history!DO27*(1-PIT_fed_deduction!DO27*PIT_history!DO$54))/(1-PIT_history!DO27*PIT_fed_deduction!DO27*PIT_history!DO$54))</f>
        <v>0.06</v>
      </c>
      <c r="DP27" s="148">
        <f>IF(PIT_fed_deduction!DP27="",0,(1-(PIT_fed_deduction!DP27*PIT_history!DP$54))*PIT_history!DP27)</f>
        <v>5.9000000000000004E-2</v>
      </c>
      <c r="DQ27" s="148">
        <f>IF(PIT_fed_deduction!DQ27="",0,(1-(PIT_fed_deduction!DQ27*PIT_history!DQ$54))*PIT_history!DQ27)</f>
        <v>5.4000000000000006E-2</v>
      </c>
      <c r="DR27" s="148">
        <f>IF(PIT_fed_deduction!DR27="",0,(1-(PIT_fed_deduction!DR27*PIT_history!DR$54))*PIT_history!DR27)</f>
        <v>5.4000000000000006E-2</v>
      </c>
      <c r="DS27" s="148">
        <f>IF(PIT_fed_deduction!DS27="",0,(1-(PIT_fed_deduction!DS27*PIT_history!DS$54))*PIT_history!DS27)</f>
        <v>5.4000000000000006E-2</v>
      </c>
      <c r="DT27" s="148">
        <f>IF(PIT_fed_deduction!DT27="",0,(1-(PIT_fed_deduction!DT27*PIT_history!DT$54))*PIT_history!DT27)</f>
        <v>5.2999999999999999E-2</v>
      </c>
      <c r="DU27" s="148">
        <f>IF(PIT_fed_deduction!DU27="",0,(1-(PIT_fed_deduction!DU27*PIT_history!DU$54))*PIT_history!DU27)</f>
        <v>4.9500000000000002E-2</v>
      </c>
      <c r="DV27" s="148">
        <f>IF(PIT_fed_deduction!DV27="",0,(1-(PIT_fed_deduction!DV27*PIT_history!DV$54))*PIT_history!DV27)</f>
        <v>4.8000000000000001E-2</v>
      </c>
      <c r="DW27" s="148">
        <f>IF(PIT_fed_deduction!DW27="",0,(1-(PIT_fed_deduction!DW27*PIT_history!DW$54))*PIT_history!DW27)</f>
        <v>4.7E-2</v>
      </c>
      <c r="DX27" s="148">
        <f>IF(PIT_fed_deduction!DX27="",0,(1-(PIT_fed_deduction!DX27*PIT_history!DX$54))*PIT_history!DX27)</f>
        <v>4.7E-2</v>
      </c>
      <c r="DY27" s="144">
        <f>IF(PIT_fed_deduction!DY27="","",(1-(PIT_fed_deduction!DY27*PIT_history!DY$54))*PIT_history!DY27)</f>
        <v>4.7E-2</v>
      </c>
      <c r="DZ27" s="68"/>
      <c r="EA27" s="2"/>
      <c r="EB27" s="2"/>
      <c r="EC27" s="2"/>
      <c r="ED27" s="2"/>
      <c r="EE27" s="2"/>
      <c r="EF27" s="2"/>
      <c r="EG27" s="2"/>
      <c r="EH27" s="2"/>
      <c r="EI27" s="2"/>
      <c r="EJ27" s="2"/>
      <c r="EK27" s="2"/>
      <c r="EL27" s="2"/>
      <c r="EM27" s="2"/>
      <c r="EN27" s="2"/>
      <c r="EO27" s="2"/>
      <c r="EP27" s="2"/>
      <c r="EQ27" s="2"/>
      <c r="ER27" s="2"/>
      <c r="ES27" s="2"/>
      <c r="ET27" s="2"/>
      <c r="EU27" s="2"/>
    </row>
    <row r="28" spans="1:151" ht="15" customHeight="1">
      <c r="A28" s="17" t="s">
        <v>52</v>
      </c>
      <c r="B28" s="148">
        <f>IF(PIT_fed_deduction!B28="",0,(PIT_history!B28*(1-PIT_fed_deduction!B28*PIT_history!B$54))/(1-PIT_history!B28*PIT_fed_deduction!B28*PIT_history!B$54))</f>
        <v>0</v>
      </c>
      <c r="C28" s="148">
        <f>IF(PIT_fed_deduction!C28="",0,(PIT_history!C28*(1-PIT_fed_deduction!C28*PIT_history!C$54))/(1-PIT_history!C28*PIT_fed_deduction!C28*PIT_history!C$54))</f>
        <v>0</v>
      </c>
      <c r="D28" s="148">
        <f>IF(PIT_fed_deduction!D28="",0,(PIT_history!D28*(1-PIT_fed_deduction!D28*PIT_history!D$54))/(1-PIT_history!D28*PIT_fed_deduction!D28*PIT_history!D$54))</f>
        <v>0</v>
      </c>
      <c r="E28" s="148">
        <f>IF(PIT_fed_deduction!E28="",0,(PIT_history!E28*(1-PIT_fed_deduction!E28*PIT_history!E$54))/(1-PIT_history!E28*PIT_fed_deduction!E28*PIT_history!E$54))</f>
        <v>0</v>
      </c>
      <c r="F28" s="148">
        <f>IF(PIT_fed_deduction!F28="",0,(PIT_history!F28*(1-PIT_fed_deduction!F28*PIT_history!F$54))/(1-PIT_history!F28*PIT_fed_deduction!F28*PIT_history!F$54))</f>
        <v>0</v>
      </c>
      <c r="G28" s="148">
        <f>IF(PIT_fed_deduction!G28="",0,(PIT_history!G28*(1-PIT_fed_deduction!G28*PIT_history!G$54))/(1-PIT_history!G28*PIT_fed_deduction!G28*PIT_history!G$54))</f>
        <v>0</v>
      </c>
      <c r="H28" s="148">
        <f>IF(PIT_fed_deduction!H28="",0,(PIT_history!H28*(1-PIT_fed_deduction!H28*PIT_history!H$54))/(1-PIT_history!H28*PIT_fed_deduction!H28*PIT_history!H$54))</f>
        <v>0</v>
      </c>
      <c r="I28" s="148">
        <f>IF(PIT_fed_deduction!I28="",0,(PIT_history!I28*(1-PIT_fed_deduction!I28*PIT_history!I$54))/(1-PIT_history!I28*PIT_fed_deduction!I28*PIT_history!I$54))</f>
        <v>0</v>
      </c>
      <c r="J28" s="148">
        <f>IF(PIT_fed_deduction!J28="",0,(PIT_history!J28*(1-PIT_fed_deduction!J28*PIT_history!J$54))/(1-PIT_history!J28*PIT_fed_deduction!J28*PIT_history!J$54))</f>
        <v>0</v>
      </c>
      <c r="K28" s="148">
        <f>IF(PIT_fed_deduction!K28="",0,(PIT_history!K28*(1-PIT_fed_deduction!K28*PIT_history!K$54))/(1-PIT_history!K28*PIT_fed_deduction!K28*PIT_history!K$54))</f>
        <v>0</v>
      </c>
      <c r="L28" s="148">
        <f>IF(PIT_fed_deduction!L28="",0,(PIT_history!L28*(1-PIT_fed_deduction!L28*PIT_history!L$54))/(1-PIT_history!L28*PIT_fed_deduction!L28*PIT_history!L$54))</f>
        <v>0</v>
      </c>
      <c r="M28" s="148">
        <f>IF(PIT_fed_deduction!M28="",0,(PIT_history!M28*(1-PIT_fed_deduction!M28*PIT_history!M$54))/(1-PIT_history!M28*PIT_fed_deduction!M28*PIT_history!M$54))</f>
        <v>0</v>
      </c>
      <c r="N28" s="148">
        <f>IF(PIT_fed_deduction!N28="",0,(PIT_history!N28*(1-PIT_fed_deduction!N28*PIT_history!N$54))/(1-PIT_history!N28*PIT_fed_deduction!N28*PIT_history!N$54))</f>
        <v>0</v>
      </c>
      <c r="O28" s="148">
        <f>IF(PIT_fed_deduction!O28="",0,(PIT_history!O28*(1-PIT_fed_deduction!O28*PIT_history!O$54))/(1-PIT_history!O28*PIT_fed_deduction!O28*PIT_history!O$54))</f>
        <v>0</v>
      </c>
      <c r="P28" s="148">
        <f>IF(PIT_fed_deduction!P28="",0,(PIT_history!P28*(1-PIT_fed_deduction!P28*PIT_history!P$54))/(1-PIT_history!P28*PIT_fed_deduction!P28*PIT_history!P$54))</f>
        <v>0</v>
      </c>
      <c r="Q28" s="148">
        <f>IF(PIT_fed_deduction!Q28="",0,(PIT_history!Q28*(1-PIT_fed_deduction!Q28*PIT_history!Q$54))/(1-PIT_history!Q28*PIT_fed_deduction!Q28*PIT_history!Q$54))</f>
        <v>0</v>
      </c>
      <c r="R28" s="148">
        <f>IF(PIT_fed_deduction!R28="",0,(PIT_history!R28*(1-PIT_fed_deduction!R28*PIT_history!R$54))/(1-PIT_history!R28*PIT_fed_deduction!R28*PIT_history!R$54))</f>
        <v>0</v>
      </c>
      <c r="S28" s="148">
        <f>IF(PIT_fed_deduction!S28="",0,(PIT_history!S28*(1-PIT_fed_deduction!S28*PIT_history!S$54))/(1-PIT_history!S28*PIT_fed_deduction!S28*PIT_history!S$54))</f>
        <v>0</v>
      </c>
      <c r="T28" s="148">
        <f>IF(PIT_fed_deduction!T28="",0,(PIT_history!T28*(1-PIT_fed_deduction!T28*PIT_history!T$54))/(1-PIT_history!T28*PIT_fed_deduction!T28*PIT_history!T$54))</f>
        <v>0</v>
      </c>
      <c r="U28" s="148">
        <f>IF(PIT_fed_deduction!U28="",0,(PIT_history!U28*(1-PIT_fed_deduction!U28*PIT_history!U$54))/(1-PIT_history!U28*PIT_fed_deduction!U28*PIT_history!U$54))</f>
        <v>0</v>
      </c>
      <c r="V28" s="148">
        <f>IF(PIT_fed_deduction!V28="",0,(PIT_history!V28*(1-PIT_fed_deduction!V28*PIT_history!V$54))/(1-PIT_history!V28*PIT_fed_deduction!V28*PIT_history!V$54))</f>
        <v>0</v>
      </c>
      <c r="W28" s="148">
        <f>IF(PIT_fed_deduction!W28="",0,(PIT_history!W28*(1-PIT_fed_deduction!W28*PIT_history!W$54))/(1-PIT_history!W28*PIT_fed_deduction!W28*PIT_history!W$54))</f>
        <v>0</v>
      </c>
      <c r="X28" s="148">
        <f>IF(PIT_fed_deduction!X28="",0,(PIT_history!X28*(1-PIT_fed_deduction!X28*PIT_history!X$54))/(1-PIT_history!X28*PIT_fed_deduction!X28*PIT_history!X$54))</f>
        <v>0</v>
      </c>
      <c r="Y28" s="148">
        <f>IF(PIT_fed_deduction!Y28="",0,(PIT_history!Y28*(1-PIT_fed_deduction!Y28*PIT_history!Y$54))/(1-PIT_history!Y28*PIT_fed_deduction!Y28*PIT_history!Y$54))</f>
        <v>0</v>
      </c>
      <c r="Z28" s="148">
        <f>IF(PIT_fed_deduction!Z28="",0,(PIT_history!Z28*(1-PIT_fed_deduction!Z28*PIT_history!Z$54))/(1-PIT_history!Z28*PIT_fed_deduction!Z28*PIT_history!Z$54))</f>
        <v>0</v>
      </c>
      <c r="AA28" s="148">
        <f>IF(PIT_fed_deduction!AA28="",0,(PIT_history!AA28*(1-PIT_fed_deduction!AA28*PIT_history!AA$54))/(1-PIT_history!AA28*PIT_fed_deduction!AA28*PIT_history!AA$54))</f>
        <v>0</v>
      </c>
      <c r="AB28" s="148">
        <f>IF(PIT_fed_deduction!AB28="",0,(PIT_history!AB28*(1-PIT_fed_deduction!AB28*PIT_history!AB$54))/(1-PIT_history!AB28*PIT_fed_deduction!AB28*PIT_history!AB$54))</f>
        <v>0</v>
      </c>
      <c r="AC28" s="148">
        <f>IF(PIT_fed_deduction!AC28="",0,(PIT_history!AC28*(1-PIT_fed_deduction!AC28*PIT_history!AC$54))/(1-PIT_history!AC28*PIT_fed_deduction!AC28*PIT_history!AC$54))</f>
        <v>0</v>
      </c>
      <c r="AD28" s="148">
        <f>IF(PIT_fed_deduction!AD28="",0,(PIT_history!AD28*(1-PIT_fed_deduction!AD28*PIT_history!AD$54))/(1-PIT_history!AD28*PIT_fed_deduction!AD28*PIT_history!AD$54))</f>
        <v>0</v>
      </c>
      <c r="AE28" s="148">
        <f>IF(PIT_fed_deduction!AE28="",0,(PIT_history!AE28*(1-PIT_fed_deduction!AE28*PIT_history!AE$54))/(1-PIT_history!AE28*PIT_fed_deduction!AE28*PIT_history!AE$54))</f>
        <v>0</v>
      </c>
      <c r="AF28" s="148">
        <f>IF(PIT_fed_deduction!AF28="",0,(PIT_history!AF28*(1-PIT_fed_deduction!AF28*PIT_history!AF$54))/(1-PIT_history!AF28*PIT_fed_deduction!AF28*PIT_history!AF$54))</f>
        <v>0</v>
      </c>
      <c r="AG28" s="148">
        <f>IF(PIT_fed_deduction!AG28="",0,(PIT_history!AG28*(1-PIT_fed_deduction!AG28*PIT_history!AG$54))/(1-PIT_history!AG28*PIT_fed_deduction!AG28*PIT_history!AG$54))</f>
        <v>0</v>
      </c>
      <c r="AH28" s="148">
        <f>IF(PIT_fed_deduction!AH28="",0,(PIT_history!AH28*(1-PIT_fed_deduction!AH28*PIT_history!AH$54))/(1-PIT_history!AH28*PIT_fed_deduction!AH28*PIT_history!AH$54))</f>
        <v>0</v>
      </c>
      <c r="AI28" s="148">
        <f>IF(PIT_fed_deduction!AI28="",0,(PIT_history!AI28*(1-PIT_fed_deduction!AI28*PIT_history!AI$54))/(1-PIT_history!AI28*PIT_fed_deduction!AI28*PIT_history!AI$54))</f>
        <v>1.5182601559294216E-2</v>
      </c>
      <c r="AJ28" s="148">
        <f>IF(PIT_fed_deduction!AJ28="",0,(PIT_history!AJ28*(1-PIT_fed_deduction!AJ28*PIT_history!AJ$54))/(1-PIT_history!AJ28*PIT_fed_deduction!AJ28*PIT_history!AJ$54))</f>
        <v>1.5182601559294216E-2</v>
      </c>
      <c r="AK28" s="148">
        <f>IF(PIT_fed_deduction!AK28="",0,(PIT_history!AK28*(1-PIT_fed_deduction!AK28*PIT_history!AK$54))/(1-PIT_history!AK28*PIT_fed_deduction!AK28*PIT_history!AK$54))</f>
        <v>1.5182601559294216E-2</v>
      </c>
      <c r="AL28" s="148">
        <f>IF(PIT_fed_deduction!AL28="",0,(PIT_history!AL28*(1-PIT_fed_deduction!AL28*PIT_history!AL$54))/(1-PIT_history!AL28*PIT_fed_deduction!AL28*PIT_history!AL$54))</f>
        <v>8.6741016109045839E-3</v>
      </c>
      <c r="AM28" s="148">
        <f>IF(PIT_fed_deduction!AM28="",0,(PIT_history!AM28*(1-PIT_fed_deduction!AM28*PIT_history!AM$54))/(1-PIT_history!AM28*PIT_fed_deduction!AM28*PIT_history!AM$54))</f>
        <v>8.6741016109045839E-3</v>
      </c>
      <c r="AN28" s="148">
        <f>IF(PIT_fed_deduction!AN28="",0,(PIT_history!AN28*(1-PIT_fed_deduction!AN28*PIT_history!AN$54))/(1-PIT_history!AN28*PIT_fed_deduction!AN28*PIT_history!AN$54))</f>
        <v>8.6741016109045839E-3</v>
      </c>
      <c r="AO28" s="148">
        <f>IF(PIT_fed_deduction!AO28="",0,(PIT_history!AO28*(1-PIT_fed_deduction!AO28*PIT_history!AO$54))/(1-PIT_history!AO28*PIT_fed_deduction!AO28*PIT_history!AO$54))</f>
        <v>8.6741016109045839E-3</v>
      </c>
      <c r="AP28" s="148">
        <f>IF(PIT_fed_deduction!AP28="",0,(PIT_history!AP28*(1-PIT_fed_deduction!AP28*PIT_history!AP$54))/(1-PIT_history!AP28*PIT_fed_deduction!AP28*PIT_history!AP$54))</f>
        <v>8.6741016109045839E-3</v>
      </c>
      <c r="AQ28" s="148">
        <f>IF(PIT_fed_deduction!AQ28="",0,(PIT_history!AQ28*(1-PIT_fed_deduction!AQ28*PIT_history!AQ$54))/(1-PIT_history!AQ28*PIT_fed_deduction!AQ28*PIT_history!AQ$54))</f>
        <v>7.8544853245142605E-3</v>
      </c>
      <c r="AR28" s="148">
        <f>IF(PIT_fed_deduction!AR28="",0,(PIT_history!AR28*(1-PIT_fed_deduction!AR28*PIT_history!AR$54))/(1-PIT_history!AR28*PIT_fed_deduction!AR28*PIT_history!AR$54))</f>
        <v>4.9751243781094526E-3</v>
      </c>
      <c r="AS28" s="148">
        <f>IF(PIT_fed_deduction!AS28="",0,(PIT_history!AS28*(1-PIT_fed_deduction!AS28*PIT_history!AS$54))/(1-PIT_history!AS28*PIT_fed_deduction!AS28*PIT_history!AS$54))</f>
        <v>4.9751243781094526E-3</v>
      </c>
      <c r="AT28" s="148">
        <f>IF(PIT_fed_deduction!AT28="",0,(PIT_history!AT28*(1-PIT_fed_deduction!AT28*PIT_history!AT$54))/(1-PIT_history!AT28*PIT_fed_deduction!AT28*PIT_history!AT$54))</f>
        <v>2.4937655860349153E-3</v>
      </c>
      <c r="AU28" s="148">
        <f>IF(PIT_fed_deduction!AU28="",0,(PIT_history!AU28*(1-PIT_fed_deduction!AU28*PIT_history!AU$54))/(1-PIT_history!AU28*PIT_fed_deduction!AU28*PIT_history!AU$54))</f>
        <v>3.7359900373598993E-3</v>
      </c>
      <c r="AV28" s="148">
        <f>IF(PIT_fed_deduction!AV28="",0,(PIT_history!AV28*(1-PIT_fed_deduction!AV28*PIT_history!AV$54))/(1-PIT_history!AV28*PIT_fed_deduction!AV28*PIT_history!AV$54))</f>
        <v>3.7359900373598993E-3</v>
      </c>
      <c r="AW28" s="148">
        <f>IF(PIT_fed_deduction!AW28="",0,(PIT_history!AW28*(1-PIT_fed_deduction!AW28*PIT_history!AW$54))/(1-PIT_history!AW28*PIT_fed_deduction!AW28*PIT_history!AW$54))</f>
        <v>3.7359900373598993E-3</v>
      </c>
      <c r="AX28" s="148">
        <f>IF(PIT_fed_deduction!AX28="",0,(PIT_history!AX28*(1-PIT_fed_deduction!AX28*PIT_history!AX$54))/(1-PIT_history!AX28*PIT_fed_deduction!AX28*PIT_history!AX$54))</f>
        <v>3.7359900373598993E-3</v>
      </c>
      <c r="AY28" s="148">
        <f>IF(PIT_fed_deduction!AY28="",0,(PIT_history!AY28*(1-PIT_fed_deduction!AY28*PIT_history!AY$54))/(1-PIT_history!AY28*PIT_fed_deduction!AY28*PIT_history!AY$54))</f>
        <v>3.7359900373598993E-3</v>
      </c>
      <c r="AZ28" s="148">
        <f>IF(PIT_fed_deduction!AZ28="",0,(PIT_history!AZ28*(1-PIT_fed_deduction!AZ28*PIT_history!AZ$54))/(1-PIT_history!AZ28*PIT_fed_deduction!AZ28*PIT_history!AZ$54))</f>
        <v>3.7359900373598993E-3</v>
      </c>
      <c r="BA28" s="148">
        <f>IF(PIT_fed_deduction!BA28="",0,(PIT_history!BA28*(1-PIT_fed_deduction!BA28*PIT_history!BA$54))/(1-PIT_history!BA28*PIT_fed_deduction!BA28*PIT_history!BA$54))</f>
        <v>3.7359900373598993E-3</v>
      </c>
      <c r="BB28" s="148">
        <f>IF(PIT_fed_deduction!BB28="",0,(PIT_history!BB28*(1-PIT_fed_deduction!BB28*PIT_history!BB$54))/(1-PIT_history!BB28*PIT_fed_deduction!BB28*PIT_history!BB$54))</f>
        <v>3.7359900373598993E-3</v>
      </c>
      <c r="BC28" s="148">
        <f>IF(PIT_fed_deduction!BC28="",0,(PIT_history!BC28*(1-PIT_fed_deduction!BC28*PIT_history!BC$54))/(1-PIT_history!BC28*PIT_fed_deduction!BC28*PIT_history!BC$54))</f>
        <v>3.7359900373598993E-3</v>
      </c>
      <c r="BD28" s="148">
        <f>IF(PIT_fed_deduction!BD28="",0,(PIT_history!BD28*(1-PIT_fed_deduction!BD28*PIT_history!BD$54))/(1-PIT_history!BD28*PIT_fed_deduction!BD28*PIT_history!BD$54))</f>
        <v>3.7359900373598993E-3</v>
      </c>
      <c r="BE28" s="148">
        <f>IF(PIT_fed_deduction!BE28="",0,(PIT_history!BE28*(1-PIT_fed_deduction!BE28*PIT_history!BE$54))/(1-PIT_history!BE28*PIT_fed_deduction!BE28*PIT_history!BE$54))</f>
        <v>3.7359900373598993E-3</v>
      </c>
      <c r="BF28" s="148">
        <f>IF(PIT_fed_deduction!BF28="",0,(PIT_history!BF28*(1-PIT_fed_deduction!BF28*PIT_history!BF$54))/(1-PIT_history!BF28*PIT_fed_deduction!BF28*PIT_history!BF$54))</f>
        <v>3.7359900373598993E-3</v>
      </c>
      <c r="BG28" s="148">
        <f>IF(PIT_fed_deduction!BG28="",0,(PIT_history!BG28*(1-PIT_fed_deduction!BG28*PIT_history!BG$54))/(1-PIT_history!BG28*PIT_fed_deduction!BG28*PIT_history!BG$54))</f>
        <v>3.7359900373598993E-3</v>
      </c>
      <c r="BH28" s="148">
        <f>IF(PIT_fed_deduction!BH28="",0,(PIT_history!BH28*(1-PIT_fed_deduction!BH28*PIT_history!BH$54))/(1-PIT_history!BH28*PIT_fed_deduction!BH28*PIT_history!BH$54))</f>
        <v>4.7145102147721305E-3</v>
      </c>
      <c r="BI28" s="148">
        <f>IF(PIT_fed_deduction!BI28="",0,(PIT_history!BI28*(1-PIT_fed_deduction!BI28*PIT_history!BI$54))/(1-PIT_history!BI28*PIT_fed_deduction!BI28*PIT_history!BI$54))</f>
        <v>4.7145102147721305E-3</v>
      </c>
      <c r="BJ28" s="148">
        <f>IF(PIT_fed_deduction!BJ28="",0,(PIT_history!BJ28*(1-PIT_fed_deduction!BJ28*PIT_history!BJ$54))/(1-PIT_history!BJ28*PIT_fed_deduction!BJ28*PIT_history!BJ$54))</f>
        <v>6.7286126241589217E-3</v>
      </c>
      <c r="BK28" s="148">
        <f>IF(PIT_fed_deduction!BK28="",0,(PIT_history!BK28*(1-PIT_fed_deduction!BK28*PIT_history!BK$54))/(1-PIT_history!BK28*PIT_fed_deduction!BK28*PIT_history!BK$54))</f>
        <v>6.7286126241589217E-3</v>
      </c>
      <c r="BL28" s="148">
        <f>IF(PIT_fed_deduction!BL28="",0,(PIT_history!BL28*(1-PIT_fed_deduction!BL28*PIT_history!BL$54))/(1-PIT_history!BL28*PIT_fed_deduction!BL28*PIT_history!BL$54))</f>
        <v>6.7286126241589217E-3</v>
      </c>
      <c r="BM28" s="148">
        <f>IF(PIT_fed_deduction!BM28="",0,(PIT_history!BM28*(1-PIT_fed_deduction!BM28*PIT_history!BM$54))/(1-PIT_history!BM28*PIT_fed_deduction!BM28*PIT_history!BM$54))</f>
        <v>6.7286126241589217E-3</v>
      </c>
      <c r="BN28" s="148">
        <f>IF(PIT_fed_deduction!BN28="",0,(PIT_history!BN28*(1-PIT_fed_deduction!BN28*PIT_history!BN$54))/(1-PIT_history!BN28*PIT_fed_deduction!BN28*PIT_history!BN$54))</f>
        <v>1.7017228622767149E-2</v>
      </c>
      <c r="BO28" s="148">
        <f>IF(PIT_fed_deduction!BO28="",0,(PIT_history!BO28*(1-PIT_fed_deduction!BO28*PIT_history!BO$54))/(1-PIT_history!BO28*PIT_fed_deduction!BO28*PIT_history!BO$54))</f>
        <v>2.5087329310892349E-2</v>
      </c>
      <c r="BP28" s="148">
        <f>IF(PIT_fed_deduction!BP28="",0,(PIT_history!BP28*(1-PIT_fed_deduction!BP28*PIT_history!BP$54))/(1-PIT_history!BP28*PIT_fed_deduction!BP28*PIT_history!BP$54))</f>
        <v>2.5087329310892349E-2</v>
      </c>
      <c r="BQ28" s="148">
        <f>IF(PIT_fed_deduction!BQ28="",0,(PIT_history!BQ28*(1-PIT_fed_deduction!BQ28*PIT_history!BQ$54))/(1-PIT_history!BQ28*PIT_fed_deduction!BQ28*PIT_history!BQ$54))</f>
        <v>3.2258064516129038E-2</v>
      </c>
      <c r="BR28" s="148">
        <f>IF(PIT_fed_deduction!BR28="",0,(PIT_history!BR28*(1-PIT_fed_deduction!BR28*PIT_history!BR$54))/(1-PIT_history!BR28*PIT_fed_deduction!BR28*PIT_history!BR$54))</f>
        <v>3.2258064516129038E-2</v>
      </c>
      <c r="BS28" s="148">
        <f>IF(PIT_fed_deduction!BS28="",0,(PIT_history!BS28*(1-PIT_fed_deduction!BS28*PIT_history!BS$54))/(1-PIT_history!BS28*PIT_fed_deduction!BS28*PIT_history!BS$54))</f>
        <v>3.5752979414951251E-2</v>
      </c>
      <c r="BT28" s="148">
        <f>IF(PIT_fed_deduction!BT28="",0,(PIT_history!BT28*(1-PIT_fed_deduction!BT28*PIT_history!BT$54))/(1-PIT_history!BT28*PIT_fed_deduction!BT28*PIT_history!BT$54))</f>
        <v>3.5752979414951251E-2</v>
      </c>
      <c r="BU28" s="148">
        <f>IF(PIT_fed_deduction!BU28="",0,(PIT_history!BU28*(1-PIT_fed_deduction!BU28*PIT_history!BU$54))/(1-PIT_history!BU28*PIT_fed_deduction!BU28*PIT_history!BU$54))</f>
        <v>3.5752979414951251E-2</v>
      </c>
      <c r="BV28" s="148">
        <f>IF(PIT_fed_deduction!BV28="",0,(PIT_history!BV28*(1-PIT_fed_deduction!BV28*PIT_history!BV$54))/(1-PIT_history!BV28*PIT_fed_deduction!BV28*PIT_history!BV$54))</f>
        <v>3.5752979414951251E-2</v>
      </c>
      <c r="BW28" s="148">
        <f>IF(PIT_fed_deduction!BW28="",0,(PIT_history!BW28*(1-PIT_fed_deduction!BW28*PIT_history!BW$54))/(1-PIT_history!BW28*PIT_fed_deduction!BW28*PIT_history!BW$54))</f>
        <v>3.5752979414951251E-2</v>
      </c>
      <c r="BX28" s="148">
        <f>IF(PIT_fed_deduction!BX28="",0,(PIT_history!BX28*(1-PIT_fed_deduction!BX28*PIT_history!BX$54))/(1-PIT_history!BX28*PIT_fed_deduction!BX28*PIT_history!BX$54))</f>
        <v>3.5752979414951251E-2</v>
      </c>
      <c r="BY28" s="148">
        <f>IF(PIT_fed_deduction!BY28="",0,(PIT_history!BY28*(1-PIT_fed_deduction!BY28*PIT_history!BY$54))/(1-PIT_history!BY28*PIT_fed_deduction!BY28*PIT_history!BY$54))</f>
        <v>3.5752979414951251E-2</v>
      </c>
      <c r="BZ28" s="148">
        <f>IF(PIT_fed_deduction!BZ28="",0,(PIT_history!BZ28*(1-PIT_fed_deduction!BZ28*PIT_history!BZ$54))/(1-PIT_history!BZ28*PIT_fed_deduction!BZ28*PIT_history!BZ$54))</f>
        <v>3.5752979414951251E-2</v>
      </c>
      <c r="CA28" s="148">
        <f>IF(PIT_fed_deduction!CA28="",0,(PIT_history!CA28*(1-PIT_fed_deduction!CA28*PIT_history!CA$54))/(1-PIT_history!CA28*PIT_fed_deduction!CA28*PIT_history!CA$54))</f>
        <v>3.5752979414951251E-2</v>
      </c>
      <c r="CB28" s="148">
        <f>IF(PIT_fed_deduction!CB28="",0,(PIT_history!CB28*(1-PIT_fed_deduction!CB28*PIT_history!CB$54))/(1-PIT_history!CB28*PIT_fed_deduction!CB28*PIT_history!CB$54))</f>
        <v>3.5752979414951251E-2</v>
      </c>
      <c r="CC28" s="148">
        <f>IF(PIT_fed_deduction!CC28="",0,(PIT_history!CC28*(1-PIT_fed_deduction!CC28*PIT_history!CC$54))/(1-PIT_history!CC28*PIT_fed_deduction!CC28*PIT_history!CC$54))</f>
        <v>3.5752979414951251E-2</v>
      </c>
      <c r="CD28" s="148">
        <f>IF(PIT_fed_deduction!CD28="",0,(PIT_history!CD28*(1-PIT_fed_deduction!CD28*PIT_history!CD$54))/(1-PIT_history!CD28*PIT_fed_deduction!CD28*PIT_history!CD$54))</f>
        <v>3.5752979414951251E-2</v>
      </c>
      <c r="CE28" s="148">
        <f>IF(PIT_fed_deduction!CE28="",0,(PIT_history!CE28*(1-PIT_fed_deduction!CE28*PIT_history!CE$54))/(1-PIT_history!CE28*PIT_fed_deduction!CE28*PIT_history!CE$54))</f>
        <v>3.6751710306864922E-2</v>
      </c>
      <c r="CF28" s="148">
        <f>IF(PIT_fed_deduction!CF28="",0,(PIT_history!CF28*(1-PIT_fed_deduction!CF28*PIT_history!CF$54))/(1-PIT_history!CF28*PIT_fed_deduction!CF28*PIT_history!CF$54))</f>
        <v>5.8201058201058205E-2</v>
      </c>
      <c r="CG28" s="148">
        <f>IF(PIT_fed_deduction!CG28="",0,(PIT_history!CG28*(1-PIT_fed_deduction!CG28*PIT_history!CG$54))/(1-PIT_history!CG28*PIT_fed_deduction!CG28*PIT_history!CG$54))</f>
        <v>5.8201058201058205E-2</v>
      </c>
      <c r="CH28" s="148">
        <f>IF(PIT_fed_deduction!CH28="",0,(PIT_history!CH28*(1-PIT_fed_deduction!CH28*PIT_history!CH$54))/(1-PIT_history!CH28*PIT_fed_deduction!CH28*PIT_history!CH$54))</f>
        <v>5.8201058201058205E-2</v>
      </c>
      <c r="CI28" s="148">
        <f>IF(PIT_fed_deduction!CI28="",0,(PIT_history!CI28*(1-PIT_fed_deduction!CI28*PIT_history!CI$54))/(1-PIT_history!CI28*PIT_fed_deduction!CI28*PIT_history!CI$54))</f>
        <v>5.8201058201058205E-2</v>
      </c>
      <c r="CJ28" s="148">
        <f>IF(PIT_fed_deduction!CJ28="",0,(PIT_history!CJ28*(1-PIT_fed_deduction!CJ28*PIT_history!CJ$54))/(1-PIT_history!CJ28*PIT_fed_deduction!CJ28*PIT_history!CJ$54))</f>
        <v>5.8201058201058205E-2</v>
      </c>
      <c r="CK28" s="148">
        <f>IF(PIT_fed_deduction!CK28="",0,(PIT_history!CK28*(1-PIT_fed_deduction!CK28*PIT_history!CK$54))/(1-PIT_history!CK28*PIT_fed_deduction!CK28*PIT_history!CK$54))</f>
        <v>7.0641674933430793E-2</v>
      </c>
      <c r="CL28" s="148">
        <f>IF(PIT_fed_deduction!CL28="",0,(PIT_history!CL28*(1-PIT_fed_deduction!CL28*PIT_history!CL$54))/(1-PIT_history!CL28*PIT_fed_deduction!CL28*PIT_history!CL$54))</f>
        <v>8.1716879900949238E-2</v>
      </c>
      <c r="CM28" s="148">
        <f>IF(PIT_fed_deduction!CM28="",0,(PIT_history!CM28*(1-PIT_fed_deduction!CM28*PIT_history!CM$54))/(1-PIT_history!CM28*PIT_fed_deduction!CM28*PIT_history!CM$54))</f>
        <v>8.1716879900949238E-2</v>
      </c>
      <c r="CN28" s="148">
        <f>IF(PIT_fed_deduction!CN28="",0,(PIT_history!CN28*(1-PIT_fed_deduction!CN28*PIT_history!CN$54))/(1-PIT_history!CN28*PIT_fed_deduction!CN28*PIT_history!CN$54))</f>
        <v>8.1716879900949238E-2</v>
      </c>
      <c r="CO28" s="148">
        <f>IF(PIT_fed_deduction!CO28="",0,(PIT_history!CO28*(1-PIT_fed_deduction!CO28*PIT_history!CO$54))/(1-PIT_history!CO28*PIT_fed_deduction!CO28*PIT_history!CO$54))</f>
        <v>7.8579563101770361E-2</v>
      </c>
      <c r="CP28" s="148">
        <f>IF(PIT_fed_deduction!CP28="",0,(PIT_history!CP28*(1-PIT_fed_deduction!CP28*PIT_history!CP$54))/(1-PIT_history!CP28*PIT_fed_deduction!CP28*PIT_history!CP$54))</f>
        <v>7.8579563101770361E-2</v>
      </c>
      <c r="CQ28" s="148">
        <f>IF(PIT_fed_deduction!CQ28="",0,(PIT_history!CQ28*(1-PIT_fed_deduction!CQ28*PIT_history!CQ$54))/(1-PIT_history!CQ28*PIT_fed_deduction!CQ28*PIT_history!CQ$54))</f>
        <v>6.946593618000084E-2</v>
      </c>
      <c r="CR28" s="148">
        <f>IF(PIT_fed_deduction!CR28="",0,(PIT_history!CR28*(1-PIT_fed_deduction!CR28*PIT_history!CR$54))/(1-PIT_history!CR28*PIT_fed_deduction!CR28*PIT_history!CR$54))</f>
        <v>6.946593618000084E-2</v>
      </c>
      <c r="CS28" s="148">
        <f>IF(PIT_fed_deduction!CS28="",0,(PIT_history!CS28*(1-PIT_fed_deduction!CS28*PIT_history!CS$54))/(1-PIT_history!CS28*PIT_fed_deduction!CS28*PIT_history!CS$54))</f>
        <v>6.946593618000084E-2</v>
      </c>
      <c r="CT28" s="148">
        <f>IF(PIT_fed_deduction!CT28="",0,(PIT_history!CT28*(1-PIT_fed_deduction!CT28*PIT_history!CT$54))/(1-PIT_history!CT28*PIT_fed_deduction!CT28*PIT_history!CT$54))</f>
        <v>6.946593618000084E-2</v>
      </c>
      <c r="CU28" s="148">
        <f>IF(PIT_fed_deduction!CU28="",0,(PIT_history!CU28*(1-PIT_fed_deduction!CU28*PIT_history!CU$54))/(1-PIT_history!CU28*PIT_fed_deduction!CU28*PIT_history!CU$54))</f>
        <v>6.946593618000084E-2</v>
      </c>
      <c r="CV28" s="148">
        <f>IF(PIT_fed_deduction!CV28="",0,(PIT_history!CV28*(1-PIT_fed_deduction!CV28*PIT_history!CV$54))/(1-PIT_history!CV28*PIT_fed_deduction!CV28*PIT_history!CV$54))</f>
        <v>6.946593618000084E-2</v>
      </c>
      <c r="CW28" s="148">
        <f>IF(PIT_fed_deduction!CW28="",0,(PIT_history!CW28*(1-PIT_fed_deduction!CW28*PIT_history!CW$54))/(1-PIT_history!CW28*PIT_fed_deduction!CW28*PIT_history!CW$54))</f>
        <v>6.946593618000084E-2</v>
      </c>
      <c r="CX28" s="148">
        <f>IF(PIT_fed_deduction!CX28="",0,(PIT_history!CX28*(1-PIT_fed_deduction!CX28*PIT_history!CX$54))/(1-PIT_history!CX28*PIT_fed_deduction!CX28*PIT_history!CX$54))</f>
        <v>6.946593618000084E-2</v>
      </c>
      <c r="CY28" s="148">
        <f>IF(PIT_fed_deduction!CY28="",0,(PIT_history!CY28*(1-PIT_fed_deduction!CY28*PIT_history!CY$54))/(1-PIT_history!CY28*PIT_fed_deduction!CY28*PIT_history!CY$54))</f>
        <v>7.0000731460098845E-2</v>
      </c>
      <c r="CZ28" s="148">
        <f>IF(PIT_fed_deduction!CZ28="",0,(PIT_history!CZ28*(1-PIT_fed_deduction!CZ28*PIT_history!CZ$54))/(1-PIT_history!CZ28*PIT_fed_deduction!CZ28*PIT_history!CZ$54))</f>
        <v>7.0534912379639506E-2</v>
      </c>
      <c r="DA28" s="148">
        <f>IF(PIT_fed_deduction!DA28="",0,(PIT_history!DA28*(1-PIT_fed_deduction!DA28*PIT_history!DA$54))/(1-PIT_history!DA28*PIT_fed_deduction!DA28*PIT_history!DA$54))</f>
        <v>0.11</v>
      </c>
      <c r="DB28" s="148">
        <f>IF(PIT_fed_deduction!DB28="",0,(PIT_history!DB28*(1-PIT_fed_deduction!DB28*PIT_history!DB$54))/(1-PIT_history!DB28*PIT_fed_deduction!DB28*PIT_history!DB$54))</f>
        <v>0.11</v>
      </c>
      <c r="DC28" s="148">
        <f>IF(PIT_fed_deduction!DC28="",0,(PIT_history!DC28*(1-PIT_fed_deduction!DC28*PIT_history!DC$54))/(1-PIT_history!DC28*PIT_fed_deduction!DC28*PIT_history!DC$54))</f>
        <v>6.9000000000000006E-2</v>
      </c>
      <c r="DD28" s="148">
        <f>IF(PIT_fed_deduction!DD28="",0,(PIT_history!DD28*(1-PIT_fed_deduction!DD28*PIT_history!DD$54))/(1-PIT_history!DD28*PIT_fed_deduction!DD28*PIT_history!DD$54))</f>
        <v>6.9000000000000006E-2</v>
      </c>
      <c r="DE28" s="148">
        <f>IF(PIT_fed_deduction!DE28="",0,(PIT_history!DE28*(1-PIT_fed_deduction!DE28*PIT_history!DE$54))/(1-PIT_history!DE28*PIT_fed_deduction!DE28*PIT_history!DE$54))</f>
        <v>6.9000000000000006E-2</v>
      </c>
      <c r="DF28" s="148">
        <f>IF(PIT_fed_deduction!DF28="",0,(PIT_history!DF28*(1-PIT_fed_deduction!DF28*PIT_history!DF$54))/(1-PIT_history!DF28*PIT_fed_deduction!DF28*PIT_history!DF$54))</f>
        <v>6.9000000000000006E-2</v>
      </c>
      <c r="DG28" s="148">
        <f>IF(PIT_fed_deduction!DG28="",0,(PIT_history!DG28*(1-PIT_fed_deduction!DG28*PIT_history!DG$54))/(1-PIT_history!DG28*PIT_fed_deduction!DG28*PIT_history!DG$54))</f>
        <v>6.9000000000000006E-2</v>
      </c>
      <c r="DH28" s="148">
        <f>IF(PIT_fed_deduction!DH28="",0,(PIT_history!DH28*(1-PIT_fed_deduction!DH28*PIT_history!DH$54))/(1-PIT_history!DH28*PIT_fed_deduction!DH28*PIT_history!DH$54))</f>
        <v>6.9000000000000006E-2</v>
      </c>
      <c r="DI28" s="148">
        <f>IF(PIT_fed_deduction!DI28="",0,(PIT_history!DI28*(1-PIT_fed_deduction!DI28*PIT_history!DI$54))/(1-PIT_history!DI28*PIT_fed_deduction!DI28*PIT_history!DI$54))</f>
        <v>6.9000000000000006E-2</v>
      </c>
      <c r="DJ28" s="148">
        <f>IF(PIT_fed_deduction!DJ28="",0,(PIT_history!DJ28*(1-PIT_fed_deduction!DJ28*PIT_history!DJ$54))/(1-PIT_history!DJ28*PIT_fed_deduction!DJ28*PIT_history!DJ$54))</f>
        <v>6.9000000000000006E-2</v>
      </c>
      <c r="DK28" s="148">
        <f>IF(PIT_fed_deduction!DK28="",0,(PIT_history!DK28*(1-PIT_fed_deduction!DK28*PIT_history!DK$54))/(1-PIT_history!DK28*PIT_fed_deduction!DK28*PIT_history!DK$54))</f>
        <v>6.9000000000000006E-2</v>
      </c>
      <c r="DL28" s="148">
        <f>IF(PIT_fed_deduction!DL28="",0,(PIT_history!DL28*(1-PIT_fed_deduction!DL28*PIT_history!DL$54))/(1-PIT_history!DL28*PIT_fed_deduction!DL28*PIT_history!DL$54))</f>
        <v>6.9000000000000006E-2</v>
      </c>
      <c r="DM28" s="148">
        <f>IF(PIT_fed_deduction!DM28="",0,(PIT_history!DM28*(1-PIT_fed_deduction!DM28*PIT_history!DM$54))/(1-PIT_history!DM28*PIT_fed_deduction!DM28*PIT_history!DM$54))</f>
        <v>6.9000000000000006E-2</v>
      </c>
      <c r="DN28" s="148">
        <f>IF(PIT_fed_deduction!DN28="",0,(PIT_history!DN28*(1-PIT_fed_deduction!DN28*PIT_history!DN$54))/(1-PIT_history!DN28*PIT_fed_deduction!DN28*PIT_history!DN$54))</f>
        <v>6.9000000000000006E-2</v>
      </c>
      <c r="DO28" s="148">
        <f>IF(PIT_fed_deduction!DO28="",0,(PIT_history!DO28*(1-PIT_fed_deduction!DO28*PIT_history!DO$54))/(1-PIT_history!DO28*PIT_fed_deduction!DO28*PIT_history!DO$54))</f>
        <v>6.9000000000000006E-2</v>
      </c>
      <c r="DP28" s="148">
        <f>IF(PIT_fed_deduction!DP28="",0,(1-(PIT_fed_deduction!DP28*PIT_history!DP$54))*PIT_history!DP28)</f>
        <v>6.9000000000000006E-2</v>
      </c>
      <c r="DQ28" s="148">
        <f>IF(PIT_fed_deduction!DQ28="",0,(1-(PIT_fed_deduction!DQ28*PIT_history!DQ$54))*PIT_history!DQ28)</f>
        <v>6.9000000000000006E-2</v>
      </c>
      <c r="DR28" s="148">
        <f>IF(PIT_fed_deduction!DR28="",0,(1-(PIT_fed_deduction!DR28*PIT_history!DR$54))*PIT_history!DR28)</f>
        <v>6.9000000000000006E-2</v>
      </c>
      <c r="DS28" s="148">
        <f>IF(PIT_fed_deduction!DS28="",0,(1-(PIT_fed_deduction!DS28*PIT_history!DS$54))*PIT_history!DS28)</f>
        <v>6.9000000000000006E-2</v>
      </c>
      <c r="DT28" s="148">
        <f>IF(PIT_fed_deduction!DT28="",0,(1-(PIT_fed_deduction!DT28*PIT_history!DT$54))*PIT_history!DT28)</f>
        <v>6.7500000000000004E-2</v>
      </c>
      <c r="DU28" s="148">
        <f>IF(PIT_fed_deduction!DU28="",0,(1-(PIT_fed_deduction!DU28*PIT_history!DU$54))*PIT_history!DU28)</f>
        <v>6.7500000000000004E-2</v>
      </c>
      <c r="DV28" s="148">
        <f>IF(PIT_fed_deduction!DV28="",0,(1-(PIT_fed_deduction!DV28*PIT_history!DV$54))*PIT_history!DV28)</f>
        <v>5.8999999999999997E-2</v>
      </c>
      <c r="DW28" s="148">
        <f>IF(PIT_fed_deduction!DW28="",0,(1-(PIT_fed_deduction!DW28*PIT_history!DW$54))*PIT_history!DW28)</f>
        <v>5.8999999999999997E-2</v>
      </c>
      <c r="DX28" s="148">
        <f>IF(PIT_fed_deduction!DX28="",0,(1-(PIT_fed_deduction!DX28*PIT_history!DX$54))*PIT_history!DX28)</f>
        <v>5.6500000000000002E-2</v>
      </c>
      <c r="DY28" s="144">
        <f>IF(PIT_fed_deduction!DY28="","",(1-(PIT_fed_deduction!DY28*PIT_history!DY$54))*PIT_history!DY28)</f>
        <v>5.3999999999999999E-2</v>
      </c>
      <c r="DZ28" s="68"/>
      <c r="EA28" s="2"/>
      <c r="EB28" s="2"/>
      <c r="EC28" s="2"/>
      <c r="ED28" s="2"/>
      <c r="EE28" s="2"/>
      <c r="EF28" s="2"/>
      <c r="EG28" s="2"/>
      <c r="EH28" s="2"/>
      <c r="EI28" s="2"/>
      <c r="EJ28" s="2"/>
      <c r="EK28" s="2"/>
      <c r="EL28" s="2"/>
      <c r="EM28" s="2"/>
      <c r="EN28" s="2"/>
      <c r="EO28" s="2"/>
      <c r="EP28" s="2"/>
      <c r="EQ28" s="2"/>
      <c r="ER28" s="2"/>
      <c r="ES28" s="2"/>
      <c r="ET28" s="2"/>
      <c r="EU28" s="2"/>
    </row>
    <row r="29" spans="1:151" ht="15" customHeight="1">
      <c r="A29" s="17" t="s">
        <v>53</v>
      </c>
      <c r="B29" s="148">
        <f>IF(PIT_fed_deduction!B29="",0,(PIT_history!B29*(1-PIT_fed_deduction!B29*PIT_history!B$54))/(1-PIT_history!B29*PIT_fed_deduction!B29*PIT_history!B$54))</f>
        <v>0</v>
      </c>
      <c r="C29" s="148">
        <f>IF(PIT_fed_deduction!C29="",0,(PIT_history!C29*(1-PIT_fed_deduction!C29*PIT_history!C$54))/(1-PIT_history!C29*PIT_fed_deduction!C29*PIT_history!C$54))</f>
        <v>0</v>
      </c>
      <c r="D29" s="148">
        <f>IF(PIT_fed_deduction!D29="",0,(PIT_history!D29*(1-PIT_fed_deduction!D29*PIT_history!D$54))/(1-PIT_history!D29*PIT_fed_deduction!D29*PIT_history!D$54))</f>
        <v>0</v>
      </c>
      <c r="E29" s="148">
        <f>IF(PIT_fed_deduction!E29="",0,(PIT_history!E29*(1-PIT_fed_deduction!E29*PIT_history!E$54))/(1-PIT_history!E29*PIT_fed_deduction!E29*PIT_history!E$54))</f>
        <v>0</v>
      </c>
      <c r="F29" s="148">
        <f>IF(PIT_fed_deduction!F29="",0,(PIT_history!F29*(1-PIT_fed_deduction!F29*PIT_history!F$54))/(1-PIT_history!F29*PIT_fed_deduction!F29*PIT_history!F$54))</f>
        <v>0</v>
      </c>
      <c r="G29" s="148">
        <f>IF(PIT_fed_deduction!G29="",0,(PIT_history!G29*(1-PIT_fed_deduction!G29*PIT_history!G$54))/(1-PIT_history!G29*PIT_fed_deduction!G29*PIT_history!G$54))</f>
        <v>0</v>
      </c>
      <c r="H29" s="148">
        <f>IF(PIT_fed_deduction!H29="",0,(PIT_history!H29*(1-PIT_fed_deduction!H29*PIT_history!H$54))/(1-PIT_history!H29*PIT_fed_deduction!H29*PIT_history!H$54))</f>
        <v>0</v>
      </c>
      <c r="I29" s="148">
        <f>IF(PIT_fed_deduction!I29="",0,(PIT_history!I29*(1-PIT_fed_deduction!I29*PIT_history!I$54))/(1-PIT_history!I29*PIT_fed_deduction!I29*PIT_history!I$54))</f>
        <v>0</v>
      </c>
      <c r="J29" s="148">
        <f>IF(PIT_fed_deduction!J29="",0,(PIT_history!J29*(1-PIT_fed_deduction!J29*PIT_history!J$54))/(1-PIT_history!J29*PIT_fed_deduction!J29*PIT_history!J$54))</f>
        <v>0</v>
      </c>
      <c r="K29" s="148">
        <f>IF(PIT_fed_deduction!K29="",0,(PIT_history!K29*(1-PIT_fed_deduction!K29*PIT_history!K$54))/(1-PIT_history!K29*PIT_fed_deduction!K29*PIT_history!K$54))</f>
        <v>0</v>
      </c>
      <c r="L29" s="148">
        <f>IF(PIT_fed_deduction!L29="",0,(PIT_history!L29*(1-PIT_fed_deduction!L29*PIT_history!L$54))/(1-PIT_history!L29*PIT_fed_deduction!L29*PIT_history!L$54))</f>
        <v>0</v>
      </c>
      <c r="M29" s="148">
        <f>IF(PIT_fed_deduction!M29="",0,(PIT_history!M29*(1-PIT_fed_deduction!M29*PIT_history!M$54))/(1-PIT_history!M29*PIT_fed_deduction!M29*PIT_history!M$54))</f>
        <v>0</v>
      </c>
      <c r="N29" s="148">
        <f>IF(PIT_fed_deduction!N29="",0,(PIT_history!N29*(1-PIT_fed_deduction!N29*PIT_history!N$54))/(1-PIT_history!N29*PIT_fed_deduction!N29*PIT_history!N$54))</f>
        <v>0</v>
      </c>
      <c r="O29" s="148">
        <f>IF(PIT_fed_deduction!O29="",0,(PIT_history!O29*(1-PIT_fed_deduction!O29*PIT_history!O$54))/(1-PIT_history!O29*PIT_fed_deduction!O29*PIT_history!O$54))</f>
        <v>0</v>
      </c>
      <c r="P29" s="148">
        <f>IF(PIT_fed_deduction!P29="",0,(PIT_history!P29*(1-PIT_fed_deduction!P29*PIT_history!P$54))/(1-PIT_history!P29*PIT_fed_deduction!P29*PIT_history!P$54))</f>
        <v>0</v>
      </c>
      <c r="Q29" s="148">
        <f>IF(PIT_fed_deduction!Q29="",0,(PIT_history!Q29*(1-PIT_fed_deduction!Q29*PIT_history!Q$54))/(1-PIT_history!Q29*PIT_fed_deduction!Q29*PIT_history!Q$54))</f>
        <v>0</v>
      </c>
      <c r="R29" s="148">
        <f>IF(PIT_fed_deduction!R29="",0,(PIT_history!R29*(1-PIT_fed_deduction!R29*PIT_history!R$54))/(1-PIT_history!R29*PIT_fed_deduction!R29*PIT_history!R$54))</f>
        <v>0</v>
      </c>
      <c r="S29" s="148">
        <f>IF(PIT_fed_deduction!S29="",0,(PIT_history!S29*(1-PIT_fed_deduction!S29*PIT_history!S$54))/(1-PIT_history!S29*PIT_fed_deduction!S29*PIT_history!S$54))</f>
        <v>0</v>
      </c>
      <c r="T29" s="148">
        <f>IF(PIT_fed_deduction!T29="",0,(PIT_history!T29*(1-PIT_fed_deduction!T29*PIT_history!T$54))/(1-PIT_history!T29*PIT_fed_deduction!T29*PIT_history!T$54))</f>
        <v>0</v>
      </c>
      <c r="U29" s="148">
        <f>IF(PIT_fed_deduction!U29="",0,(PIT_history!U29*(1-PIT_fed_deduction!U29*PIT_history!U$54))/(1-PIT_history!U29*PIT_fed_deduction!U29*PIT_history!U$54))</f>
        <v>0</v>
      </c>
      <c r="V29" s="148">
        <f>IF(PIT_fed_deduction!V29="",0,(PIT_history!V29*(1-PIT_fed_deduction!V29*PIT_history!V$54))/(1-PIT_history!V29*PIT_fed_deduction!V29*PIT_history!V$54))</f>
        <v>0</v>
      </c>
      <c r="W29" s="148">
        <f>IF(PIT_fed_deduction!W29="",0,(PIT_history!W29*(1-PIT_fed_deduction!W29*PIT_history!W$54))/(1-PIT_history!W29*PIT_fed_deduction!W29*PIT_history!W$54))</f>
        <v>0</v>
      </c>
      <c r="X29" s="148">
        <f>IF(PIT_fed_deduction!X29="",0,(PIT_history!X29*(1-PIT_fed_deduction!X29*PIT_history!X$54))/(1-PIT_history!X29*PIT_fed_deduction!X29*PIT_history!X$54))</f>
        <v>0</v>
      </c>
      <c r="Y29" s="148">
        <f>IF(PIT_fed_deduction!Y29="",0,(PIT_history!Y29*(1-PIT_fed_deduction!Y29*PIT_history!Y$54))/(1-PIT_history!Y29*PIT_fed_deduction!Y29*PIT_history!Y$54))</f>
        <v>0</v>
      </c>
      <c r="Z29" s="148">
        <f>IF(PIT_fed_deduction!Z29="",0,(PIT_history!Z29*(1-PIT_fed_deduction!Z29*PIT_history!Z$54))/(1-PIT_history!Z29*PIT_fed_deduction!Z29*PIT_history!Z$54))</f>
        <v>0</v>
      </c>
      <c r="AA29" s="148">
        <f>IF(PIT_fed_deduction!AA29="",0,(PIT_history!AA29*(1-PIT_fed_deduction!AA29*PIT_history!AA$54))/(1-PIT_history!AA29*PIT_fed_deduction!AA29*PIT_history!AA$54))</f>
        <v>0</v>
      </c>
      <c r="AB29" s="148">
        <f>IF(PIT_fed_deduction!AB29="",0,(PIT_history!AB29*(1-PIT_fed_deduction!AB29*PIT_history!AB$54))/(1-PIT_history!AB29*PIT_fed_deduction!AB29*PIT_history!AB$54))</f>
        <v>0</v>
      </c>
      <c r="AC29" s="148">
        <f>IF(PIT_fed_deduction!AC29="",0,(PIT_history!AC29*(1-PIT_fed_deduction!AC29*PIT_history!AC$54))/(1-PIT_history!AC29*PIT_fed_deduction!AC29*PIT_history!AC$54))</f>
        <v>0</v>
      </c>
      <c r="AD29" s="148">
        <f>IF(PIT_fed_deduction!AD29="",0,(PIT_history!AD29*(1-PIT_fed_deduction!AD29*PIT_history!AD$54))/(1-PIT_history!AD29*PIT_fed_deduction!AD29*PIT_history!AD$54))</f>
        <v>0</v>
      </c>
      <c r="AE29" s="148">
        <f>IF(PIT_fed_deduction!AE29="",0,(PIT_history!AE29*(1-PIT_fed_deduction!AE29*PIT_history!AE$54))/(1-PIT_history!AE29*PIT_fed_deduction!AE29*PIT_history!AE$54))</f>
        <v>0</v>
      </c>
      <c r="AF29" s="148">
        <f>IF(PIT_fed_deduction!AF29="",0,(PIT_history!AF29*(1-PIT_fed_deduction!AF29*PIT_history!AF$54))/(1-PIT_history!AF29*PIT_fed_deduction!AF29*PIT_history!AF$54))</f>
        <v>0</v>
      </c>
      <c r="AG29" s="148">
        <f>IF(PIT_fed_deduction!AG29="",0,(PIT_history!AG29*(1-PIT_fed_deduction!AG29*PIT_history!AG$54))/(1-PIT_history!AG29*PIT_fed_deduction!AG29*PIT_history!AG$54))</f>
        <v>0</v>
      </c>
      <c r="AH29" s="148">
        <f>IF(PIT_fed_deduction!AH29="",0,(PIT_history!AH29*(1-PIT_fed_deduction!AH29*PIT_history!AH$54))/(1-PIT_history!AH29*PIT_fed_deduction!AH29*PIT_history!AH$54))</f>
        <v>0</v>
      </c>
      <c r="AI29" s="148">
        <f>IF(PIT_fed_deduction!AI29="",0,(PIT_history!AI29*(1-PIT_fed_deduction!AI29*PIT_history!AI$54))/(1-PIT_history!AI29*PIT_fed_deduction!AI29*PIT_history!AI$54))</f>
        <v>0</v>
      </c>
      <c r="AJ29" s="148">
        <f>IF(PIT_fed_deduction!AJ29="",0,(PIT_history!AJ29*(1-PIT_fed_deduction!AJ29*PIT_history!AJ$54))/(1-PIT_history!AJ29*PIT_fed_deduction!AJ29*PIT_history!AJ$54))</f>
        <v>0</v>
      </c>
      <c r="AK29" s="148">
        <f>IF(PIT_fed_deduction!AK29="",0,(PIT_history!AK29*(1-PIT_fed_deduction!AK29*PIT_history!AK$54))/(1-PIT_history!AK29*PIT_fed_deduction!AK29*PIT_history!AK$54))</f>
        <v>0</v>
      </c>
      <c r="AL29" s="148">
        <f>IF(PIT_fed_deduction!AL29="",0,(PIT_history!AL29*(1-PIT_fed_deduction!AL29*PIT_history!AL$54))/(1-PIT_history!AL29*PIT_fed_deduction!AL29*PIT_history!AL$54))</f>
        <v>0</v>
      </c>
      <c r="AM29" s="148">
        <f>IF(PIT_fed_deduction!AM29="",0,(PIT_history!AM29*(1-PIT_fed_deduction!AM29*PIT_history!AM$54))/(1-PIT_history!AM29*PIT_fed_deduction!AM29*PIT_history!AM$54))</f>
        <v>0</v>
      </c>
      <c r="AN29" s="148">
        <f>IF(PIT_fed_deduction!AN29="",0,(PIT_history!AN29*(1-PIT_fed_deduction!AN29*PIT_history!AN$54))/(1-PIT_history!AN29*PIT_fed_deduction!AN29*PIT_history!AN$54))</f>
        <v>0</v>
      </c>
      <c r="AO29" s="148">
        <f>IF(PIT_fed_deduction!AO29="",0,(PIT_history!AO29*(1-PIT_fed_deduction!AO29*PIT_history!AO$54))/(1-PIT_history!AO29*PIT_fed_deduction!AO29*PIT_history!AO$54))</f>
        <v>0</v>
      </c>
      <c r="AP29" s="148">
        <f>IF(PIT_fed_deduction!AP29="",0,(PIT_history!AP29*(1-PIT_fed_deduction!AP29*PIT_history!AP$54))/(1-PIT_history!AP29*PIT_fed_deduction!AP29*PIT_history!AP$54))</f>
        <v>0</v>
      </c>
      <c r="AQ29" s="148">
        <f>IF(PIT_fed_deduction!AQ29="",0,(PIT_history!AQ29*(1-PIT_fed_deduction!AQ29*PIT_history!AQ$54))/(1-PIT_history!AQ29*PIT_fed_deduction!AQ29*PIT_history!AQ$54))</f>
        <v>0</v>
      </c>
      <c r="AR29" s="148">
        <f>IF(PIT_fed_deduction!AR29="",0,(PIT_history!AR29*(1-PIT_fed_deduction!AR29*PIT_history!AR$54))/(1-PIT_history!AR29*PIT_fed_deduction!AR29*PIT_history!AR$54))</f>
        <v>0</v>
      </c>
      <c r="AS29" s="148">
        <f>IF(PIT_fed_deduction!AS29="",0,(PIT_history!AS29*(1-PIT_fed_deduction!AS29*PIT_history!AS$54))/(1-PIT_history!AS29*PIT_fed_deduction!AS29*PIT_history!AS$54))</f>
        <v>0</v>
      </c>
      <c r="AT29" s="148">
        <f>IF(PIT_fed_deduction!AT29="",0,(PIT_history!AT29*(1-PIT_fed_deduction!AT29*PIT_history!AT$54))/(1-PIT_history!AT29*PIT_fed_deduction!AT29*PIT_history!AT$54))</f>
        <v>0</v>
      </c>
      <c r="AU29" s="148">
        <f>IF(PIT_fed_deduction!AU29="",0,(PIT_history!AU29*(1-PIT_fed_deduction!AU29*PIT_history!AU$54))/(1-PIT_history!AU29*PIT_fed_deduction!AU29*PIT_history!AU$54))</f>
        <v>0</v>
      </c>
      <c r="AV29" s="148">
        <f>IF(PIT_fed_deduction!AV29="",0,(PIT_history!AV29*(1-PIT_fed_deduction!AV29*PIT_history!AV$54))/(1-PIT_history!AV29*PIT_fed_deduction!AV29*PIT_history!AV$54))</f>
        <v>0</v>
      </c>
      <c r="AW29" s="148">
        <f>IF(PIT_fed_deduction!AW29="",0,(PIT_history!AW29*(1-PIT_fed_deduction!AW29*PIT_history!AW$54))/(1-PIT_history!AW29*PIT_fed_deduction!AW29*PIT_history!AW$54))</f>
        <v>0</v>
      </c>
      <c r="AX29" s="148">
        <f>IF(PIT_fed_deduction!AX29="",0,(PIT_history!AX29*(1-PIT_fed_deduction!AX29*PIT_history!AX$54))/(1-PIT_history!AX29*PIT_fed_deduction!AX29*PIT_history!AX$54))</f>
        <v>0</v>
      </c>
      <c r="AY29" s="148">
        <f>IF(PIT_fed_deduction!AY29="",0,(PIT_history!AY29*(1-PIT_fed_deduction!AY29*PIT_history!AY$54))/(1-PIT_history!AY29*PIT_fed_deduction!AY29*PIT_history!AY$54))</f>
        <v>0</v>
      </c>
      <c r="AZ29" s="148">
        <f>IF(PIT_fed_deduction!AZ29="",0,(PIT_history!AZ29*(1-PIT_fed_deduction!AZ29*PIT_history!AZ$54))/(1-PIT_history!AZ29*PIT_fed_deduction!AZ29*PIT_history!AZ$54))</f>
        <v>0</v>
      </c>
      <c r="BA29" s="148">
        <f>IF(PIT_fed_deduction!BA29="",0,(PIT_history!BA29*(1-PIT_fed_deduction!BA29*PIT_history!BA$54))/(1-PIT_history!BA29*PIT_fed_deduction!BA29*PIT_history!BA$54))</f>
        <v>0</v>
      </c>
      <c r="BB29" s="148">
        <f>IF(PIT_fed_deduction!BB29="",0,(PIT_history!BB29*(1-PIT_fed_deduction!BB29*PIT_history!BB$54))/(1-PIT_history!BB29*PIT_fed_deduction!BB29*PIT_history!BB$54))</f>
        <v>0</v>
      </c>
      <c r="BC29" s="148">
        <f>IF(PIT_fed_deduction!BC29="",0,(PIT_history!BC29*(1-PIT_fed_deduction!BC29*PIT_history!BC$54))/(1-PIT_history!BC29*PIT_fed_deduction!BC29*PIT_history!BC$54))</f>
        <v>0</v>
      </c>
      <c r="BD29" s="148">
        <f>IF(PIT_fed_deduction!BD29="",0,(PIT_history!BD29*(1-PIT_fed_deduction!BD29*PIT_history!BD$54))/(1-PIT_history!BD29*PIT_fed_deduction!BD29*PIT_history!BD$54))</f>
        <v>0</v>
      </c>
      <c r="BE29" s="148">
        <f>IF(PIT_fed_deduction!BE29="",0,(PIT_history!BE29*(1-PIT_fed_deduction!BE29*PIT_history!BE$54))/(1-PIT_history!BE29*PIT_fed_deduction!BE29*PIT_history!BE$54))</f>
        <v>0</v>
      </c>
      <c r="BF29" s="148">
        <f>IF(PIT_fed_deduction!BF29="",0,(PIT_history!BF29*(1-PIT_fed_deduction!BF29*PIT_history!BF$54))/(1-PIT_history!BF29*PIT_fed_deduction!BF29*PIT_history!BF$54))</f>
        <v>0</v>
      </c>
      <c r="BG29" s="148">
        <f>IF(PIT_fed_deduction!BG29="",0,(PIT_history!BG29*(1-PIT_fed_deduction!BG29*PIT_history!BG$54))/(1-PIT_history!BG29*PIT_fed_deduction!BG29*PIT_history!BG$54))</f>
        <v>0</v>
      </c>
      <c r="BH29" s="148">
        <f>IF(PIT_fed_deduction!BH29="",0,(PIT_history!BH29*(1-PIT_fed_deduction!BH29*PIT_history!BH$54))/(1-PIT_history!BH29*PIT_fed_deduction!BH29*PIT_history!BH$54))</f>
        <v>0</v>
      </c>
      <c r="BI29" s="148">
        <f>IF(PIT_fed_deduction!BI29="",0,(PIT_history!BI29*(1-PIT_fed_deduction!BI29*PIT_history!BI$54))/(1-PIT_history!BI29*PIT_fed_deduction!BI29*PIT_history!BI$54))</f>
        <v>0</v>
      </c>
      <c r="BJ29" s="148">
        <f>IF(PIT_fed_deduction!BJ29="",0,(PIT_history!BJ29*(1-PIT_fed_deduction!BJ29*PIT_history!BJ$54))/(1-PIT_history!BJ29*PIT_fed_deduction!BJ29*PIT_history!BJ$54))</f>
        <v>0</v>
      </c>
      <c r="BK29" s="148">
        <f>IF(PIT_fed_deduction!BK29="",0,(PIT_history!BK29*(1-PIT_fed_deduction!BK29*PIT_history!BK$54))/(1-PIT_history!BK29*PIT_fed_deduction!BK29*PIT_history!BK$54))</f>
        <v>0</v>
      </c>
      <c r="BL29" s="148">
        <f>IF(PIT_fed_deduction!BL29="",0,(PIT_history!BL29*(1-PIT_fed_deduction!BL29*PIT_history!BL$54))/(1-PIT_history!BL29*PIT_fed_deduction!BL29*PIT_history!BL$54))</f>
        <v>0</v>
      </c>
      <c r="BM29" s="148">
        <f>IF(PIT_fed_deduction!BM29="",0,(PIT_history!BM29*(1-PIT_fed_deduction!BM29*PIT_history!BM$54))/(1-PIT_history!BM29*PIT_fed_deduction!BM29*PIT_history!BM$54))</f>
        <v>0</v>
      </c>
      <c r="BN29" s="148">
        <f>IF(PIT_fed_deduction!BN29="",0,(PIT_history!BN29*(1-PIT_fed_deduction!BN29*PIT_history!BN$54))/(1-PIT_history!BN29*PIT_fed_deduction!BN29*PIT_history!BN$54))</f>
        <v>0</v>
      </c>
      <c r="BO29" s="148">
        <f>IF(PIT_fed_deduction!BO29="",0,(PIT_history!BO29*(1-PIT_fed_deduction!BO29*PIT_history!BO$54))/(1-PIT_history!BO29*PIT_fed_deduction!BO29*PIT_history!BO$54))</f>
        <v>0</v>
      </c>
      <c r="BP29" s="148">
        <f>IF(PIT_fed_deduction!BP29="",0,(PIT_history!BP29*(1-PIT_fed_deduction!BP29*PIT_history!BP$54))/(1-PIT_history!BP29*PIT_fed_deduction!BP29*PIT_history!BP$54))</f>
        <v>0</v>
      </c>
      <c r="BQ29" s="148">
        <f>IF(PIT_fed_deduction!BQ29="",0,(PIT_history!BQ29*(1-PIT_fed_deduction!BQ29*PIT_history!BQ$54))/(1-PIT_history!BQ29*PIT_fed_deduction!BQ29*PIT_history!BQ$54))</f>
        <v>0</v>
      </c>
      <c r="BR29" s="148">
        <f>IF(PIT_fed_deduction!BR29="",0,(PIT_history!BR29*(1-PIT_fed_deduction!BR29*PIT_history!BR$54))/(1-PIT_history!BR29*PIT_fed_deduction!BR29*PIT_history!BR$54))</f>
        <v>6.9999999999999993E-2</v>
      </c>
      <c r="BS29" s="148">
        <f>IF(PIT_fed_deduction!BS29="",0,(PIT_history!BS29*(1-PIT_fed_deduction!BS29*PIT_history!BS$54))/(1-PIT_history!BS29*PIT_fed_deduction!BS29*PIT_history!BS$54))</f>
        <v>6.9999999999999993E-2</v>
      </c>
      <c r="BT29" s="148">
        <f>IF(PIT_fed_deduction!BT29="",0,(PIT_history!BT29*(1-PIT_fed_deduction!BT29*PIT_history!BT$54))/(1-PIT_history!BT29*PIT_fed_deduction!BT29*PIT_history!BT$54))</f>
        <v>9.0999999999999998E-2</v>
      </c>
      <c r="BU29" s="148">
        <f>IF(PIT_fed_deduction!BU29="",0,(PIT_history!BU29*(1-PIT_fed_deduction!BU29*PIT_history!BU$54))/(1-PIT_history!BU29*PIT_fed_deduction!BU29*PIT_history!BU$54))</f>
        <v>6.9999999999999993E-2</v>
      </c>
      <c r="BV29" s="148">
        <f>IF(PIT_fed_deduction!BV29="",0,(PIT_history!BV29*(1-PIT_fed_deduction!BV29*PIT_history!BV$54))/(1-PIT_history!BV29*PIT_fed_deduction!BV29*PIT_history!BV$54))</f>
        <v>0.105</v>
      </c>
      <c r="BW29" s="148">
        <f>IF(PIT_fed_deduction!BW29="",0,(PIT_history!BW29*(1-PIT_fed_deduction!BW29*PIT_history!BW$54))/(1-PIT_history!BW29*PIT_fed_deduction!BW29*PIT_history!BW$54))</f>
        <v>9.0999999999999998E-2</v>
      </c>
      <c r="BX29" s="148">
        <f>IF(PIT_fed_deduction!BX29="",0,(PIT_history!BX29*(1-PIT_fed_deduction!BX29*PIT_history!BX$54))/(1-PIT_history!BX29*PIT_fed_deduction!BX29*PIT_history!BX$54))</f>
        <v>7.6999999999999999E-2</v>
      </c>
      <c r="BY29" s="148">
        <f>IF(PIT_fed_deduction!BY29="",0,(PIT_history!BY29*(1-PIT_fed_deduction!BY29*PIT_history!BY$54))/(1-PIT_history!BY29*PIT_fed_deduction!BY29*PIT_history!BY$54))</f>
        <v>8.3999999999999991E-2</v>
      </c>
      <c r="BZ29" s="148">
        <f>IF(PIT_fed_deduction!BZ29="",0,(PIT_history!BZ29*(1-PIT_fed_deduction!BZ29*PIT_history!BZ$54))/(1-PIT_history!BZ29*PIT_fed_deduction!BZ29*PIT_history!BZ$54))</f>
        <v>0.11899999999999999</v>
      </c>
      <c r="CA29" s="148">
        <f>IF(PIT_fed_deduction!CA29="",0,(PIT_history!CA29*(1-PIT_fed_deduction!CA29*PIT_history!CA$54))/(1-PIT_history!CA29*PIT_fed_deduction!CA29*PIT_history!CA$54))</f>
        <v>0.126</v>
      </c>
      <c r="CB29" s="148">
        <f>IF(PIT_fed_deduction!CB29="",0,(PIT_history!CB29*(1-PIT_fed_deduction!CB29*PIT_history!CB$54))/(1-PIT_history!CB29*PIT_fed_deduction!CB29*PIT_history!CB$54))</f>
        <v>0.11199999999999999</v>
      </c>
      <c r="CC29" s="148">
        <f>IF(PIT_fed_deduction!CC29="",0,(PIT_history!CC29*(1-PIT_fed_deduction!CC29*PIT_history!CC$54))/(1-PIT_history!CC29*PIT_fed_deduction!CC29*PIT_history!CC$54))</f>
        <v>0.126</v>
      </c>
      <c r="CD29" s="148">
        <f>IF(PIT_fed_deduction!CD29="",0,(PIT_history!CD29*(1-PIT_fed_deduction!CD29*PIT_history!CD$54))/(1-PIT_history!CD29*PIT_fed_deduction!CD29*PIT_history!CD$54))</f>
        <v>0.105</v>
      </c>
      <c r="CE29" s="148">
        <f>IF(PIT_fed_deduction!CE29="",0,(PIT_history!CE29*(1-PIT_fed_deduction!CE29*PIT_history!CE$54))/(1-PIT_history!CE29*PIT_fed_deduction!CE29*PIT_history!CE$54))</f>
        <v>0.103695</v>
      </c>
      <c r="CF29" s="148">
        <f>IF(PIT_fed_deduction!CF29="",0,(PIT_history!CF29*(1-PIT_fed_deduction!CF29*PIT_history!CF$54))/(1-PIT_history!CF29*PIT_fed_deduction!CF29*PIT_history!CF$54))</f>
        <v>0.09</v>
      </c>
      <c r="CG29" s="148">
        <f>IF(PIT_fed_deduction!CG29="",0,(PIT_history!CG29*(1-PIT_fed_deduction!CG29*PIT_history!CG$54))/(1-PIT_history!CG29*PIT_fed_deduction!CG29*PIT_history!CG$54))</f>
        <v>0.1</v>
      </c>
      <c r="CH29" s="148">
        <f>IF(PIT_fed_deduction!CH29="",0,(PIT_history!CH29*(1-PIT_fed_deduction!CH29*PIT_history!CH$54))/(1-PIT_history!CH29*PIT_fed_deduction!CH29*PIT_history!CH$54))</f>
        <v>9.5000000000000001E-2</v>
      </c>
      <c r="CI29" s="148">
        <f>IF(PIT_fed_deduction!CI29="",0,(PIT_history!CI29*(1-PIT_fed_deduction!CI29*PIT_history!CI$54))/(1-PIT_history!CI29*PIT_fed_deduction!CI29*PIT_history!CI$54))</f>
        <v>0.1</v>
      </c>
      <c r="CJ29" s="148">
        <f>IF(PIT_fed_deduction!CJ29="",0,(PIT_history!CJ29*(1-PIT_fed_deduction!CJ29*PIT_history!CJ$54))/(1-PIT_history!CJ29*PIT_fed_deduction!CJ29*PIT_history!CJ$54))</f>
        <v>9.5000000000000001E-2</v>
      </c>
      <c r="CK29" s="148">
        <f>IF(PIT_fed_deduction!CK29="",0,(PIT_history!CK29*(1-PIT_fed_deduction!CK29*PIT_history!CK$54))/(1-PIT_history!CK29*PIT_fed_deduction!CK29*PIT_history!CK$54))</f>
        <v>5.8999999999999997E-2</v>
      </c>
      <c r="CL29" s="148">
        <f>IF(PIT_fed_deduction!CL29="",0,(PIT_history!CL29*(1-PIT_fed_deduction!CL29*PIT_history!CL$54))/(1-PIT_history!CL29*PIT_fed_deduction!CL29*PIT_history!CL$54))</f>
        <v>5.8999999999999997E-2</v>
      </c>
      <c r="CM29" s="148">
        <f>IF(PIT_fed_deduction!CM29="",0,(PIT_history!CM29*(1-PIT_fed_deduction!CM29*PIT_history!CM$54))/(1-PIT_history!CM29*PIT_fed_deduction!CM29*PIT_history!CM$54))</f>
        <v>5.8999999999999997E-2</v>
      </c>
      <c r="CN29" s="148">
        <f>IF(PIT_fed_deduction!CN29="",0,(PIT_history!CN29*(1-PIT_fed_deduction!CN29*PIT_history!CN$54))/(1-PIT_history!CN29*PIT_fed_deduction!CN29*PIT_history!CN$54))</f>
        <v>6.4100000000000004E-2</v>
      </c>
      <c r="CO29" s="148">
        <f>IF(PIT_fed_deduction!CO29="",0,(PIT_history!CO29*(1-PIT_fed_deduction!CO29*PIT_history!CO$54))/(1-PIT_history!CO29*PIT_fed_deduction!CO29*PIT_history!CO$54))</f>
        <v>6.9199999999999998E-2</v>
      </c>
      <c r="CP29" s="148">
        <f>IF(PIT_fed_deduction!CP29="",0,(PIT_history!CP29*(1-PIT_fed_deduction!CP29*PIT_history!CP$54))/(1-PIT_history!CP29*PIT_fed_deduction!CP29*PIT_history!CP$54))</f>
        <v>6.9199999999999998E-2</v>
      </c>
      <c r="CQ29" s="148">
        <f>IF(PIT_fed_deduction!CQ29="",0,(PIT_history!CQ29*(1-PIT_fed_deduction!CQ29*PIT_history!CQ$54))/(1-PIT_history!CQ29*PIT_fed_deduction!CQ29*PIT_history!CQ$54))</f>
        <v>6.9900000000000004E-2</v>
      </c>
      <c r="CR29" s="148">
        <f>IF(PIT_fed_deduction!CR29="",0,(PIT_history!CR29*(1-PIT_fed_deduction!CR29*PIT_history!CR$54))/(1-PIT_history!CR29*PIT_fed_deduction!CR29*PIT_history!CR$54))</f>
        <v>6.9900000000000004E-2</v>
      </c>
      <c r="CS29" s="148">
        <f>IF(PIT_fed_deduction!CS29="",0,(PIT_history!CS29*(1-PIT_fed_deduction!CS29*PIT_history!CS$54))/(1-PIT_history!CS29*PIT_fed_deduction!CS29*PIT_history!CS$54))</f>
        <v>6.9900000000000004E-2</v>
      </c>
      <c r="CT29" s="148">
        <f>IF(PIT_fed_deduction!CT29="",0,(PIT_history!CT29*(1-PIT_fed_deduction!CT29*PIT_history!CT$54))/(1-PIT_history!CT29*PIT_fed_deduction!CT29*PIT_history!CT$54))</f>
        <v>6.9900000000000004E-2</v>
      </c>
      <c r="CU29" s="148">
        <f>IF(PIT_fed_deduction!CU29="",0,(PIT_history!CU29*(1-PIT_fed_deduction!CU29*PIT_history!CU$54))/(1-PIT_history!CU29*PIT_fed_deduction!CU29*PIT_history!CU$54))</f>
        <v>6.6799999999999998E-2</v>
      </c>
      <c r="CV29" s="148">
        <f>IF(PIT_fed_deduction!CV29="",0,(PIT_history!CV29*(1-PIT_fed_deduction!CV29*PIT_history!CV$54))/(1-PIT_history!CV29*PIT_fed_deduction!CV29*PIT_history!CV$54))</f>
        <v>6.6799999999999998E-2</v>
      </c>
      <c r="CW29" s="148">
        <f>IF(PIT_fed_deduction!CW29="",0,(PIT_history!CW29*(1-PIT_fed_deduction!CW29*PIT_history!CW$54))/(1-PIT_history!CW29*PIT_fed_deduction!CW29*PIT_history!CW$54))</f>
        <v>6.6799999999999998E-2</v>
      </c>
      <c r="CX29" s="148">
        <f>IF(PIT_fed_deduction!CX29="",0,(PIT_history!CX29*(1-PIT_fed_deduction!CX29*PIT_history!CX$54))/(1-PIT_history!CX29*PIT_fed_deduction!CX29*PIT_history!CX$54))</f>
        <v>6.6799999999999998E-2</v>
      </c>
      <c r="CY29" s="148">
        <f>IF(PIT_fed_deduction!CY29="",0,(PIT_history!CY29*(1-PIT_fed_deduction!CY29*PIT_history!CY$54))/(1-PIT_history!CY29*PIT_fed_deduction!CY29*PIT_history!CY$54))</f>
        <v>6.6799999999999998E-2</v>
      </c>
      <c r="CZ29" s="148">
        <f>IF(PIT_fed_deduction!CZ29="",0,(PIT_history!CZ29*(1-PIT_fed_deduction!CZ29*PIT_history!CZ$54))/(1-PIT_history!CZ29*PIT_fed_deduction!CZ29*PIT_history!CZ$54))</f>
        <v>6.6799999999999998E-2</v>
      </c>
      <c r="DA29" s="148">
        <f>IF(PIT_fed_deduction!DA29="",0,(PIT_history!DA29*(1-PIT_fed_deduction!DA29*PIT_history!DA$54))/(1-PIT_history!DA29*PIT_fed_deduction!DA29*PIT_history!DA$54))</f>
        <v>6.8400000000000002E-2</v>
      </c>
      <c r="DB29" s="148">
        <f>IF(PIT_fed_deduction!DB29="",0,(PIT_history!DB29*(1-PIT_fed_deduction!DB29*PIT_history!DB$54))/(1-PIT_history!DB29*PIT_fed_deduction!DB29*PIT_history!DB$54))</f>
        <v>6.8400000000000002E-2</v>
      </c>
      <c r="DC29" s="148">
        <f>IF(PIT_fed_deduction!DC29="",0,(PIT_history!DC29*(1-PIT_fed_deduction!DC29*PIT_history!DC$54))/(1-PIT_history!DC29*PIT_fed_deduction!DC29*PIT_history!DC$54))</f>
        <v>6.8400000000000002E-2</v>
      </c>
      <c r="DD29" s="148">
        <f>IF(PIT_fed_deduction!DD29="",0,(PIT_history!DD29*(1-PIT_fed_deduction!DD29*PIT_history!DD$54))/(1-PIT_history!DD29*PIT_fed_deduction!DD29*PIT_history!DD$54))</f>
        <v>6.8400000000000002E-2</v>
      </c>
      <c r="DE29" s="148">
        <f>IF(PIT_fed_deduction!DE29="",0,(PIT_history!DE29*(1-PIT_fed_deduction!DE29*PIT_history!DE$54))/(1-PIT_history!DE29*PIT_fed_deduction!DE29*PIT_history!DE$54))</f>
        <v>6.8400000000000002E-2</v>
      </c>
      <c r="DF29" s="148">
        <f>IF(PIT_fed_deduction!DF29="",0,(PIT_history!DF29*(1-PIT_fed_deduction!DF29*PIT_history!DF$54))/(1-PIT_history!DF29*PIT_fed_deduction!DF29*PIT_history!DF$54))</f>
        <v>6.8400000000000002E-2</v>
      </c>
      <c r="DG29" s="148">
        <f>IF(PIT_fed_deduction!DG29="",0,(PIT_history!DG29*(1-PIT_fed_deduction!DG29*PIT_history!DG$54))/(1-PIT_history!DG29*PIT_fed_deduction!DG29*PIT_history!DG$54))</f>
        <v>6.8400000000000002E-2</v>
      </c>
      <c r="DH29" s="148">
        <f>IF(PIT_fed_deduction!DH29="",0,(PIT_history!DH29*(1-PIT_fed_deduction!DH29*PIT_history!DH$54))/(1-PIT_history!DH29*PIT_fed_deduction!DH29*PIT_history!DH$54))</f>
        <v>6.8400000000000002E-2</v>
      </c>
      <c r="DI29" s="148">
        <f>IF(PIT_fed_deduction!DI29="",0,(PIT_history!DI29*(1-PIT_fed_deduction!DI29*PIT_history!DI$54))/(1-PIT_history!DI29*PIT_fed_deduction!DI29*PIT_history!DI$54))</f>
        <v>6.8400000000000002E-2</v>
      </c>
      <c r="DJ29" s="148">
        <f>IF(PIT_fed_deduction!DJ29="",0,(PIT_history!DJ29*(1-PIT_fed_deduction!DJ29*PIT_history!DJ$54))/(1-PIT_history!DJ29*PIT_fed_deduction!DJ29*PIT_history!DJ$54))</f>
        <v>6.8400000000000002E-2</v>
      </c>
      <c r="DK29" s="148">
        <f>IF(PIT_fed_deduction!DK29="",0,(PIT_history!DK29*(1-PIT_fed_deduction!DK29*PIT_history!DK$54))/(1-PIT_history!DK29*PIT_fed_deduction!DK29*PIT_history!DK$54))</f>
        <v>6.8400000000000002E-2</v>
      </c>
      <c r="DL29" s="148">
        <f>IF(PIT_fed_deduction!DL29="",0,(PIT_history!DL29*(1-PIT_fed_deduction!DL29*PIT_history!DL$54))/(1-PIT_history!DL29*PIT_fed_deduction!DL29*PIT_history!DL$54))</f>
        <v>6.8400000000000002E-2</v>
      </c>
      <c r="DM29" s="148">
        <f>IF(PIT_fed_deduction!DM29="",0,(PIT_history!DM29*(1-PIT_fed_deduction!DM29*PIT_history!DM$54))/(1-PIT_history!DM29*PIT_fed_deduction!DM29*PIT_history!DM$54))</f>
        <v>6.8400000000000002E-2</v>
      </c>
      <c r="DN29" s="148">
        <f>IF(PIT_fed_deduction!DN29="",0,(PIT_history!DN29*(1-PIT_fed_deduction!DN29*PIT_history!DN$54))/(1-PIT_history!DN29*PIT_fed_deduction!DN29*PIT_history!DN$54))</f>
        <v>6.8400000000000002E-2</v>
      </c>
      <c r="DO29" s="148">
        <f>IF(PIT_fed_deduction!DO29="",0,(PIT_history!DO29*(1-PIT_fed_deduction!DO29*PIT_history!DO$54))/(1-PIT_history!DO29*PIT_fed_deduction!DO29*PIT_history!DO$54))</f>
        <v>6.8400000000000002E-2</v>
      </c>
      <c r="DP29" s="148">
        <f>IF(PIT_fed_deduction!DP29="",0,(1-(PIT_fed_deduction!DP29*PIT_history!DP$54))*PIT_history!DP29)</f>
        <v>6.8400000000000002E-2</v>
      </c>
      <c r="DQ29" s="148">
        <f>IF(PIT_fed_deduction!DQ29="",0,(1-(PIT_fed_deduction!DQ29*PIT_history!DQ$54))*PIT_history!DQ29)</f>
        <v>6.8400000000000002E-2</v>
      </c>
      <c r="DR29" s="148">
        <f>IF(PIT_fed_deduction!DR29="",0,(1-(PIT_fed_deduction!DR29*PIT_history!DR$54))*PIT_history!DR29)</f>
        <v>6.8400000000000002E-2</v>
      </c>
      <c r="DS29" s="148">
        <f>IF(PIT_fed_deduction!DS29="",0,(1-(PIT_fed_deduction!DS29*PIT_history!DS$54))*PIT_history!DS29)</f>
        <v>6.8400000000000002E-2</v>
      </c>
      <c r="DT29" s="148">
        <f>IF(PIT_fed_deduction!DT29="",0,(1-(PIT_fed_deduction!DT29*PIT_history!DT$54))*PIT_history!DT29)</f>
        <v>6.8400000000000002E-2</v>
      </c>
      <c r="DU29" s="148">
        <f>IF(PIT_fed_deduction!DU29="",0,(1-(PIT_fed_deduction!DU29*PIT_history!DU$54))*PIT_history!DU29)</f>
        <v>6.6400000000000001E-2</v>
      </c>
      <c r="DV29" s="148">
        <f>IF(PIT_fed_deduction!DV29="",0,(1-(PIT_fed_deduction!DV29*PIT_history!DV$54))*PIT_history!DV29)</f>
        <v>5.8400000000000001E-2</v>
      </c>
      <c r="DW29" s="148">
        <f>IF(PIT_fed_deduction!DW29="",0,(1-(PIT_fed_deduction!DW29*PIT_history!DW$54))*PIT_history!DW29)</f>
        <v>5.1999999999999998E-2</v>
      </c>
      <c r="DX29" s="148">
        <f>IF(PIT_fed_deduction!DX29="",0,(1-(PIT_fed_deduction!DX29*PIT_history!DX$54))*PIT_history!DX29)</f>
        <v>4.5499999999999999E-2</v>
      </c>
      <c r="DY29" s="144">
        <f>IF(PIT_fed_deduction!DY29="","",(1-(PIT_fed_deduction!DY29*PIT_history!DY$54))*PIT_history!DY29)</f>
        <v>3.9899999999999998E-2</v>
      </c>
      <c r="DZ29" s="68"/>
      <c r="EA29" s="2"/>
      <c r="EB29" s="2"/>
      <c r="EC29" s="2"/>
      <c r="ED29" s="2"/>
      <c r="EE29" s="2"/>
      <c r="EF29" s="2"/>
      <c r="EG29" s="2"/>
      <c r="EH29" s="2"/>
      <c r="EI29" s="2"/>
      <c r="EJ29" s="2"/>
      <c r="EK29" s="2"/>
      <c r="EL29" s="2"/>
      <c r="EM29" s="2"/>
      <c r="EN29" s="2"/>
      <c r="EO29" s="2"/>
      <c r="EP29" s="2"/>
      <c r="EQ29" s="2"/>
      <c r="ER29" s="2"/>
      <c r="ES29" s="2"/>
      <c r="ET29" s="2"/>
      <c r="EU29" s="2"/>
    </row>
    <row r="30" spans="1:151" ht="15" customHeight="1">
      <c r="A30" s="17" t="s">
        <v>54</v>
      </c>
      <c r="B30" s="148">
        <f>IF(PIT_fed_deduction!B30="",0,(PIT_history!B30*(1-PIT_fed_deduction!B30*PIT_history!B$54))/(1-PIT_history!B30*PIT_fed_deduction!B30*PIT_history!B$54))</f>
        <v>0</v>
      </c>
      <c r="C30" s="148">
        <f>IF(PIT_fed_deduction!C30="",0,(PIT_history!C30*(1-PIT_fed_deduction!C30*PIT_history!C$54))/(1-PIT_history!C30*PIT_fed_deduction!C30*PIT_history!C$54))</f>
        <v>0</v>
      </c>
      <c r="D30" s="148">
        <f>IF(PIT_fed_deduction!D30="",0,(PIT_history!D30*(1-PIT_fed_deduction!D30*PIT_history!D$54))/(1-PIT_history!D30*PIT_fed_deduction!D30*PIT_history!D$54))</f>
        <v>0</v>
      </c>
      <c r="E30" s="148">
        <f>IF(PIT_fed_deduction!E30="",0,(PIT_history!E30*(1-PIT_fed_deduction!E30*PIT_history!E$54))/(1-PIT_history!E30*PIT_fed_deduction!E30*PIT_history!E$54))</f>
        <v>0</v>
      </c>
      <c r="F30" s="148">
        <f>IF(PIT_fed_deduction!F30="",0,(PIT_history!F30*(1-PIT_fed_deduction!F30*PIT_history!F$54))/(1-PIT_history!F30*PIT_fed_deduction!F30*PIT_history!F$54))</f>
        <v>0</v>
      </c>
      <c r="G30" s="148">
        <f>IF(PIT_fed_deduction!G30="",0,(PIT_history!G30*(1-PIT_fed_deduction!G30*PIT_history!G$54))/(1-PIT_history!G30*PIT_fed_deduction!G30*PIT_history!G$54))</f>
        <v>0</v>
      </c>
      <c r="H30" s="148">
        <f>IF(PIT_fed_deduction!H30="",0,(PIT_history!H30*(1-PIT_fed_deduction!H30*PIT_history!H$54))/(1-PIT_history!H30*PIT_fed_deduction!H30*PIT_history!H$54))</f>
        <v>0</v>
      </c>
      <c r="I30" s="148">
        <f>IF(PIT_fed_deduction!I30="",0,(PIT_history!I30*(1-PIT_fed_deduction!I30*PIT_history!I$54))/(1-PIT_history!I30*PIT_fed_deduction!I30*PIT_history!I$54))</f>
        <v>0</v>
      </c>
      <c r="J30" s="148">
        <f>IF(PIT_fed_deduction!J30="",0,(PIT_history!J30*(1-PIT_fed_deduction!J30*PIT_history!J$54))/(1-PIT_history!J30*PIT_fed_deduction!J30*PIT_history!J$54))</f>
        <v>0</v>
      </c>
      <c r="K30" s="148">
        <f>IF(PIT_fed_deduction!K30="",0,(PIT_history!K30*(1-PIT_fed_deduction!K30*PIT_history!K$54))/(1-PIT_history!K30*PIT_fed_deduction!K30*PIT_history!K$54))</f>
        <v>0</v>
      </c>
      <c r="L30" s="148">
        <f>IF(PIT_fed_deduction!L30="",0,(PIT_history!L30*(1-PIT_fed_deduction!L30*PIT_history!L$54))/(1-PIT_history!L30*PIT_fed_deduction!L30*PIT_history!L$54))</f>
        <v>0</v>
      </c>
      <c r="M30" s="148">
        <f>IF(PIT_fed_deduction!M30="",0,(PIT_history!M30*(1-PIT_fed_deduction!M30*PIT_history!M$54))/(1-PIT_history!M30*PIT_fed_deduction!M30*PIT_history!M$54))</f>
        <v>0</v>
      </c>
      <c r="N30" s="148">
        <f>IF(PIT_fed_deduction!N30="",0,(PIT_history!N30*(1-PIT_fed_deduction!N30*PIT_history!N$54))/(1-PIT_history!N30*PIT_fed_deduction!N30*PIT_history!N$54))</f>
        <v>0</v>
      </c>
      <c r="O30" s="148">
        <f>IF(PIT_fed_deduction!O30="",0,(PIT_history!O30*(1-PIT_fed_deduction!O30*PIT_history!O$54))/(1-PIT_history!O30*PIT_fed_deduction!O30*PIT_history!O$54))</f>
        <v>0</v>
      </c>
      <c r="P30" s="148">
        <f>IF(PIT_fed_deduction!P30="",0,(PIT_history!P30*(1-PIT_fed_deduction!P30*PIT_history!P$54))/(1-PIT_history!P30*PIT_fed_deduction!P30*PIT_history!P$54))</f>
        <v>0</v>
      </c>
      <c r="Q30" s="148">
        <f>IF(PIT_fed_deduction!Q30="",0,(PIT_history!Q30*(1-PIT_fed_deduction!Q30*PIT_history!Q$54))/(1-PIT_history!Q30*PIT_fed_deduction!Q30*PIT_history!Q$54))</f>
        <v>0</v>
      </c>
      <c r="R30" s="148">
        <f>IF(PIT_fed_deduction!R30="",0,(PIT_history!R30*(1-PIT_fed_deduction!R30*PIT_history!R$54))/(1-PIT_history!R30*PIT_fed_deduction!R30*PIT_history!R$54))</f>
        <v>0</v>
      </c>
      <c r="S30" s="148">
        <f>IF(PIT_fed_deduction!S30="",0,(PIT_history!S30*(1-PIT_fed_deduction!S30*PIT_history!S$54))/(1-PIT_history!S30*PIT_fed_deduction!S30*PIT_history!S$54))</f>
        <v>0</v>
      </c>
      <c r="T30" s="148">
        <f>IF(PIT_fed_deduction!T30="",0,(PIT_history!T30*(1-PIT_fed_deduction!T30*PIT_history!T$54))/(1-PIT_history!T30*PIT_fed_deduction!T30*PIT_history!T$54))</f>
        <v>0</v>
      </c>
      <c r="U30" s="148">
        <f>IF(PIT_fed_deduction!U30="",0,(PIT_history!U30*(1-PIT_fed_deduction!U30*PIT_history!U$54))/(1-PIT_history!U30*PIT_fed_deduction!U30*PIT_history!U$54))</f>
        <v>0</v>
      </c>
      <c r="V30" s="148">
        <f>IF(PIT_fed_deduction!V30="",0,(PIT_history!V30*(1-PIT_fed_deduction!V30*PIT_history!V$54))/(1-PIT_history!V30*PIT_fed_deduction!V30*PIT_history!V$54))</f>
        <v>0</v>
      </c>
      <c r="W30" s="148">
        <f>IF(PIT_fed_deduction!W30="",0,(PIT_history!W30*(1-PIT_fed_deduction!W30*PIT_history!W$54))/(1-PIT_history!W30*PIT_fed_deduction!W30*PIT_history!W$54))</f>
        <v>0</v>
      </c>
      <c r="X30" s="148">
        <f>IF(PIT_fed_deduction!X30="",0,(PIT_history!X30*(1-PIT_fed_deduction!X30*PIT_history!X$54))/(1-PIT_history!X30*PIT_fed_deduction!X30*PIT_history!X$54))</f>
        <v>0</v>
      </c>
      <c r="Y30" s="148">
        <f>IF(PIT_fed_deduction!Y30="",0,(PIT_history!Y30*(1-PIT_fed_deduction!Y30*PIT_history!Y$54))/(1-PIT_history!Y30*PIT_fed_deduction!Y30*PIT_history!Y$54))</f>
        <v>0</v>
      </c>
      <c r="Z30" s="148">
        <f>IF(PIT_fed_deduction!Z30="",0,(PIT_history!Z30*(1-PIT_fed_deduction!Z30*PIT_history!Z$54))/(1-PIT_history!Z30*PIT_fed_deduction!Z30*PIT_history!Z$54))</f>
        <v>0</v>
      </c>
      <c r="AA30" s="148">
        <f>IF(PIT_fed_deduction!AA30="",0,(PIT_history!AA30*(1-PIT_fed_deduction!AA30*PIT_history!AA$54))/(1-PIT_history!AA30*PIT_fed_deduction!AA30*PIT_history!AA$54))</f>
        <v>0</v>
      </c>
      <c r="AB30" s="148">
        <f>IF(PIT_fed_deduction!AB30="",0,(PIT_history!AB30*(1-PIT_fed_deduction!AB30*PIT_history!AB$54))/(1-PIT_history!AB30*PIT_fed_deduction!AB30*PIT_history!AB$54))</f>
        <v>0</v>
      </c>
      <c r="AC30" s="148">
        <f>IF(PIT_fed_deduction!AC30="",0,(PIT_history!AC30*(1-PIT_fed_deduction!AC30*PIT_history!AC$54))/(1-PIT_history!AC30*PIT_fed_deduction!AC30*PIT_history!AC$54))</f>
        <v>0</v>
      </c>
      <c r="AD30" s="148">
        <f>IF(PIT_fed_deduction!AD30="",0,(PIT_history!AD30*(1-PIT_fed_deduction!AD30*PIT_history!AD$54))/(1-PIT_history!AD30*PIT_fed_deduction!AD30*PIT_history!AD$54))</f>
        <v>0</v>
      </c>
      <c r="AE30" s="148">
        <f>IF(PIT_fed_deduction!AE30="",0,(PIT_history!AE30*(1-PIT_fed_deduction!AE30*PIT_history!AE$54))/(1-PIT_history!AE30*PIT_fed_deduction!AE30*PIT_history!AE$54))</f>
        <v>0</v>
      </c>
      <c r="AF30" s="148">
        <f>IF(PIT_fed_deduction!AF30="",0,(PIT_history!AF30*(1-PIT_fed_deduction!AF30*PIT_history!AF$54))/(1-PIT_history!AF30*PIT_fed_deduction!AF30*PIT_history!AF$54))</f>
        <v>0</v>
      </c>
      <c r="AG30" s="148">
        <f>IF(PIT_fed_deduction!AG30="",0,(PIT_history!AG30*(1-PIT_fed_deduction!AG30*PIT_history!AG$54))/(1-PIT_history!AG30*PIT_fed_deduction!AG30*PIT_history!AG$54))</f>
        <v>0</v>
      </c>
      <c r="AH30" s="148">
        <f>IF(PIT_fed_deduction!AH30="",0,(PIT_history!AH30*(1-PIT_fed_deduction!AH30*PIT_history!AH$54))/(1-PIT_history!AH30*PIT_fed_deduction!AH30*PIT_history!AH$54))</f>
        <v>0</v>
      </c>
      <c r="AI30" s="148">
        <f>IF(PIT_fed_deduction!AI30="",0,(PIT_history!AI30*(1-PIT_fed_deduction!AI30*PIT_history!AI$54))/(1-PIT_history!AI30*PIT_fed_deduction!AI30*PIT_history!AI$54))</f>
        <v>0</v>
      </c>
      <c r="AJ30" s="148">
        <f>IF(PIT_fed_deduction!AJ30="",0,(PIT_history!AJ30*(1-PIT_fed_deduction!AJ30*PIT_history!AJ$54))/(1-PIT_history!AJ30*PIT_fed_deduction!AJ30*PIT_history!AJ$54))</f>
        <v>0</v>
      </c>
      <c r="AK30" s="148">
        <f>IF(PIT_fed_deduction!AK30="",0,(PIT_history!AK30*(1-PIT_fed_deduction!AK30*PIT_history!AK$54))/(1-PIT_history!AK30*PIT_fed_deduction!AK30*PIT_history!AK$54))</f>
        <v>0</v>
      </c>
      <c r="AL30" s="148">
        <f>IF(PIT_fed_deduction!AL30="",0,(PIT_history!AL30*(1-PIT_fed_deduction!AL30*PIT_history!AL$54))/(1-PIT_history!AL30*PIT_fed_deduction!AL30*PIT_history!AL$54))</f>
        <v>0</v>
      </c>
      <c r="AM30" s="148">
        <f>IF(PIT_fed_deduction!AM30="",0,(PIT_history!AM30*(1-PIT_fed_deduction!AM30*PIT_history!AM$54))/(1-PIT_history!AM30*PIT_fed_deduction!AM30*PIT_history!AM$54))</f>
        <v>0</v>
      </c>
      <c r="AN30" s="148">
        <f>IF(PIT_fed_deduction!AN30="",0,(PIT_history!AN30*(1-PIT_fed_deduction!AN30*PIT_history!AN$54))/(1-PIT_history!AN30*PIT_fed_deduction!AN30*PIT_history!AN$54))</f>
        <v>0</v>
      </c>
      <c r="AO30" s="148">
        <f>IF(PIT_fed_deduction!AO30="",0,(PIT_history!AO30*(1-PIT_fed_deduction!AO30*PIT_history!AO$54))/(1-PIT_history!AO30*PIT_fed_deduction!AO30*PIT_history!AO$54))</f>
        <v>0</v>
      </c>
      <c r="AP30" s="148">
        <f>IF(PIT_fed_deduction!AP30="",0,(PIT_history!AP30*(1-PIT_fed_deduction!AP30*PIT_history!AP$54))/(1-PIT_history!AP30*PIT_fed_deduction!AP30*PIT_history!AP$54))</f>
        <v>0</v>
      </c>
      <c r="AQ30" s="148">
        <f>IF(PIT_fed_deduction!AQ30="",0,(PIT_history!AQ30*(1-PIT_fed_deduction!AQ30*PIT_history!AQ$54))/(1-PIT_history!AQ30*PIT_fed_deduction!AQ30*PIT_history!AQ$54))</f>
        <v>0</v>
      </c>
      <c r="AR30" s="148">
        <f>IF(PIT_fed_deduction!AR30="",0,(PIT_history!AR30*(1-PIT_fed_deduction!AR30*PIT_history!AR$54))/(1-PIT_history!AR30*PIT_fed_deduction!AR30*PIT_history!AR$54))</f>
        <v>0</v>
      </c>
      <c r="AS30" s="148">
        <f>IF(PIT_fed_deduction!AS30="",0,(PIT_history!AS30*(1-PIT_fed_deduction!AS30*PIT_history!AS$54))/(1-PIT_history!AS30*PIT_fed_deduction!AS30*PIT_history!AS$54))</f>
        <v>0</v>
      </c>
      <c r="AT30" s="148">
        <f>IF(PIT_fed_deduction!AT30="",0,(PIT_history!AT30*(1-PIT_fed_deduction!AT30*PIT_history!AT$54))/(1-PIT_history!AT30*PIT_fed_deduction!AT30*PIT_history!AT$54))</f>
        <v>0</v>
      </c>
      <c r="AU30" s="148">
        <f>IF(PIT_fed_deduction!AU30="",0,(PIT_history!AU30*(1-PIT_fed_deduction!AU30*PIT_history!AU$54))/(1-PIT_history!AU30*PIT_fed_deduction!AU30*PIT_history!AU$54))</f>
        <v>0</v>
      </c>
      <c r="AV30" s="148">
        <f>IF(PIT_fed_deduction!AV30="",0,(PIT_history!AV30*(1-PIT_fed_deduction!AV30*PIT_history!AV$54))/(1-PIT_history!AV30*PIT_fed_deduction!AV30*PIT_history!AV$54))</f>
        <v>0</v>
      </c>
      <c r="AW30" s="148">
        <f>IF(PIT_fed_deduction!AW30="",0,(PIT_history!AW30*(1-PIT_fed_deduction!AW30*PIT_history!AW$54))/(1-PIT_history!AW30*PIT_fed_deduction!AW30*PIT_history!AW$54))</f>
        <v>0</v>
      </c>
      <c r="AX30" s="148">
        <f>IF(PIT_fed_deduction!AX30="",0,(PIT_history!AX30*(1-PIT_fed_deduction!AX30*PIT_history!AX$54))/(1-PIT_history!AX30*PIT_fed_deduction!AX30*PIT_history!AX$54))</f>
        <v>0</v>
      </c>
      <c r="AY30" s="148">
        <f>IF(PIT_fed_deduction!AY30="",0,(PIT_history!AY30*(1-PIT_fed_deduction!AY30*PIT_history!AY$54))/(1-PIT_history!AY30*PIT_fed_deduction!AY30*PIT_history!AY$54))</f>
        <v>0</v>
      </c>
      <c r="AZ30" s="148">
        <f>IF(PIT_fed_deduction!AZ30="",0,(PIT_history!AZ30*(1-PIT_fed_deduction!AZ30*PIT_history!AZ$54))/(1-PIT_history!AZ30*PIT_fed_deduction!AZ30*PIT_history!AZ$54))</f>
        <v>0</v>
      </c>
      <c r="BA30" s="148">
        <f>IF(PIT_fed_deduction!BA30="",0,(PIT_history!BA30*(1-PIT_fed_deduction!BA30*PIT_history!BA$54))/(1-PIT_history!BA30*PIT_fed_deduction!BA30*PIT_history!BA$54))</f>
        <v>0</v>
      </c>
      <c r="BB30" s="148">
        <f>IF(PIT_fed_deduction!BB30="",0,(PIT_history!BB30*(1-PIT_fed_deduction!BB30*PIT_history!BB$54))/(1-PIT_history!BB30*PIT_fed_deduction!BB30*PIT_history!BB$54))</f>
        <v>0</v>
      </c>
      <c r="BC30" s="148">
        <f>IF(PIT_fed_deduction!BC30="",0,(PIT_history!BC30*(1-PIT_fed_deduction!BC30*PIT_history!BC$54))/(1-PIT_history!BC30*PIT_fed_deduction!BC30*PIT_history!BC$54))</f>
        <v>0</v>
      </c>
      <c r="BD30" s="148">
        <f>IF(PIT_fed_deduction!BD30="",0,(PIT_history!BD30*(1-PIT_fed_deduction!BD30*PIT_history!BD$54))/(1-PIT_history!BD30*PIT_fed_deduction!BD30*PIT_history!BD$54))</f>
        <v>0</v>
      </c>
      <c r="BE30" s="148">
        <f>IF(PIT_fed_deduction!BE30="",0,(PIT_history!BE30*(1-PIT_fed_deduction!BE30*PIT_history!BE$54))/(1-PIT_history!BE30*PIT_fed_deduction!BE30*PIT_history!BE$54))</f>
        <v>0</v>
      </c>
      <c r="BF30" s="148">
        <f>IF(PIT_fed_deduction!BF30="",0,(PIT_history!BF30*(1-PIT_fed_deduction!BF30*PIT_history!BF$54))/(1-PIT_history!BF30*PIT_fed_deduction!BF30*PIT_history!BF$54))</f>
        <v>0</v>
      </c>
      <c r="BG30" s="148">
        <f>IF(PIT_fed_deduction!BG30="",0,(PIT_history!BG30*(1-PIT_fed_deduction!BG30*PIT_history!BG$54))/(1-PIT_history!BG30*PIT_fed_deduction!BG30*PIT_history!BG$54))</f>
        <v>0</v>
      </c>
      <c r="BH30" s="148">
        <f>IF(PIT_fed_deduction!BH30="",0,(PIT_history!BH30*(1-PIT_fed_deduction!BH30*PIT_history!BH$54))/(1-PIT_history!BH30*PIT_fed_deduction!BH30*PIT_history!BH$54))</f>
        <v>0</v>
      </c>
      <c r="BI30" s="148">
        <f>IF(PIT_fed_deduction!BI30="",0,(PIT_history!BI30*(1-PIT_fed_deduction!BI30*PIT_history!BI$54))/(1-PIT_history!BI30*PIT_fed_deduction!BI30*PIT_history!BI$54))</f>
        <v>0</v>
      </c>
      <c r="BJ30" s="148">
        <f>IF(PIT_fed_deduction!BJ30="",0,(PIT_history!BJ30*(1-PIT_fed_deduction!BJ30*PIT_history!BJ$54))/(1-PIT_history!BJ30*PIT_fed_deduction!BJ30*PIT_history!BJ$54))</f>
        <v>0</v>
      </c>
      <c r="BK30" s="148">
        <f>IF(PIT_fed_deduction!BK30="",0,(PIT_history!BK30*(1-PIT_fed_deduction!BK30*PIT_history!BK$54))/(1-PIT_history!BK30*PIT_fed_deduction!BK30*PIT_history!BK$54))</f>
        <v>0</v>
      </c>
      <c r="BL30" s="148">
        <f>IF(PIT_fed_deduction!BL30="",0,(PIT_history!BL30*(1-PIT_fed_deduction!BL30*PIT_history!BL$54))/(1-PIT_history!BL30*PIT_fed_deduction!BL30*PIT_history!BL$54))</f>
        <v>0</v>
      </c>
      <c r="BM30" s="148">
        <f>IF(PIT_fed_deduction!BM30="",0,(PIT_history!BM30*(1-PIT_fed_deduction!BM30*PIT_history!BM$54))/(1-PIT_history!BM30*PIT_fed_deduction!BM30*PIT_history!BM$54))</f>
        <v>0</v>
      </c>
      <c r="BN30" s="148">
        <f>IF(PIT_fed_deduction!BN30="",0,(PIT_history!BN30*(1-PIT_fed_deduction!BN30*PIT_history!BN$54))/(1-PIT_history!BN30*PIT_fed_deduction!BN30*PIT_history!BN$54))</f>
        <v>0</v>
      </c>
      <c r="BO30" s="148">
        <f>IF(PIT_fed_deduction!BO30="",0,(PIT_history!BO30*(1-PIT_fed_deduction!BO30*PIT_history!BO$54))/(1-PIT_history!BO30*PIT_fed_deduction!BO30*PIT_history!BO$54))</f>
        <v>0</v>
      </c>
      <c r="BP30" s="148">
        <f>IF(PIT_fed_deduction!BP30="",0,(PIT_history!BP30*(1-PIT_fed_deduction!BP30*PIT_history!BP$54))/(1-PIT_history!BP30*PIT_fed_deduction!BP30*PIT_history!BP$54))</f>
        <v>0</v>
      </c>
      <c r="BQ30" s="148">
        <f>IF(PIT_fed_deduction!BQ30="",0,(PIT_history!BQ30*(1-PIT_fed_deduction!BQ30*PIT_history!BQ$54))/(1-PIT_history!BQ30*PIT_fed_deduction!BQ30*PIT_history!BQ$54))</f>
        <v>0</v>
      </c>
      <c r="BR30" s="148">
        <f>IF(PIT_fed_deduction!BR30="",0,(PIT_history!BR30*(1-PIT_fed_deduction!BR30*PIT_history!BR$54))/(1-PIT_history!BR30*PIT_fed_deduction!BR30*PIT_history!BR$54))</f>
        <v>0</v>
      </c>
      <c r="BS30" s="148">
        <f>IF(PIT_fed_deduction!BS30="",0,(PIT_history!BS30*(1-PIT_fed_deduction!BS30*PIT_history!BS$54))/(1-PIT_history!BS30*PIT_fed_deduction!BS30*PIT_history!BS$54))</f>
        <v>0</v>
      </c>
      <c r="BT30" s="148">
        <f>IF(PIT_fed_deduction!BT30="",0,(PIT_history!BT30*(1-PIT_fed_deduction!BT30*PIT_history!BT$54))/(1-PIT_history!BT30*PIT_fed_deduction!BT30*PIT_history!BT$54))</f>
        <v>0</v>
      </c>
      <c r="BU30" s="148">
        <f>IF(PIT_fed_deduction!BU30="",0,(PIT_history!BU30*(1-PIT_fed_deduction!BU30*PIT_history!BU$54))/(1-PIT_history!BU30*PIT_fed_deduction!BU30*PIT_history!BU$54))</f>
        <v>0</v>
      </c>
      <c r="BV30" s="148">
        <f>IF(PIT_fed_deduction!BV30="",0,(PIT_history!BV30*(1-PIT_fed_deduction!BV30*PIT_history!BV$54))/(1-PIT_history!BV30*PIT_fed_deduction!BV30*PIT_history!BV$54))</f>
        <v>0</v>
      </c>
      <c r="BW30" s="148">
        <f>IF(PIT_fed_deduction!BW30="",0,(PIT_history!BW30*(1-PIT_fed_deduction!BW30*PIT_history!BW$54))/(1-PIT_history!BW30*PIT_fed_deduction!BW30*PIT_history!BW$54))</f>
        <v>0</v>
      </c>
      <c r="BX30" s="148">
        <f>IF(PIT_fed_deduction!BX30="",0,(PIT_history!BX30*(1-PIT_fed_deduction!BX30*PIT_history!BX$54))/(1-PIT_history!BX30*PIT_fed_deduction!BX30*PIT_history!BX$54))</f>
        <v>0</v>
      </c>
      <c r="BY30" s="148">
        <f>IF(PIT_fed_deduction!BY30="",0,(PIT_history!BY30*(1-PIT_fed_deduction!BY30*PIT_history!BY$54))/(1-PIT_history!BY30*PIT_fed_deduction!BY30*PIT_history!BY$54))</f>
        <v>0</v>
      </c>
      <c r="BZ30" s="148">
        <f>IF(PIT_fed_deduction!BZ30="",0,(PIT_history!BZ30*(1-PIT_fed_deduction!BZ30*PIT_history!BZ$54))/(1-PIT_history!BZ30*PIT_fed_deduction!BZ30*PIT_history!BZ$54))</f>
        <v>0</v>
      </c>
      <c r="CA30" s="148">
        <f>IF(PIT_fed_deduction!CA30="",0,(PIT_history!CA30*(1-PIT_fed_deduction!CA30*PIT_history!CA$54))/(1-PIT_history!CA30*PIT_fed_deduction!CA30*PIT_history!CA$54))</f>
        <v>0</v>
      </c>
      <c r="CB30" s="148">
        <f>IF(PIT_fed_deduction!CB30="",0,(PIT_history!CB30*(1-PIT_fed_deduction!CB30*PIT_history!CB$54))/(1-PIT_history!CB30*PIT_fed_deduction!CB30*PIT_history!CB$54))</f>
        <v>0</v>
      </c>
      <c r="CC30" s="148">
        <f>IF(PIT_fed_deduction!CC30="",0,(PIT_history!CC30*(1-PIT_fed_deduction!CC30*PIT_history!CC$54))/(1-PIT_history!CC30*PIT_fed_deduction!CC30*PIT_history!CC$54))</f>
        <v>0</v>
      </c>
      <c r="CD30" s="148">
        <f>IF(PIT_fed_deduction!CD30="",0,(PIT_history!CD30*(1-PIT_fed_deduction!CD30*PIT_history!CD$54))/(1-PIT_history!CD30*PIT_fed_deduction!CD30*PIT_history!CD$54))</f>
        <v>0</v>
      </c>
      <c r="CE30" s="148">
        <f>IF(PIT_fed_deduction!CE30="",0,(PIT_history!CE30*(1-PIT_fed_deduction!CE30*PIT_history!CE$54))/(1-PIT_history!CE30*PIT_fed_deduction!CE30*PIT_history!CE$54))</f>
        <v>0</v>
      </c>
      <c r="CF30" s="148">
        <f>IF(PIT_fed_deduction!CF30="",0,(PIT_history!CF30*(1-PIT_fed_deduction!CF30*PIT_history!CF$54))/(1-PIT_history!CF30*PIT_fed_deduction!CF30*PIT_history!CF$54))</f>
        <v>0</v>
      </c>
      <c r="CG30" s="148">
        <f>IF(PIT_fed_deduction!CG30="",0,(PIT_history!CG30*(1-PIT_fed_deduction!CG30*PIT_history!CG$54))/(1-PIT_history!CG30*PIT_fed_deduction!CG30*PIT_history!CG$54))</f>
        <v>0</v>
      </c>
      <c r="CH30" s="148">
        <f>IF(PIT_fed_deduction!CH30="",0,(PIT_history!CH30*(1-PIT_fed_deduction!CH30*PIT_history!CH$54))/(1-PIT_history!CH30*PIT_fed_deduction!CH30*PIT_history!CH$54))</f>
        <v>0</v>
      </c>
      <c r="CI30" s="148">
        <f>IF(PIT_fed_deduction!CI30="",0,(PIT_history!CI30*(1-PIT_fed_deduction!CI30*PIT_history!CI$54))/(1-PIT_history!CI30*PIT_fed_deduction!CI30*PIT_history!CI$54))</f>
        <v>0</v>
      </c>
      <c r="CJ30" s="148">
        <f>IF(PIT_fed_deduction!CJ30="",0,(PIT_history!CJ30*(1-PIT_fed_deduction!CJ30*PIT_history!CJ$54))/(1-PIT_history!CJ30*PIT_fed_deduction!CJ30*PIT_history!CJ$54))</f>
        <v>0</v>
      </c>
      <c r="CK30" s="148">
        <f>IF(PIT_fed_deduction!CK30="",0,(PIT_history!CK30*(1-PIT_fed_deduction!CK30*PIT_history!CK$54))/(1-PIT_history!CK30*PIT_fed_deduction!CK30*PIT_history!CK$54))</f>
        <v>0</v>
      </c>
      <c r="CL30" s="148">
        <f>IF(PIT_fed_deduction!CL30="",0,(PIT_history!CL30*(1-PIT_fed_deduction!CL30*PIT_history!CL$54))/(1-PIT_history!CL30*PIT_fed_deduction!CL30*PIT_history!CL$54))</f>
        <v>0</v>
      </c>
      <c r="CM30" s="148">
        <f>IF(PIT_fed_deduction!CM30="",0,(PIT_history!CM30*(1-PIT_fed_deduction!CM30*PIT_history!CM$54))/(1-PIT_history!CM30*PIT_fed_deduction!CM30*PIT_history!CM$54))</f>
        <v>0</v>
      </c>
      <c r="CN30" s="148">
        <f>IF(PIT_fed_deduction!CN30="",0,(PIT_history!CN30*(1-PIT_fed_deduction!CN30*PIT_history!CN$54))/(1-PIT_history!CN30*PIT_fed_deduction!CN30*PIT_history!CN$54))</f>
        <v>0</v>
      </c>
      <c r="CO30" s="148">
        <f>IF(PIT_fed_deduction!CO30="",0,(PIT_history!CO30*(1-PIT_fed_deduction!CO30*PIT_history!CO$54))/(1-PIT_history!CO30*PIT_fed_deduction!CO30*PIT_history!CO$54))</f>
        <v>0</v>
      </c>
      <c r="CP30" s="148">
        <f>IF(PIT_fed_deduction!CP30="",0,(PIT_history!CP30*(1-PIT_fed_deduction!CP30*PIT_history!CP$54))/(1-PIT_history!CP30*PIT_fed_deduction!CP30*PIT_history!CP$54))</f>
        <v>0</v>
      </c>
      <c r="CQ30" s="148">
        <f>IF(PIT_fed_deduction!CQ30="",0,(PIT_history!CQ30*(1-PIT_fed_deduction!CQ30*PIT_history!CQ$54))/(1-PIT_history!CQ30*PIT_fed_deduction!CQ30*PIT_history!CQ$54))</f>
        <v>0</v>
      </c>
      <c r="CR30" s="148">
        <f>IF(PIT_fed_deduction!CR30="",0,(PIT_history!CR30*(1-PIT_fed_deduction!CR30*PIT_history!CR$54))/(1-PIT_history!CR30*PIT_fed_deduction!CR30*PIT_history!CR$54))</f>
        <v>0</v>
      </c>
      <c r="CS30" s="148">
        <f>IF(PIT_fed_deduction!CS30="",0,(PIT_history!CS30*(1-PIT_fed_deduction!CS30*PIT_history!CS$54))/(1-PIT_history!CS30*PIT_fed_deduction!CS30*PIT_history!CS$54))</f>
        <v>0</v>
      </c>
      <c r="CT30" s="148">
        <f>IF(PIT_fed_deduction!CT30="",0,(PIT_history!CT30*(1-PIT_fed_deduction!CT30*PIT_history!CT$54))/(1-PIT_history!CT30*PIT_fed_deduction!CT30*PIT_history!CT$54))</f>
        <v>0</v>
      </c>
      <c r="CU30" s="148">
        <f>IF(PIT_fed_deduction!CU30="",0,(PIT_history!CU30*(1-PIT_fed_deduction!CU30*PIT_history!CU$54))/(1-PIT_history!CU30*PIT_fed_deduction!CU30*PIT_history!CU$54))</f>
        <v>0</v>
      </c>
      <c r="CV30" s="148">
        <f>IF(PIT_fed_deduction!CV30="",0,(PIT_history!CV30*(1-PIT_fed_deduction!CV30*PIT_history!CV$54))/(1-PIT_history!CV30*PIT_fed_deduction!CV30*PIT_history!CV$54))</f>
        <v>0</v>
      </c>
      <c r="CW30" s="148">
        <f>IF(PIT_fed_deduction!CW30="",0,(PIT_history!CW30*(1-PIT_fed_deduction!CW30*PIT_history!CW$54))/(1-PIT_history!CW30*PIT_fed_deduction!CW30*PIT_history!CW$54))</f>
        <v>0</v>
      </c>
      <c r="CX30" s="148">
        <f>IF(PIT_fed_deduction!CX30="",0,(PIT_history!CX30*(1-PIT_fed_deduction!CX30*PIT_history!CX$54))/(1-PIT_history!CX30*PIT_fed_deduction!CX30*PIT_history!CX$54))</f>
        <v>0</v>
      </c>
      <c r="CY30" s="148">
        <f>IF(PIT_fed_deduction!CY30="",0,(PIT_history!CY30*(1-PIT_fed_deduction!CY30*PIT_history!CY$54))/(1-PIT_history!CY30*PIT_fed_deduction!CY30*PIT_history!CY$54))</f>
        <v>0</v>
      </c>
      <c r="CZ30" s="148">
        <f>IF(PIT_fed_deduction!CZ30="",0,(PIT_history!CZ30*(1-PIT_fed_deduction!CZ30*PIT_history!CZ$54))/(1-PIT_history!CZ30*PIT_fed_deduction!CZ30*PIT_history!CZ$54))</f>
        <v>0</v>
      </c>
      <c r="DA30" s="148">
        <f>IF(PIT_fed_deduction!DA30="",0,(PIT_history!DA30*(1-PIT_fed_deduction!DA30*PIT_history!DA$54))/(1-PIT_history!DA30*PIT_fed_deduction!DA30*PIT_history!DA$54))</f>
        <v>0</v>
      </c>
      <c r="DB30" s="148">
        <f>IF(PIT_fed_deduction!DB30="",0,(PIT_history!DB30*(1-PIT_fed_deduction!DB30*PIT_history!DB$54))/(1-PIT_history!DB30*PIT_fed_deduction!DB30*PIT_history!DB$54))</f>
        <v>0</v>
      </c>
      <c r="DC30" s="148">
        <f>IF(PIT_fed_deduction!DC30="",0,(PIT_history!DC30*(1-PIT_fed_deduction!DC30*PIT_history!DC$54))/(1-PIT_history!DC30*PIT_fed_deduction!DC30*PIT_history!DC$54))</f>
        <v>0</v>
      </c>
      <c r="DD30" s="148">
        <f>IF(PIT_fed_deduction!DD30="",0,(PIT_history!DD30*(1-PIT_fed_deduction!DD30*PIT_history!DD$54))/(1-PIT_history!DD30*PIT_fed_deduction!DD30*PIT_history!DD$54))</f>
        <v>0</v>
      </c>
      <c r="DE30" s="148">
        <f>IF(PIT_fed_deduction!DE30="",0,(PIT_history!DE30*(1-PIT_fed_deduction!DE30*PIT_history!DE$54))/(1-PIT_history!DE30*PIT_fed_deduction!DE30*PIT_history!DE$54))</f>
        <v>0</v>
      </c>
      <c r="DF30" s="148">
        <f>IF(PIT_fed_deduction!DF30="",0,(PIT_history!DF30*(1-PIT_fed_deduction!DF30*PIT_history!DF$54))/(1-PIT_history!DF30*PIT_fed_deduction!DF30*PIT_history!DF$54))</f>
        <v>0</v>
      </c>
      <c r="DG30" s="148">
        <f>IF(PIT_fed_deduction!DG30="",0,(PIT_history!DG30*(1-PIT_fed_deduction!DG30*PIT_history!DG$54))/(1-PIT_history!DG30*PIT_fed_deduction!DG30*PIT_history!DG$54))</f>
        <v>0</v>
      </c>
      <c r="DH30" s="148">
        <f>IF(PIT_fed_deduction!DH30="",0,(PIT_history!DH30*(1-PIT_fed_deduction!DH30*PIT_history!DH$54))/(1-PIT_history!DH30*PIT_fed_deduction!DH30*PIT_history!DH$54))</f>
        <v>0</v>
      </c>
      <c r="DI30" s="148">
        <f>IF(PIT_fed_deduction!DI30="",0,(PIT_history!DI30*(1-PIT_fed_deduction!DI30*PIT_history!DI$54))/(1-PIT_history!DI30*PIT_fed_deduction!DI30*PIT_history!DI$54))</f>
        <v>0</v>
      </c>
      <c r="DJ30" s="148">
        <f>IF(PIT_fed_deduction!DJ30="",0,(PIT_history!DJ30*(1-PIT_fed_deduction!DJ30*PIT_history!DJ$54))/(1-PIT_history!DJ30*PIT_fed_deduction!DJ30*PIT_history!DJ$54))</f>
        <v>0</v>
      </c>
      <c r="DK30" s="148">
        <f>IF(PIT_fed_deduction!DK30="",0,(PIT_history!DK30*(1-PIT_fed_deduction!DK30*PIT_history!DK$54))/(1-PIT_history!DK30*PIT_fed_deduction!DK30*PIT_history!DK$54))</f>
        <v>0</v>
      </c>
      <c r="DL30" s="148">
        <f>IF(PIT_fed_deduction!DL30="",0,(PIT_history!DL30*(1-PIT_fed_deduction!DL30*PIT_history!DL$54))/(1-PIT_history!DL30*PIT_fed_deduction!DL30*PIT_history!DL$54))</f>
        <v>0</v>
      </c>
      <c r="DM30" s="148">
        <f>IF(PIT_fed_deduction!DM30="",0,(PIT_history!DM30*(1-PIT_fed_deduction!DM30*PIT_history!DM$54))/(1-PIT_history!DM30*PIT_fed_deduction!DM30*PIT_history!DM$54))</f>
        <v>0</v>
      </c>
      <c r="DN30" s="148">
        <f>IF(PIT_fed_deduction!DN30="",0,(PIT_history!DN30*(1-PIT_fed_deduction!DN30*PIT_history!DN$54))/(1-PIT_history!DN30*PIT_fed_deduction!DN30*PIT_history!DN$54))</f>
        <v>0</v>
      </c>
      <c r="DO30" s="148">
        <f>IF(PIT_fed_deduction!DO30="",0,(PIT_history!DO30*(1-PIT_fed_deduction!DO30*PIT_history!DO$54))/(1-PIT_history!DO30*PIT_fed_deduction!DO30*PIT_history!DO$54))</f>
        <v>0</v>
      </c>
      <c r="DP30" s="148">
        <f>IF(PIT_fed_deduction!DP30="",0,(1-(PIT_fed_deduction!DP30*PIT_history!DP$54))*PIT_history!DP30)</f>
        <v>0</v>
      </c>
      <c r="DQ30" s="148">
        <f>IF(PIT_fed_deduction!DQ30="",0,(1-(PIT_fed_deduction!DQ30*PIT_history!DQ$54))*PIT_history!DQ30)</f>
        <v>0</v>
      </c>
      <c r="DR30" s="148">
        <f>IF(PIT_fed_deduction!DR30="",0,(1-(PIT_fed_deduction!DR30*PIT_history!DR$54))*PIT_history!DR30)</f>
        <v>0</v>
      </c>
      <c r="DS30" s="148">
        <f>IF(PIT_fed_deduction!DS30="",0,(1-(PIT_fed_deduction!DS30*PIT_history!DS$54))*PIT_history!DS30)</f>
        <v>0</v>
      </c>
      <c r="DT30" s="148">
        <f>IF(PIT_fed_deduction!DT30="",0,(1-(PIT_fed_deduction!DT30*PIT_history!DT$54))*PIT_history!DT30)</f>
        <v>0</v>
      </c>
      <c r="DU30" s="148">
        <f>IF(PIT_fed_deduction!DU30="",0,(1-(PIT_fed_deduction!DU30*PIT_history!DU$54))*PIT_history!DU30)</f>
        <v>0</v>
      </c>
      <c r="DV30" s="148">
        <f>IF(PIT_fed_deduction!DV30="",0,(1-(PIT_fed_deduction!DV30*PIT_history!DV$54))*PIT_history!DV30)</f>
        <v>0</v>
      </c>
      <c r="DW30" s="148">
        <f>IF(PIT_fed_deduction!DW30="",0,(1-(PIT_fed_deduction!DW30*PIT_history!DW$54))*PIT_history!DW30)</f>
        <v>0</v>
      </c>
      <c r="DX30" s="148">
        <f>IF(PIT_fed_deduction!DX30="",0,(1-(PIT_fed_deduction!DX30*PIT_history!DX$54))*PIT_history!DX30)</f>
        <v>0</v>
      </c>
      <c r="DY30" s="144">
        <v>0</v>
      </c>
      <c r="DZ30" s="68"/>
      <c r="EA30" s="2"/>
      <c r="EB30" s="2"/>
      <c r="EC30" s="2"/>
      <c r="ED30" s="2"/>
      <c r="EE30" s="2"/>
      <c r="EF30" s="2"/>
      <c r="EG30" s="2"/>
      <c r="EH30" s="2"/>
      <c r="EI30" s="2"/>
      <c r="EJ30" s="2"/>
      <c r="EK30" s="2"/>
      <c r="EL30" s="2"/>
      <c r="EM30" s="2"/>
      <c r="EN30" s="2"/>
      <c r="EO30" s="2"/>
      <c r="EP30" s="2"/>
      <c r="EQ30" s="2"/>
      <c r="ER30" s="2"/>
      <c r="ES30" s="2"/>
      <c r="ET30" s="2"/>
      <c r="EU30" s="2"/>
    </row>
    <row r="31" spans="1:151" ht="15" customHeight="1">
      <c r="A31" s="17" t="s">
        <v>55</v>
      </c>
      <c r="B31" s="148">
        <f>IF(PIT_fed_deduction!B31="",0,(PIT_history!B31*(1-PIT_fed_deduction!B31*PIT_history!B$54))/(1-PIT_history!B31*PIT_fed_deduction!B31*PIT_history!B$54))</f>
        <v>0</v>
      </c>
      <c r="C31" s="148">
        <f>IF(PIT_fed_deduction!C31="",0,(PIT_history!C31*(1-PIT_fed_deduction!C31*PIT_history!C$54))/(1-PIT_history!C31*PIT_fed_deduction!C31*PIT_history!C$54))</f>
        <v>0</v>
      </c>
      <c r="D31" s="148">
        <f>IF(PIT_fed_deduction!D31="",0,(PIT_history!D31*(1-PIT_fed_deduction!D31*PIT_history!D$54))/(1-PIT_history!D31*PIT_fed_deduction!D31*PIT_history!D$54))</f>
        <v>0</v>
      </c>
      <c r="E31" s="148">
        <f>IF(PIT_fed_deduction!E31="",0,(PIT_history!E31*(1-PIT_fed_deduction!E31*PIT_history!E$54))/(1-PIT_history!E31*PIT_fed_deduction!E31*PIT_history!E$54))</f>
        <v>0</v>
      </c>
      <c r="F31" s="148">
        <f>IF(PIT_fed_deduction!F31="",0,(PIT_history!F31*(1-PIT_fed_deduction!F31*PIT_history!F$54))/(1-PIT_history!F31*PIT_fed_deduction!F31*PIT_history!F$54))</f>
        <v>0</v>
      </c>
      <c r="G31" s="148">
        <f>IF(PIT_fed_deduction!G31="",0,(PIT_history!G31*(1-PIT_fed_deduction!G31*PIT_history!G$54))/(1-PIT_history!G31*PIT_fed_deduction!G31*PIT_history!G$54))</f>
        <v>0</v>
      </c>
      <c r="H31" s="148">
        <f>IF(PIT_fed_deduction!H31="",0,(PIT_history!H31*(1-PIT_fed_deduction!H31*PIT_history!H$54))/(1-PIT_history!H31*PIT_fed_deduction!H31*PIT_history!H$54))</f>
        <v>0</v>
      </c>
      <c r="I31" s="148">
        <f>IF(PIT_fed_deduction!I31="",0,(PIT_history!I31*(1-PIT_fed_deduction!I31*PIT_history!I$54))/(1-PIT_history!I31*PIT_fed_deduction!I31*PIT_history!I$54))</f>
        <v>0</v>
      </c>
      <c r="J31" s="148">
        <f>IF(PIT_fed_deduction!J31="",0,(PIT_history!J31*(1-PIT_fed_deduction!J31*PIT_history!J$54))/(1-PIT_history!J31*PIT_fed_deduction!J31*PIT_history!J$54))</f>
        <v>0</v>
      </c>
      <c r="K31" s="148">
        <f>IF(PIT_fed_deduction!K31="",0,(PIT_history!K31*(1-PIT_fed_deduction!K31*PIT_history!K$54))/(1-PIT_history!K31*PIT_fed_deduction!K31*PIT_history!K$54))</f>
        <v>0</v>
      </c>
      <c r="L31" s="148">
        <f>IF(PIT_fed_deduction!L31="",0,(PIT_history!L31*(1-PIT_fed_deduction!L31*PIT_history!L$54))/(1-PIT_history!L31*PIT_fed_deduction!L31*PIT_history!L$54))</f>
        <v>0</v>
      </c>
      <c r="M31" s="148">
        <f>IF(PIT_fed_deduction!M31="",0,(PIT_history!M31*(1-PIT_fed_deduction!M31*PIT_history!M$54))/(1-PIT_history!M31*PIT_fed_deduction!M31*PIT_history!M$54))</f>
        <v>0</v>
      </c>
      <c r="N31" s="148">
        <f>IF(PIT_fed_deduction!N31="",0,(PIT_history!N31*(1-PIT_fed_deduction!N31*PIT_history!N$54))/(1-PIT_history!N31*PIT_fed_deduction!N31*PIT_history!N$54))</f>
        <v>0</v>
      </c>
      <c r="O31" s="148">
        <f>IF(PIT_fed_deduction!O31="",0,(PIT_history!O31*(1-PIT_fed_deduction!O31*PIT_history!O$54))/(1-PIT_history!O31*PIT_fed_deduction!O31*PIT_history!O$54))</f>
        <v>0</v>
      </c>
      <c r="P31" s="148">
        <f>IF(PIT_fed_deduction!P31="",0,(PIT_history!P31*(1-PIT_fed_deduction!P31*PIT_history!P$54))/(1-PIT_history!P31*PIT_fed_deduction!P31*PIT_history!P$54))</f>
        <v>0</v>
      </c>
      <c r="Q31" s="148">
        <f>IF(PIT_fed_deduction!Q31="",0,(PIT_history!Q31*(1-PIT_fed_deduction!Q31*PIT_history!Q$54))/(1-PIT_history!Q31*PIT_fed_deduction!Q31*PIT_history!Q$54))</f>
        <v>0</v>
      </c>
      <c r="R31" s="148">
        <f>IF(PIT_fed_deduction!R31="",0,(PIT_history!R31*(1-PIT_fed_deduction!R31*PIT_history!R$54))/(1-PIT_history!R31*PIT_fed_deduction!R31*PIT_history!R$54))</f>
        <v>0</v>
      </c>
      <c r="S31" s="148">
        <f>IF(PIT_fed_deduction!S31="",0,(PIT_history!S31*(1-PIT_fed_deduction!S31*PIT_history!S$54))/(1-PIT_history!S31*PIT_fed_deduction!S31*PIT_history!S$54))</f>
        <v>0</v>
      </c>
      <c r="T31" s="148">
        <f>IF(PIT_fed_deduction!T31="",0,(PIT_history!T31*(1-PIT_fed_deduction!T31*PIT_history!T$54))/(1-PIT_history!T31*PIT_fed_deduction!T31*PIT_history!T$54))</f>
        <v>0</v>
      </c>
      <c r="U31" s="148">
        <f>IF(PIT_fed_deduction!U31="",0,(PIT_history!U31*(1-PIT_fed_deduction!U31*PIT_history!U$54))/(1-PIT_history!U31*PIT_fed_deduction!U31*PIT_history!U$54))</f>
        <v>0</v>
      </c>
      <c r="V31" s="148">
        <f>IF(PIT_fed_deduction!V31="",0,(PIT_history!V31*(1-PIT_fed_deduction!V31*PIT_history!V$54))/(1-PIT_history!V31*PIT_fed_deduction!V31*PIT_history!V$54))</f>
        <v>0</v>
      </c>
      <c r="W31" s="148">
        <f>IF(PIT_fed_deduction!W31="",0,(PIT_history!W31*(1-PIT_fed_deduction!W31*PIT_history!W$54))/(1-PIT_history!W31*PIT_fed_deduction!W31*PIT_history!W$54))</f>
        <v>0</v>
      </c>
      <c r="X31" s="148">
        <f>IF(PIT_fed_deduction!X31="",0,(PIT_history!X31*(1-PIT_fed_deduction!X31*PIT_history!X$54))/(1-PIT_history!X31*PIT_fed_deduction!X31*PIT_history!X$54))</f>
        <v>0</v>
      </c>
      <c r="Y31" s="148">
        <f>IF(PIT_fed_deduction!Y31="",0,(PIT_history!Y31*(1-PIT_fed_deduction!Y31*PIT_history!Y$54))/(1-PIT_history!Y31*PIT_fed_deduction!Y31*PIT_history!Y$54))</f>
        <v>0</v>
      </c>
      <c r="Z31" s="148">
        <f>IF(PIT_fed_deduction!Z31="",0,(PIT_history!Z31*(1-PIT_fed_deduction!Z31*PIT_history!Z$54))/(1-PIT_history!Z31*PIT_fed_deduction!Z31*PIT_history!Z$54))</f>
        <v>0</v>
      </c>
      <c r="AA31" s="148">
        <f>IF(PIT_fed_deduction!AA31="",0,(PIT_history!AA31*(1-PIT_fed_deduction!AA31*PIT_history!AA$54))/(1-PIT_history!AA31*PIT_fed_deduction!AA31*PIT_history!AA$54))</f>
        <v>0</v>
      </c>
      <c r="AB31" s="148">
        <f>IF(PIT_fed_deduction!AB31="",0,(PIT_history!AB31*(1-PIT_fed_deduction!AB31*PIT_history!AB$54))/(1-PIT_history!AB31*PIT_fed_deduction!AB31*PIT_history!AB$54))</f>
        <v>0</v>
      </c>
      <c r="AC31" s="148">
        <f>IF(PIT_fed_deduction!AC31="",0,(PIT_history!AC31*(1-PIT_fed_deduction!AC31*PIT_history!AC$54))/(1-PIT_history!AC31*PIT_fed_deduction!AC31*PIT_history!AC$54))</f>
        <v>0</v>
      </c>
      <c r="AD31" s="148">
        <f>IF(PIT_fed_deduction!AD31="",0,(PIT_history!AD31*(1-PIT_fed_deduction!AD31*PIT_history!AD$54))/(1-PIT_history!AD31*PIT_fed_deduction!AD31*PIT_history!AD$54))</f>
        <v>0</v>
      </c>
      <c r="AE31" s="148">
        <f>IF(PIT_fed_deduction!AE31="",0,(PIT_history!AE31*(1-PIT_fed_deduction!AE31*PIT_history!AE$54))/(1-PIT_history!AE31*PIT_fed_deduction!AE31*PIT_history!AE$54))</f>
        <v>0</v>
      </c>
      <c r="AF31" s="148">
        <f>IF(PIT_fed_deduction!AF31="",0,(PIT_history!AF31*(1-PIT_fed_deduction!AF31*PIT_history!AF$54))/(1-PIT_history!AF31*PIT_fed_deduction!AF31*PIT_history!AF$54))</f>
        <v>0</v>
      </c>
      <c r="AG31" s="148">
        <f>IF(PIT_fed_deduction!AG31="",0,(PIT_history!AG31*(1-PIT_fed_deduction!AG31*PIT_history!AG$54))/(1-PIT_history!AG31*PIT_fed_deduction!AG31*PIT_history!AG$54))</f>
        <v>0</v>
      </c>
      <c r="AH31" s="148">
        <f>IF(PIT_fed_deduction!AH31="",0,(PIT_history!AH31*(1-PIT_fed_deduction!AH31*PIT_history!AH$54))/(1-PIT_history!AH31*PIT_fed_deduction!AH31*PIT_history!AH$54))</f>
        <v>0</v>
      </c>
      <c r="AI31" s="148">
        <f>IF(PIT_fed_deduction!AI31="",0,(PIT_history!AI31*(1-PIT_fed_deduction!AI31*PIT_history!AI$54))/(1-PIT_history!AI31*PIT_fed_deduction!AI31*PIT_history!AI$54))</f>
        <v>0</v>
      </c>
      <c r="AJ31" s="148">
        <f>IF(PIT_fed_deduction!AJ31="",0,(PIT_history!AJ31*(1-PIT_fed_deduction!AJ31*PIT_history!AJ$54))/(1-PIT_history!AJ31*PIT_fed_deduction!AJ31*PIT_history!AJ$54))</f>
        <v>0</v>
      </c>
      <c r="AK31" s="148">
        <f>IF(PIT_fed_deduction!AK31="",0,(PIT_history!AK31*(1-PIT_fed_deduction!AK31*PIT_history!AK$54))/(1-PIT_history!AK31*PIT_fed_deduction!AK31*PIT_history!AK$54))</f>
        <v>0</v>
      </c>
      <c r="AL31" s="148">
        <f>IF(PIT_fed_deduction!AL31="",0,(PIT_history!AL31*(1-PIT_fed_deduction!AL31*PIT_history!AL$54))/(1-PIT_history!AL31*PIT_fed_deduction!AL31*PIT_history!AL$54))</f>
        <v>0</v>
      </c>
      <c r="AM31" s="148">
        <f>IF(PIT_fed_deduction!AM31="",0,(PIT_history!AM31*(1-PIT_fed_deduction!AM31*PIT_history!AM$54))/(1-PIT_history!AM31*PIT_fed_deduction!AM31*PIT_history!AM$54))</f>
        <v>0</v>
      </c>
      <c r="AN31" s="148">
        <f>IF(PIT_fed_deduction!AN31="",0,(PIT_history!AN31*(1-PIT_fed_deduction!AN31*PIT_history!AN$54))/(1-PIT_history!AN31*PIT_fed_deduction!AN31*PIT_history!AN$54))</f>
        <v>0</v>
      </c>
      <c r="AO31" s="148">
        <f>IF(PIT_fed_deduction!AO31="",0,(PIT_history!AO31*(1-PIT_fed_deduction!AO31*PIT_history!AO$54))/(1-PIT_history!AO31*PIT_fed_deduction!AO31*PIT_history!AO$54))</f>
        <v>0</v>
      </c>
      <c r="AP31" s="148">
        <f>IF(PIT_fed_deduction!AP31="",0,(PIT_history!AP31*(1-PIT_fed_deduction!AP31*PIT_history!AP$54))/(1-PIT_history!AP31*PIT_fed_deduction!AP31*PIT_history!AP$54))</f>
        <v>0</v>
      </c>
      <c r="AQ31" s="148">
        <f>IF(PIT_fed_deduction!AQ31="",0,(PIT_history!AQ31*(1-PIT_fed_deduction!AQ31*PIT_history!AQ$54))/(1-PIT_history!AQ31*PIT_fed_deduction!AQ31*PIT_history!AQ$54))</f>
        <v>0</v>
      </c>
      <c r="AR31" s="148">
        <f>IF(PIT_fed_deduction!AR31="",0,(PIT_history!AR31*(1-PIT_fed_deduction!AR31*PIT_history!AR$54))/(1-PIT_history!AR31*PIT_fed_deduction!AR31*PIT_history!AR$54))</f>
        <v>0</v>
      </c>
      <c r="AS31" s="148">
        <f>IF(PIT_fed_deduction!AS31="",0,(PIT_history!AS31*(1-PIT_fed_deduction!AS31*PIT_history!AS$54))/(1-PIT_history!AS31*PIT_fed_deduction!AS31*PIT_history!AS$54))</f>
        <v>0</v>
      </c>
      <c r="AT31" s="148">
        <f>IF(PIT_fed_deduction!AT31="",0,(PIT_history!AT31*(1-PIT_fed_deduction!AT31*PIT_history!AT$54))/(1-PIT_history!AT31*PIT_fed_deduction!AT31*PIT_history!AT$54))</f>
        <v>0</v>
      </c>
      <c r="AU31" s="148">
        <f>IF(PIT_fed_deduction!AU31="",0,(PIT_history!AU31*(1-PIT_fed_deduction!AU31*PIT_history!AU$54))/(1-PIT_history!AU31*PIT_fed_deduction!AU31*PIT_history!AU$54))</f>
        <v>0</v>
      </c>
      <c r="AV31" s="148">
        <f>IF(PIT_fed_deduction!AV31="",0,(PIT_history!AV31*(1-PIT_fed_deduction!AV31*PIT_history!AV$54))/(1-PIT_history!AV31*PIT_fed_deduction!AV31*PIT_history!AV$54))</f>
        <v>0</v>
      </c>
      <c r="AW31" s="148">
        <f>IF(PIT_fed_deduction!AW31="",0,(PIT_history!AW31*(1-PIT_fed_deduction!AW31*PIT_history!AW$54))/(1-PIT_history!AW31*PIT_fed_deduction!AW31*PIT_history!AW$54))</f>
        <v>0</v>
      </c>
      <c r="AX31" s="148">
        <f>IF(PIT_fed_deduction!AX31="",0,(PIT_history!AX31*(1-PIT_fed_deduction!AX31*PIT_history!AX$54))/(1-PIT_history!AX31*PIT_fed_deduction!AX31*PIT_history!AX$54))</f>
        <v>0</v>
      </c>
      <c r="AY31" s="148">
        <f>IF(PIT_fed_deduction!AY31="",0,(PIT_history!AY31*(1-PIT_fed_deduction!AY31*PIT_history!AY$54))/(1-PIT_history!AY31*PIT_fed_deduction!AY31*PIT_history!AY$54))</f>
        <v>0</v>
      </c>
      <c r="AZ31" s="148">
        <f>IF(PIT_fed_deduction!AZ31="",0,(PIT_history!AZ31*(1-PIT_fed_deduction!AZ31*PIT_history!AZ$54))/(1-PIT_history!AZ31*PIT_fed_deduction!AZ31*PIT_history!AZ$54))</f>
        <v>0</v>
      </c>
      <c r="BA31" s="148">
        <f>IF(PIT_fed_deduction!BA31="",0,(PIT_history!BA31*(1-PIT_fed_deduction!BA31*PIT_history!BA$54))/(1-PIT_history!BA31*PIT_fed_deduction!BA31*PIT_history!BA$54))</f>
        <v>0</v>
      </c>
      <c r="BB31" s="148">
        <f>IF(PIT_fed_deduction!BB31="",0,(PIT_history!BB31*(1-PIT_fed_deduction!BB31*PIT_history!BB$54))/(1-PIT_history!BB31*PIT_fed_deduction!BB31*PIT_history!BB$54))</f>
        <v>0</v>
      </c>
      <c r="BC31" s="148">
        <f>IF(PIT_fed_deduction!BC31="",0,(PIT_history!BC31*(1-PIT_fed_deduction!BC31*PIT_history!BC$54))/(1-PIT_history!BC31*PIT_fed_deduction!BC31*PIT_history!BC$54))</f>
        <v>0</v>
      </c>
      <c r="BD31" s="148">
        <f>IF(PIT_fed_deduction!BD31="",0,(PIT_history!BD31*(1-PIT_fed_deduction!BD31*PIT_history!BD$54))/(1-PIT_history!BD31*PIT_fed_deduction!BD31*PIT_history!BD$54))</f>
        <v>0</v>
      </c>
      <c r="BE31" s="148">
        <f>IF(PIT_fed_deduction!BE31="",0,(PIT_history!BE31*(1-PIT_fed_deduction!BE31*PIT_history!BE$54))/(1-PIT_history!BE31*PIT_fed_deduction!BE31*PIT_history!BE$54))</f>
        <v>0</v>
      </c>
      <c r="BF31" s="148">
        <f>IF(PIT_fed_deduction!BF31="",0,(PIT_history!BF31*(1-PIT_fed_deduction!BF31*PIT_history!BF$54))/(1-PIT_history!BF31*PIT_fed_deduction!BF31*PIT_history!BF$54))</f>
        <v>0</v>
      </c>
      <c r="BG31" s="148">
        <f>IF(PIT_fed_deduction!BG31="",0,(PIT_history!BG31*(1-PIT_fed_deduction!BG31*PIT_history!BG$54))/(1-PIT_history!BG31*PIT_fed_deduction!BG31*PIT_history!BG$54))</f>
        <v>0</v>
      </c>
      <c r="BH31" s="148">
        <f>IF(PIT_fed_deduction!BH31="",0,(PIT_history!BH31*(1-PIT_fed_deduction!BH31*PIT_history!BH$54))/(1-PIT_history!BH31*PIT_fed_deduction!BH31*PIT_history!BH$54))</f>
        <v>0</v>
      </c>
      <c r="BI31" s="148">
        <f>IF(PIT_fed_deduction!BI31="",0,(PIT_history!BI31*(1-PIT_fed_deduction!BI31*PIT_history!BI$54))/(1-PIT_history!BI31*PIT_fed_deduction!BI31*PIT_history!BI$54))</f>
        <v>0</v>
      </c>
      <c r="BJ31" s="148">
        <f>IF(PIT_fed_deduction!BJ31="",0,(PIT_history!BJ31*(1-PIT_fed_deduction!BJ31*PIT_history!BJ$54))/(1-PIT_history!BJ31*PIT_fed_deduction!BJ31*PIT_history!BJ$54))</f>
        <v>0</v>
      </c>
      <c r="BK31" s="148">
        <f>IF(PIT_fed_deduction!BK31="",0,(PIT_history!BK31*(1-PIT_fed_deduction!BK31*PIT_history!BK$54))/(1-PIT_history!BK31*PIT_fed_deduction!BK31*PIT_history!BK$54))</f>
        <v>0</v>
      </c>
      <c r="BL31" s="148">
        <f>IF(PIT_fed_deduction!BL31="",0,(PIT_history!BL31*(1-PIT_fed_deduction!BL31*PIT_history!BL$54))/(1-PIT_history!BL31*PIT_fed_deduction!BL31*PIT_history!BL$54))</f>
        <v>0</v>
      </c>
      <c r="BM31" s="148">
        <f>IF(PIT_fed_deduction!BM31="",0,(PIT_history!BM31*(1-PIT_fed_deduction!BM31*PIT_history!BM$54))/(1-PIT_history!BM31*PIT_fed_deduction!BM31*PIT_history!BM$54))</f>
        <v>0</v>
      </c>
      <c r="BN31" s="148">
        <f>IF(PIT_fed_deduction!BN31="",0,(PIT_history!BN31*(1-PIT_fed_deduction!BN31*PIT_history!BN$54))/(1-PIT_history!BN31*PIT_fed_deduction!BN31*PIT_history!BN$54))</f>
        <v>0</v>
      </c>
      <c r="BO31" s="148">
        <f>IF(PIT_fed_deduction!BO31="",0,(PIT_history!BO31*(1-PIT_fed_deduction!BO31*PIT_history!BO$54))/(1-PIT_history!BO31*PIT_fed_deduction!BO31*PIT_history!BO$54))</f>
        <v>0</v>
      </c>
      <c r="BP31" s="148">
        <f>IF(PIT_fed_deduction!BP31="",0,(PIT_history!BP31*(1-PIT_fed_deduction!BP31*PIT_history!BP$54))/(1-PIT_history!BP31*PIT_fed_deduction!BP31*PIT_history!BP$54))</f>
        <v>0</v>
      </c>
      <c r="BQ31" s="148">
        <f>IF(PIT_fed_deduction!BQ31="",0,(PIT_history!BQ31*(1-PIT_fed_deduction!BQ31*PIT_history!BQ$54))/(1-PIT_history!BQ31*PIT_fed_deduction!BQ31*PIT_history!BQ$54))</f>
        <v>0</v>
      </c>
      <c r="BR31" s="148">
        <f>IF(PIT_fed_deduction!BR31="",0,(PIT_history!BR31*(1-PIT_fed_deduction!BR31*PIT_history!BR$54))/(1-PIT_history!BR31*PIT_fed_deduction!BR31*PIT_history!BR$54))</f>
        <v>0</v>
      </c>
      <c r="BS31" s="148">
        <f>IF(PIT_fed_deduction!BS31="",0,(PIT_history!BS31*(1-PIT_fed_deduction!BS31*PIT_history!BS$54))/(1-PIT_history!BS31*PIT_fed_deduction!BS31*PIT_history!BS$54))</f>
        <v>0</v>
      </c>
      <c r="BT31" s="148">
        <f>IF(PIT_fed_deduction!BT31="",0,(PIT_history!BT31*(1-PIT_fed_deduction!BT31*PIT_history!BT$54))/(1-PIT_history!BT31*PIT_fed_deduction!BT31*PIT_history!BT$54))</f>
        <v>0</v>
      </c>
      <c r="BU31" s="148">
        <f>IF(PIT_fed_deduction!BU31="",0,(PIT_history!BU31*(1-PIT_fed_deduction!BU31*PIT_history!BU$54))/(1-PIT_history!BU31*PIT_fed_deduction!BU31*PIT_history!BU$54))</f>
        <v>0</v>
      </c>
      <c r="BV31" s="148">
        <f>IF(PIT_fed_deduction!BV31="",0,(PIT_history!BV31*(1-PIT_fed_deduction!BV31*PIT_history!BV$54))/(1-PIT_history!BV31*PIT_fed_deduction!BV31*PIT_history!BV$54))</f>
        <v>0</v>
      </c>
      <c r="BW31" s="148">
        <f>IF(PIT_fed_deduction!BW31="",0,(PIT_history!BW31*(1-PIT_fed_deduction!BW31*PIT_history!BW$54))/(1-PIT_history!BW31*PIT_fed_deduction!BW31*PIT_history!BW$54))</f>
        <v>0</v>
      </c>
      <c r="BX31" s="148">
        <f>IF(PIT_fed_deduction!BX31="",0,(PIT_history!BX31*(1-PIT_fed_deduction!BX31*PIT_history!BX$54))/(1-PIT_history!BX31*PIT_fed_deduction!BX31*PIT_history!BX$54))</f>
        <v>0</v>
      </c>
      <c r="BY31" s="148">
        <f>IF(PIT_fed_deduction!BY31="",0,(PIT_history!BY31*(1-PIT_fed_deduction!BY31*PIT_history!BY$54))/(1-PIT_history!BY31*PIT_fed_deduction!BY31*PIT_history!BY$54))</f>
        <v>0</v>
      </c>
      <c r="BZ31" s="148">
        <f>IF(PIT_fed_deduction!BZ31="",0,(PIT_history!BZ31*(1-PIT_fed_deduction!BZ31*PIT_history!BZ$54))/(1-PIT_history!BZ31*PIT_fed_deduction!BZ31*PIT_history!BZ$54))</f>
        <v>0</v>
      </c>
      <c r="CA31" s="148">
        <f>IF(PIT_fed_deduction!CA31="",0,(PIT_history!CA31*(1-PIT_fed_deduction!CA31*PIT_history!CA$54))/(1-PIT_history!CA31*PIT_fed_deduction!CA31*PIT_history!CA$54))</f>
        <v>0</v>
      </c>
      <c r="CB31" s="148">
        <f>IF(PIT_fed_deduction!CB31="",0,(PIT_history!CB31*(1-PIT_fed_deduction!CB31*PIT_history!CB$54))/(1-PIT_history!CB31*PIT_fed_deduction!CB31*PIT_history!CB$54))</f>
        <v>0</v>
      </c>
      <c r="CC31" s="148">
        <f>IF(PIT_fed_deduction!CC31="",0,(PIT_history!CC31*(1-PIT_fed_deduction!CC31*PIT_history!CC$54))/(1-PIT_history!CC31*PIT_fed_deduction!CC31*PIT_history!CC$54))</f>
        <v>0</v>
      </c>
      <c r="CD31" s="148">
        <f>IF(PIT_fed_deduction!CD31="",0,(PIT_history!CD31*(1-PIT_fed_deduction!CD31*PIT_history!CD$54))/(1-PIT_history!CD31*PIT_fed_deduction!CD31*PIT_history!CD$54))</f>
        <v>0</v>
      </c>
      <c r="CE31" s="148">
        <f>IF(PIT_fed_deduction!CE31="",0,(PIT_history!CE31*(1-PIT_fed_deduction!CE31*PIT_history!CE$54))/(1-PIT_history!CE31*PIT_fed_deduction!CE31*PIT_history!CE$54))</f>
        <v>0</v>
      </c>
      <c r="CF31" s="148">
        <f>IF(PIT_fed_deduction!CF31="",0,(PIT_history!CF31*(1-PIT_fed_deduction!CF31*PIT_history!CF$54))/(1-PIT_history!CF31*PIT_fed_deduction!CF31*PIT_history!CF$54))</f>
        <v>0</v>
      </c>
      <c r="CG31" s="148">
        <f>IF(PIT_fed_deduction!CG31="",0,(PIT_history!CG31*(1-PIT_fed_deduction!CG31*PIT_history!CG$54))/(1-PIT_history!CG31*PIT_fed_deduction!CG31*PIT_history!CG$54))</f>
        <v>0</v>
      </c>
      <c r="CH31" s="148">
        <f>IF(PIT_fed_deduction!CH31="",0,(PIT_history!CH31*(1-PIT_fed_deduction!CH31*PIT_history!CH$54))/(1-PIT_history!CH31*PIT_fed_deduction!CH31*PIT_history!CH$54))</f>
        <v>0</v>
      </c>
      <c r="CI31" s="148">
        <f>IF(PIT_fed_deduction!CI31="",0,(PIT_history!CI31*(1-PIT_fed_deduction!CI31*PIT_history!CI$54))/(1-PIT_history!CI31*PIT_fed_deduction!CI31*PIT_history!CI$54))</f>
        <v>0</v>
      </c>
      <c r="CJ31" s="148">
        <f>IF(PIT_fed_deduction!CJ31="",0,(PIT_history!CJ31*(1-PIT_fed_deduction!CJ31*PIT_history!CJ$54))/(1-PIT_history!CJ31*PIT_fed_deduction!CJ31*PIT_history!CJ$54))</f>
        <v>0</v>
      </c>
      <c r="CK31" s="148">
        <f>IF(PIT_fed_deduction!CK31="",0,(PIT_history!CK31*(1-PIT_fed_deduction!CK31*PIT_history!CK$54))/(1-PIT_history!CK31*PIT_fed_deduction!CK31*PIT_history!CK$54))</f>
        <v>0</v>
      </c>
      <c r="CL31" s="148">
        <f>IF(PIT_fed_deduction!CL31="",0,(PIT_history!CL31*(1-PIT_fed_deduction!CL31*PIT_history!CL$54))/(1-PIT_history!CL31*PIT_fed_deduction!CL31*PIT_history!CL$54))</f>
        <v>0</v>
      </c>
      <c r="CM31" s="148">
        <f>IF(PIT_fed_deduction!CM31="",0,(PIT_history!CM31*(1-PIT_fed_deduction!CM31*PIT_history!CM$54))/(1-PIT_history!CM31*PIT_fed_deduction!CM31*PIT_history!CM$54))</f>
        <v>0</v>
      </c>
      <c r="CN31" s="148">
        <f>IF(PIT_fed_deduction!CN31="",0,(PIT_history!CN31*(1-PIT_fed_deduction!CN31*PIT_history!CN$54))/(1-PIT_history!CN31*PIT_fed_deduction!CN31*PIT_history!CN$54))</f>
        <v>0</v>
      </c>
      <c r="CO31" s="148">
        <f>IF(PIT_fed_deduction!CO31="",0,(PIT_history!CO31*(1-PIT_fed_deduction!CO31*PIT_history!CO$54))/(1-PIT_history!CO31*PIT_fed_deduction!CO31*PIT_history!CO$54))</f>
        <v>0</v>
      </c>
      <c r="CP31" s="148">
        <f>IF(PIT_fed_deduction!CP31="",0,(PIT_history!CP31*(1-PIT_fed_deduction!CP31*PIT_history!CP$54))/(1-PIT_history!CP31*PIT_fed_deduction!CP31*PIT_history!CP$54))</f>
        <v>0</v>
      </c>
      <c r="CQ31" s="148">
        <f>IF(PIT_fed_deduction!CQ31="",0,(PIT_history!CQ31*(1-PIT_fed_deduction!CQ31*PIT_history!CQ$54))/(1-PIT_history!CQ31*PIT_fed_deduction!CQ31*PIT_history!CQ$54))</f>
        <v>0</v>
      </c>
      <c r="CR31" s="148">
        <f>IF(PIT_fed_deduction!CR31="",0,(PIT_history!CR31*(1-PIT_fed_deduction!CR31*PIT_history!CR$54))/(1-PIT_history!CR31*PIT_fed_deduction!CR31*PIT_history!CR$54))</f>
        <v>0</v>
      </c>
      <c r="CS31" s="148">
        <f>IF(PIT_fed_deduction!CS31="",0,(PIT_history!CS31*(1-PIT_fed_deduction!CS31*PIT_history!CS$54))/(1-PIT_history!CS31*PIT_fed_deduction!CS31*PIT_history!CS$54))</f>
        <v>0</v>
      </c>
      <c r="CT31" s="148">
        <f>IF(PIT_fed_deduction!CT31="",0,(PIT_history!CT31*(1-PIT_fed_deduction!CT31*PIT_history!CT$54))/(1-PIT_history!CT31*PIT_fed_deduction!CT31*PIT_history!CT$54))</f>
        <v>0</v>
      </c>
      <c r="CU31" s="148">
        <f>IF(PIT_fed_deduction!CU31="",0,(PIT_history!CU31*(1-PIT_fed_deduction!CU31*PIT_history!CU$54))/(1-PIT_history!CU31*PIT_fed_deduction!CU31*PIT_history!CU$54))</f>
        <v>0</v>
      </c>
      <c r="CV31" s="148">
        <f>IF(PIT_fed_deduction!CV31="",0,(PIT_history!CV31*(1-PIT_fed_deduction!CV31*PIT_history!CV$54))/(1-PIT_history!CV31*PIT_fed_deduction!CV31*PIT_history!CV$54))</f>
        <v>0</v>
      </c>
      <c r="CW31" s="148">
        <f>IF(PIT_fed_deduction!CW31="",0,(PIT_history!CW31*(1-PIT_fed_deduction!CW31*PIT_history!CW$54))/(1-PIT_history!CW31*PIT_fed_deduction!CW31*PIT_history!CW$54))</f>
        <v>0</v>
      </c>
      <c r="CX31" s="148">
        <f>IF(PIT_fed_deduction!CX31="",0,(PIT_history!CX31*(1-PIT_fed_deduction!CX31*PIT_history!CX$54))/(1-PIT_history!CX31*PIT_fed_deduction!CX31*PIT_history!CX$54))</f>
        <v>0</v>
      </c>
      <c r="CY31" s="148">
        <f>IF(PIT_fed_deduction!CY31="",0,(PIT_history!CY31*(1-PIT_fed_deduction!CY31*PIT_history!CY$54))/(1-PIT_history!CY31*PIT_fed_deduction!CY31*PIT_history!CY$54))</f>
        <v>0</v>
      </c>
      <c r="CZ31" s="148">
        <f>IF(PIT_fed_deduction!CZ31="",0,(PIT_history!CZ31*(1-PIT_fed_deduction!CZ31*PIT_history!CZ$54))/(1-PIT_history!CZ31*PIT_fed_deduction!CZ31*PIT_history!CZ$54))</f>
        <v>0</v>
      </c>
      <c r="DA31" s="148">
        <f>IF(PIT_fed_deduction!DA31="",0,(PIT_history!DA31*(1-PIT_fed_deduction!DA31*PIT_history!DA$54))/(1-PIT_history!DA31*PIT_fed_deduction!DA31*PIT_history!DA$54))</f>
        <v>0</v>
      </c>
      <c r="DB31" s="148">
        <f>IF(PIT_fed_deduction!DB31="",0,(PIT_history!DB31*(1-PIT_fed_deduction!DB31*PIT_history!DB$54))/(1-PIT_history!DB31*PIT_fed_deduction!DB31*PIT_history!DB$54))</f>
        <v>0</v>
      </c>
      <c r="DC31" s="148">
        <f>IF(PIT_fed_deduction!DC31="",0,(PIT_history!DC31*(1-PIT_fed_deduction!DC31*PIT_history!DC$54))/(1-PIT_history!DC31*PIT_fed_deduction!DC31*PIT_history!DC$54))</f>
        <v>0</v>
      </c>
      <c r="DD31" s="148">
        <f>IF(PIT_fed_deduction!DD31="",0,(PIT_history!DD31*(1-PIT_fed_deduction!DD31*PIT_history!DD$54))/(1-PIT_history!DD31*PIT_fed_deduction!DD31*PIT_history!DD$54))</f>
        <v>0</v>
      </c>
      <c r="DE31" s="148">
        <f>IF(PIT_fed_deduction!DE31="",0,(PIT_history!DE31*(1-PIT_fed_deduction!DE31*PIT_history!DE$54))/(1-PIT_history!DE31*PIT_fed_deduction!DE31*PIT_history!DE$54))</f>
        <v>0</v>
      </c>
      <c r="DF31" s="148">
        <f>IF(PIT_fed_deduction!DF31="",0,(PIT_history!DF31*(1-PIT_fed_deduction!DF31*PIT_history!DF$54))/(1-PIT_history!DF31*PIT_fed_deduction!DF31*PIT_history!DF$54))</f>
        <v>0</v>
      </c>
      <c r="DG31" s="148">
        <f>IF(PIT_fed_deduction!DG31="",0,(PIT_history!DG31*(1-PIT_fed_deduction!DG31*PIT_history!DG$54))/(1-PIT_history!DG31*PIT_fed_deduction!DG31*PIT_history!DG$54))</f>
        <v>0</v>
      </c>
      <c r="DH31" s="148">
        <f>IF(PIT_fed_deduction!DH31="",0,(PIT_history!DH31*(1-PIT_fed_deduction!DH31*PIT_history!DH$54))/(1-PIT_history!DH31*PIT_fed_deduction!DH31*PIT_history!DH$54))</f>
        <v>0</v>
      </c>
      <c r="DI31" s="148">
        <f>IF(PIT_fed_deduction!DI31="",0,(PIT_history!DI31*(1-PIT_fed_deduction!DI31*PIT_history!DI$54))/(1-PIT_history!DI31*PIT_fed_deduction!DI31*PIT_history!DI$54))</f>
        <v>0</v>
      </c>
      <c r="DJ31" s="148">
        <f>IF(PIT_fed_deduction!DJ31="",0,(PIT_history!DJ31*(1-PIT_fed_deduction!DJ31*PIT_history!DJ$54))/(1-PIT_history!DJ31*PIT_fed_deduction!DJ31*PIT_history!DJ$54))</f>
        <v>0</v>
      </c>
      <c r="DK31" s="148">
        <f>IF(PIT_fed_deduction!DK31="",0,(PIT_history!DK31*(1-PIT_fed_deduction!DK31*PIT_history!DK$54))/(1-PIT_history!DK31*PIT_fed_deduction!DK31*PIT_history!DK$54))</f>
        <v>0</v>
      </c>
      <c r="DL31" s="148">
        <f>IF(PIT_fed_deduction!DL31="",0,(PIT_history!DL31*(1-PIT_fed_deduction!DL31*PIT_history!DL$54))/(1-PIT_history!DL31*PIT_fed_deduction!DL31*PIT_history!DL$54))</f>
        <v>0</v>
      </c>
      <c r="DM31" s="148">
        <f>IF(PIT_fed_deduction!DM31="",0,(PIT_history!DM31*(1-PIT_fed_deduction!DM31*PIT_history!DM$54))/(1-PIT_history!DM31*PIT_fed_deduction!DM31*PIT_history!DM$54))</f>
        <v>0</v>
      </c>
      <c r="DN31" s="148">
        <f>IF(PIT_fed_deduction!DN31="",0,(PIT_history!DN31*(1-PIT_fed_deduction!DN31*PIT_history!DN$54))/(1-PIT_history!DN31*PIT_fed_deduction!DN31*PIT_history!DN$54))</f>
        <v>0</v>
      </c>
      <c r="DO31" s="148">
        <f>IF(PIT_fed_deduction!DO31="",0,(PIT_history!DO31*(1-PIT_fed_deduction!DO31*PIT_history!DO$54))/(1-PIT_history!DO31*PIT_fed_deduction!DO31*PIT_history!DO$54))</f>
        <v>0</v>
      </c>
      <c r="DP31" s="148">
        <f>IF(PIT_fed_deduction!DP31="",0,(1-(PIT_fed_deduction!DP31*PIT_history!DP$54))*PIT_history!DP31)</f>
        <v>0</v>
      </c>
      <c r="DQ31" s="148">
        <f>IF(PIT_fed_deduction!DQ31="",0,(1-(PIT_fed_deduction!DQ31*PIT_history!DQ$54))*PIT_history!DQ31)</f>
        <v>0</v>
      </c>
      <c r="DR31" s="148">
        <f>IF(PIT_fed_deduction!DR31="",0,(1-(PIT_fed_deduction!DR31*PIT_history!DR$54))*PIT_history!DR31)</f>
        <v>0</v>
      </c>
      <c r="DS31" s="148">
        <f>IF(PIT_fed_deduction!DS31="",0,(1-(PIT_fed_deduction!DS31*PIT_history!DS$54))*PIT_history!DS31)</f>
        <v>0</v>
      </c>
      <c r="DT31" s="148">
        <f>IF(PIT_fed_deduction!DT31="",0,(1-(PIT_fed_deduction!DT31*PIT_history!DT$54))*PIT_history!DT31)</f>
        <v>0</v>
      </c>
      <c r="DU31" s="148">
        <f>IF(PIT_fed_deduction!DU31="",0,(1-(PIT_fed_deduction!DU31*PIT_history!DU$54))*PIT_history!DU31)</f>
        <v>0</v>
      </c>
      <c r="DV31" s="148">
        <f>IF(PIT_fed_deduction!DV31="",0,(1-(PIT_fed_deduction!DV31*PIT_history!DV$54))*PIT_history!DV31)</f>
        <v>0</v>
      </c>
      <c r="DW31" s="148">
        <f>IF(PIT_fed_deduction!DW31="",0,(1-(PIT_fed_deduction!DW31*PIT_history!DW$54))*PIT_history!DW31)</f>
        <v>0</v>
      </c>
      <c r="DX31" s="148">
        <f>IF(PIT_fed_deduction!DX31="",0,(1-(PIT_fed_deduction!DX31*PIT_history!DX$54))*PIT_history!DX31)</f>
        <v>0</v>
      </c>
      <c r="DY31" s="144">
        <v>0</v>
      </c>
      <c r="DZ31" s="68"/>
      <c r="EA31" s="2"/>
      <c r="EB31" s="2"/>
      <c r="EC31" s="2"/>
      <c r="ED31" s="2"/>
      <c r="EE31" s="2"/>
      <c r="EF31" s="2"/>
      <c r="EG31" s="2"/>
      <c r="EH31" s="2"/>
      <c r="EI31" s="2"/>
      <c r="EJ31" s="2"/>
      <c r="EK31" s="2"/>
      <c r="EL31" s="2"/>
      <c r="EM31" s="2"/>
      <c r="EN31" s="2"/>
      <c r="EO31" s="2"/>
      <c r="EP31" s="2"/>
      <c r="EQ31" s="2"/>
      <c r="ER31" s="2"/>
      <c r="ES31" s="2"/>
      <c r="ET31" s="2"/>
      <c r="EU31" s="2"/>
    </row>
    <row r="32" spans="1:151" ht="15" customHeight="1">
      <c r="A32" s="17" t="s">
        <v>56</v>
      </c>
      <c r="B32" s="148">
        <f>IF(PIT_fed_deduction!B32="",0,(PIT_history!B32*(1-PIT_fed_deduction!B32*PIT_history!B$54))/(1-PIT_history!B32*PIT_fed_deduction!B32*PIT_history!B$54))</f>
        <v>0</v>
      </c>
      <c r="C32" s="148">
        <f>IF(PIT_fed_deduction!C32="",0,(PIT_history!C32*(1-PIT_fed_deduction!C32*PIT_history!C$54))/(1-PIT_history!C32*PIT_fed_deduction!C32*PIT_history!C$54))</f>
        <v>0</v>
      </c>
      <c r="D32" s="148">
        <f>IF(PIT_fed_deduction!D32="",0,(PIT_history!D32*(1-PIT_fed_deduction!D32*PIT_history!D$54))/(1-PIT_history!D32*PIT_fed_deduction!D32*PIT_history!D$54))</f>
        <v>0</v>
      </c>
      <c r="E32" s="148">
        <f>IF(PIT_fed_deduction!E32="",0,(PIT_history!E32*(1-PIT_fed_deduction!E32*PIT_history!E$54))/(1-PIT_history!E32*PIT_fed_deduction!E32*PIT_history!E$54))</f>
        <v>0</v>
      </c>
      <c r="F32" s="148">
        <f>IF(PIT_fed_deduction!F32="",0,(PIT_history!F32*(1-PIT_fed_deduction!F32*PIT_history!F$54))/(1-PIT_history!F32*PIT_fed_deduction!F32*PIT_history!F$54))</f>
        <v>0</v>
      </c>
      <c r="G32" s="148">
        <f>IF(PIT_fed_deduction!G32="",0,(PIT_history!G32*(1-PIT_fed_deduction!G32*PIT_history!G$54))/(1-PIT_history!G32*PIT_fed_deduction!G32*PIT_history!G$54))</f>
        <v>0</v>
      </c>
      <c r="H32" s="148">
        <f>IF(PIT_fed_deduction!H32="",0,(PIT_history!H32*(1-PIT_fed_deduction!H32*PIT_history!H$54))/(1-PIT_history!H32*PIT_fed_deduction!H32*PIT_history!H$54))</f>
        <v>0</v>
      </c>
      <c r="I32" s="148">
        <f>IF(PIT_fed_deduction!I32="",0,(PIT_history!I32*(1-PIT_fed_deduction!I32*PIT_history!I$54))/(1-PIT_history!I32*PIT_fed_deduction!I32*PIT_history!I$54))</f>
        <v>0</v>
      </c>
      <c r="J32" s="148">
        <f>IF(PIT_fed_deduction!J32="",0,(PIT_history!J32*(1-PIT_fed_deduction!J32*PIT_history!J$54))/(1-PIT_history!J32*PIT_fed_deduction!J32*PIT_history!J$54))</f>
        <v>0</v>
      </c>
      <c r="K32" s="148">
        <f>IF(PIT_fed_deduction!K32="",0,(PIT_history!K32*(1-PIT_fed_deduction!K32*PIT_history!K$54))/(1-PIT_history!K32*PIT_fed_deduction!K32*PIT_history!K$54))</f>
        <v>0</v>
      </c>
      <c r="L32" s="148">
        <f>IF(PIT_fed_deduction!L32="",0,(PIT_history!L32*(1-PIT_fed_deduction!L32*PIT_history!L$54))/(1-PIT_history!L32*PIT_fed_deduction!L32*PIT_history!L$54))</f>
        <v>0</v>
      </c>
      <c r="M32" s="148">
        <f>IF(PIT_fed_deduction!M32="",0,(PIT_history!M32*(1-PIT_fed_deduction!M32*PIT_history!M$54))/(1-PIT_history!M32*PIT_fed_deduction!M32*PIT_history!M$54))</f>
        <v>0</v>
      </c>
      <c r="N32" s="148">
        <f>IF(PIT_fed_deduction!N32="",0,(PIT_history!N32*(1-PIT_fed_deduction!N32*PIT_history!N$54))/(1-PIT_history!N32*PIT_fed_deduction!N32*PIT_history!N$54))</f>
        <v>0</v>
      </c>
      <c r="O32" s="148">
        <f>IF(PIT_fed_deduction!O32="",0,(PIT_history!O32*(1-PIT_fed_deduction!O32*PIT_history!O$54))/(1-PIT_history!O32*PIT_fed_deduction!O32*PIT_history!O$54))</f>
        <v>0</v>
      </c>
      <c r="P32" s="148">
        <f>IF(PIT_fed_deduction!P32="",0,(PIT_history!P32*(1-PIT_fed_deduction!P32*PIT_history!P$54))/(1-PIT_history!P32*PIT_fed_deduction!P32*PIT_history!P$54))</f>
        <v>0</v>
      </c>
      <c r="Q32" s="148">
        <f>IF(PIT_fed_deduction!Q32="",0,(PIT_history!Q32*(1-PIT_fed_deduction!Q32*PIT_history!Q$54))/(1-PIT_history!Q32*PIT_fed_deduction!Q32*PIT_history!Q$54))</f>
        <v>0</v>
      </c>
      <c r="R32" s="148">
        <f>IF(PIT_fed_deduction!R32="",0,(PIT_history!R32*(1-PIT_fed_deduction!R32*PIT_history!R$54))/(1-PIT_history!R32*PIT_fed_deduction!R32*PIT_history!R$54))</f>
        <v>0</v>
      </c>
      <c r="S32" s="148">
        <f>IF(PIT_fed_deduction!S32="",0,(PIT_history!S32*(1-PIT_fed_deduction!S32*PIT_history!S$54))/(1-PIT_history!S32*PIT_fed_deduction!S32*PIT_history!S$54))</f>
        <v>0</v>
      </c>
      <c r="T32" s="148">
        <f>IF(PIT_fed_deduction!T32="",0,(PIT_history!T32*(1-PIT_fed_deduction!T32*PIT_history!T$54))/(1-PIT_history!T32*PIT_fed_deduction!T32*PIT_history!T$54))</f>
        <v>0</v>
      </c>
      <c r="U32" s="148">
        <f>IF(PIT_fed_deduction!U32="",0,(PIT_history!U32*(1-PIT_fed_deduction!U32*PIT_history!U$54))/(1-PIT_history!U32*PIT_fed_deduction!U32*PIT_history!U$54))</f>
        <v>0</v>
      </c>
      <c r="V32" s="148">
        <f>IF(PIT_fed_deduction!V32="",0,(PIT_history!V32*(1-PIT_fed_deduction!V32*PIT_history!V$54))/(1-PIT_history!V32*PIT_fed_deduction!V32*PIT_history!V$54))</f>
        <v>0</v>
      </c>
      <c r="W32" s="148">
        <f>IF(PIT_fed_deduction!W32="",0,(PIT_history!W32*(1-PIT_fed_deduction!W32*PIT_history!W$54))/(1-PIT_history!W32*PIT_fed_deduction!W32*PIT_history!W$54))</f>
        <v>0</v>
      </c>
      <c r="X32" s="148">
        <f>IF(PIT_fed_deduction!X32="",0,(PIT_history!X32*(1-PIT_fed_deduction!X32*PIT_history!X$54))/(1-PIT_history!X32*PIT_fed_deduction!X32*PIT_history!X$54))</f>
        <v>0</v>
      </c>
      <c r="Y32" s="148">
        <f>IF(PIT_fed_deduction!Y32="",0,(PIT_history!Y32*(1-PIT_fed_deduction!Y32*PIT_history!Y$54))/(1-PIT_history!Y32*PIT_fed_deduction!Y32*PIT_history!Y$54))</f>
        <v>0</v>
      </c>
      <c r="Z32" s="148">
        <f>IF(PIT_fed_deduction!Z32="",0,(PIT_history!Z32*(1-PIT_fed_deduction!Z32*PIT_history!Z$54))/(1-PIT_history!Z32*PIT_fed_deduction!Z32*PIT_history!Z$54))</f>
        <v>0</v>
      </c>
      <c r="AA32" s="148">
        <f>IF(PIT_fed_deduction!AA32="",0,(PIT_history!AA32*(1-PIT_fed_deduction!AA32*PIT_history!AA$54))/(1-PIT_history!AA32*PIT_fed_deduction!AA32*PIT_history!AA$54))</f>
        <v>0</v>
      </c>
      <c r="AB32" s="148">
        <f>IF(PIT_fed_deduction!AB32="",0,(PIT_history!AB32*(1-PIT_fed_deduction!AB32*PIT_history!AB$54))/(1-PIT_history!AB32*PIT_fed_deduction!AB32*PIT_history!AB$54))</f>
        <v>0</v>
      </c>
      <c r="AC32" s="148">
        <f>IF(PIT_fed_deduction!AC32="",0,(PIT_history!AC32*(1-PIT_fed_deduction!AC32*PIT_history!AC$54))/(1-PIT_history!AC32*PIT_fed_deduction!AC32*PIT_history!AC$54))</f>
        <v>0</v>
      </c>
      <c r="AD32" s="148">
        <f>IF(PIT_fed_deduction!AD32="",0,(PIT_history!AD32*(1-PIT_fed_deduction!AD32*PIT_history!AD$54))/(1-PIT_history!AD32*PIT_fed_deduction!AD32*PIT_history!AD$54))</f>
        <v>0</v>
      </c>
      <c r="AE32" s="148">
        <f>IF(PIT_fed_deduction!AE32="",0,(PIT_history!AE32*(1-PIT_fed_deduction!AE32*PIT_history!AE$54))/(1-PIT_history!AE32*PIT_fed_deduction!AE32*PIT_history!AE$54))</f>
        <v>0</v>
      </c>
      <c r="AF32" s="148">
        <f>IF(PIT_fed_deduction!AF32="",0,(PIT_history!AF32*(1-PIT_fed_deduction!AF32*PIT_history!AF$54))/(1-PIT_history!AF32*PIT_fed_deduction!AF32*PIT_history!AF$54))</f>
        <v>0</v>
      </c>
      <c r="AG32" s="148">
        <f>IF(PIT_fed_deduction!AG32="",0,(PIT_history!AG32*(1-PIT_fed_deduction!AG32*PIT_history!AG$54))/(1-PIT_history!AG32*PIT_fed_deduction!AG32*PIT_history!AG$54))</f>
        <v>0</v>
      </c>
      <c r="AH32" s="148">
        <f>IF(PIT_fed_deduction!AH32="",0,(PIT_history!AH32*(1-PIT_fed_deduction!AH32*PIT_history!AH$54))/(1-PIT_history!AH32*PIT_fed_deduction!AH32*PIT_history!AH$54))</f>
        <v>0</v>
      </c>
      <c r="AI32" s="148">
        <f>IF(PIT_fed_deduction!AI32="",0,(PIT_history!AI32*(1-PIT_fed_deduction!AI32*PIT_history!AI$54))/(1-PIT_history!AI32*PIT_fed_deduction!AI32*PIT_history!AI$54))</f>
        <v>0</v>
      </c>
      <c r="AJ32" s="148">
        <f>IF(PIT_fed_deduction!AJ32="",0,(PIT_history!AJ32*(1-PIT_fed_deduction!AJ32*PIT_history!AJ$54))/(1-PIT_history!AJ32*PIT_fed_deduction!AJ32*PIT_history!AJ$54))</f>
        <v>0</v>
      </c>
      <c r="AK32" s="148">
        <f>IF(PIT_fed_deduction!AK32="",0,(PIT_history!AK32*(1-PIT_fed_deduction!AK32*PIT_history!AK$54))/(1-PIT_history!AK32*PIT_fed_deduction!AK32*PIT_history!AK$54))</f>
        <v>0</v>
      </c>
      <c r="AL32" s="148">
        <f>IF(PIT_fed_deduction!AL32="",0,(PIT_history!AL32*(1-PIT_fed_deduction!AL32*PIT_history!AL$54))/(1-PIT_history!AL32*PIT_fed_deduction!AL32*PIT_history!AL$54))</f>
        <v>0</v>
      </c>
      <c r="AM32" s="148">
        <f>IF(PIT_fed_deduction!AM32="",0,(PIT_history!AM32*(1-PIT_fed_deduction!AM32*PIT_history!AM$54))/(1-PIT_history!AM32*PIT_fed_deduction!AM32*PIT_history!AM$54))</f>
        <v>0</v>
      </c>
      <c r="AN32" s="148">
        <f>IF(PIT_fed_deduction!AN32="",0,(PIT_history!AN32*(1-PIT_fed_deduction!AN32*PIT_history!AN$54))/(1-PIT_history!AN32*PIT_fed_deduction!AN32*PIT_history!AN$54))</f>
        <v>0</v>
      </c>
      <c r="AO32" s="148">
        <f>IF(PIT_fed_deduction!AO32="",0,(PIT_history!AO32*(1-PIT_fed_deduction!AO32*PIT_history!AO$54))/(1-PIT_history!AO32*PIT_fed_deduction!AO32*PIT_history!AO$54))</f>
        <v>0</v>
      </c>
      <c r="AP32" s="148">
        <f>IF(PIT_fed_deduction!AP32="",0,(PIT_history!AP32*(1-PIT_fed_deduction!AP32*PIT_history!AP$54))/(1-PIT_history!AP32*PIT_fed_deduction!AP32*PIT_history!AP$54))</f>
        <v>0</v>
      </c>
      <c r="AQ32" s="148">
        <f>IF(PIT_fed_deduction!AQ32="",0,(PIT_history!AQ32*(1-PIT_fed_deduction!AQ32*PIT_history!AQ$54))/(1-PIT_history!AQ32*PIT_fed_deduction!AQ32*PIT_history!AQ$54))</f>
        <v>0</v>
      </c>
      <c r="AR32" s="148">
        <f>IF(PIT_fed_deduction!AR32="",0,(PIT_history!AR32*(1-PIT_fed_deduction!AR32*PIT_history!AR$54))/(1-PIT_history!AR32*PIT_fed_deduction!AR32*PIT_history!AR$54))</f>
        <v>0</v>
      </c>
      <c r="AS32" s="148">
        <f>IF(PIT_fed_deduction!AS32="",0,(PIT_history!AS32*(1-PIT_fed_deduction!AS32*PIT_history!AS$54))/(1-PIT_history!AS32*PIT_fed_deduction!AS32*PIT_history!AS$54))</f>
        <v>0</v>
      </c>
      <c r="AT32" s="148">
        <f>IF(PIT_fed_deduction!AT32="",0,(PIT_history!AT32*(1-PIT_fed_deduction!AT32*PIT_history!AT$54))/(1-PIT_history!AT32*PIT_fed_deduction!AT32*PIT_history!AT$54))</f>
        <v>0</v>
      </c>
      <c r="AU32" s="148">
        <f>IF(PIT_fed_deduction!AU32="",0,(PIT_history!AU32*(1-PIT_fed_deduction!AU32*PIT_history!AU$54))/(1-PIT_history!AU32*PIT_fed_deduction!AU32*PIT_history!AU$54))</f>
        <v>0</v>
      </c>
      <c r="AV32" s="148">
        <f>IF(PIT_fed_deduction!AV32="",0,(PIT_history!AV32*(1-PIT_fed_deduction!AV32*PIT_history!AV$54))/(1-PIT_history!AV32*PIT_fed_deduction!AV32*PIT_history!AV$54))</f>
        <v>0</v>
      </c>
      <c r="AW32" s="148">
        <f>IF(PIT_fed_deduction!AW32="",0,(PIT_history!AW32*(1-PIT_fed_deduction!AW32*PIT_history!AW$54))/(1-PIT_history!AW32*PIT_fed_deduction!AW32*PIT_history!AW$54))</f>
        <v>0</v>
      </c>
      <c r="AX32" s="148">
        <f>IF(PIT_fed_deduction!AX32="",0,(PIT_history!AX32*(1-PIT_fed_deduction!AX32*PIT_history!AX$54))/(1-PIT_history!AX32*PIT_fed_deduction!AX32*PIT_history!AX$54))</f>
        <v>0</v>
      </c>
      <c r="AY32" s="148">
        <f>IF(PIT_fed_deduction!AY32="",0,(PIT_history!AY32*(1-PIT_fed_deduction!AY32*PIT_history!AY$54))/(1-PIT_history!AY32*PIT_fed_deduction!AY32*PIT_history!AY$54))</f>
        <v>0</v>
      </c>
      <c r="AZ32" s="148">
        <f>IF(PIT_fed_deduction!AZ32="",0,(PIT_history!AZ32*(1-PIT_fed_deduction!AZ32*PIT_history!AZ$54))/(1-PIT_history!AZ32*PIT_fed_deduction!AZ32*PIT_history!AZ$54))</f>
        <v>0</v>
      </c>
      <c r="BA32" s="148">
        <f>IF(PIT_fed_deduction!BA32="",0,(PIT_history!BA32*(1-PIT_fed_deduction!BA32*PIT_history!BA$54))/(1-PIT_history!BA32*PIT_fed_deduction!BA32*PIT_history!BA$54))</f>
        <v>0</v>
      </c>
      <c r="BB32" s="148">
        <f>IF(PIT_fed_deduction!BB32="",0,(PIT_history!BB32*(1-PIT_fed_deduction!BB32*PIT_history!BB$54))/(1-PIT_history!BB32*PIT_fed_deduction!BB32*PIT_history!BB$54))</f>
        <v>0</v>
      </c>
      <c r="BC32" s="148">
        <f>IF(PIT_fed_deduction!BC32="",0,(PIT_history!BC32*(1-PIT_fed_deduction!BC32*PIT_history!BC$54))/(1-PIT_history!BC32*PIT_fed_deduction!BC32*PIT_history!BC$54))</f>
        <v>0</v>
      </c>
      <c r="BD32" s="148">
        <f>IF(PIT_fed_deduction!BD32="",0,(PIT_history!BD32*(1-PIT_fed_deduction!BD32*PIT_history!BD$54))/(1-PIT_history!BD32*PIT_fed_deduction!BD32*PIT_history!BD$54))</f>
        <v>0</v>
      </c>
      <c r="BE32" s="148">
        <f>IF(PIT_fed_deduction!BE32="",0,(PIT_history!BE32*(1-PIT_fed_deduction!BE32*PIT_history!BE$54))/(1-PIT_history!BE32*PIT_fed_deduction!BE32*PIT_history!BE$54))</f>
        <v>0</v>
      </c>
      <c r="BF32" s="148">
        <f>IF(PIT_fed_deduction!BF32="",0,(PIT_history!BF32*(1-PIT_fed_deduction!BF32*PIT_history!BF$54))/(1-PIT_history!BF32*PIT_fed_deduction!BF32*PIT_history!BF$54))</f>
        <v>0</v>
      </c>
      <c r="BG32" s="148">
        <f>IF(PIT_fed_deduction!BG32="",0,(PIT_history!BG32*(1-PIT_fed_deduction!BG32*PIT_history!BG$54))/(1-PIT_history!BG32*PIT_fed_deduction!BG32*PIT_history!BG$54))</f>
        <v>0</v>
      </c>
      <c r="BH32" s="148">
        <f>IF(PIT_fed_deduction!BH32="",0,(PIT_history!BH32*(1-PIT_fed_deduction!BH32*PIT_history!BH$54))/(1-PIT_history!BH32*PIT_fed_deduction!BH32*PIT_history!BH$54))</f>
        <v>0</v>
      </c>
      <c r="BI32" s="148">
        <f>IF(PIT_fed_deduction!BI32="",0,(PIT_history!BI32*(1-PIT_fed_deduction!BI32*PIT_history!BI$54))/(1-PIT_history!BI32*PIT_fed_deduction!BI32*PIT_history!BI$54))</f>
        <v>0</v>
      </c>
      <c r="BJ32" s="148">
        <f>IF(PIT_fed_deduction!BJ32="",0,(PIT_history!BJ32*(1-PIT_fed_deduction!BJ32*PIT_history!BJ$54))/(1-PIT_history!BJ32*PIT_fed_deduction!BJ32*PIT_history!BJ$54))</f>
        <v>0</v>
      </c>
      <c r="BK32" s="148">
        <f>IF(PIT_fed_deduction!BK32="",0,(PIT_history!BK32*(1-PIT_fed_deduction!BK32*PIT_history!BK$54))/(1-PIT_history!BK32*PIT_fed_deduction!BK32*PIT_history!BK$54))</f>
        <v>0</v>
      </c>
      <c r="BL32" s="148">
        <f>IF(PIT_fed_deduction!BL32="",0,(PIT_history!BL32*(1-PIT_fed_deduction!BL32*PIT_history!BL$54))/(1-PIT_history!BL32*PIT_fed_deduction!BL32*PIT_history!BL$54))</f>
        <v>0</v>
      </c>
      <c r="BM32" s="148">
        <f>IF(PIT_fed_deduction!BM32="",0,(PIT_history!BM32*(1-PIT_fed_deduction!BM32*PIT_history!BM$54))/(1-PIT_history!BM32*PIT_fed_deduction!BM32*PIT_history!BM$54))</f>
        <v>0</v>
      </c>
      <c r="BN32" s="148">
        <f>IF(PIT_fed_deduction!BN32="",0,(PIT_history!BN32*(1-PIT_fed_deduction!BN32*PIT_history!BN$54))/(1-PIT_history!BN32*PIT_fed_deduction!BN32*PIT_history!BN$54))</f>
        <v>0</v>
      </c>
      <c r="BO32" s="148">
        <f>IF(PIT_fed_deduction!BO32="",0,(PIT_history!BO32*(1-PIT_fed_deduction!BO32*PIT_history!BO$54))/(1-PIT_history!BO32*PIT_fed_deduction!BO32*PIT_history!BO$54))</f>
        <v>0</v>
      </c>
      <c r="BP32" s="148">
        <f>IF(PIT_fed_deduction!BP32="",0,(PIT_history!BP32*(1-PIT_fed_deduction!BP32*PIT_history!BP$54))/(1-PIT_history!BP32*PIT_fed_deduction!BP32*PIT_history!BP$54))</f>
        <v>0</v>
      </c>
      <c r="BQ32" s="148">
        <f>IF(PIT_fed_deduction!BQ32="",0,(PIT_history!BQ32*(1-PIT_fed_deduction!BQ32*PIT_history!BQ$54))/(1-PIT_history!BQ32*PIT_fed_deduction!BQ32*PIT_history!BQ$54))</f>
        <v>0</v>
      </c>
      <c r="BR32" s="148">
        <f>IF(PIT_fed_deduction!BR32="",0,(PIT_history!BR32*(1-PIT_fed_deduction!BR32*PIT_history!BR$54))/(1-PIT_history!BR32*PIT_fed_deduction!BR32*PIT_history!BR$54))</f>
        <v>0</v>
      </c>
      <c r="BS32" s="148">
        <f>IF(PIT_fed_deduction!BS32="",0,(PIT_history!BS32*(1-PIT_fed_deduction!BS32*PIT_history!BS$54))/(1-PIT_history!BS32*PIT_fed_deduction!BS32*PIT_history!BS$54))</f>
        <v>0</v>
      </c>
      <c r="BT32" s="148">
        <f>IF(PIT_fed_deduction!BT32="",0,(PIT_history!BT32*(1-PIT_fed_deduction!BT32*PIT_history!BT$54))/(1-PIT_history!BT32*PIT_fed_deduction!BT32*PIT_history!BT$54))</f>
        <v>0</v>
      </c>
      <c r="BU32" s="148">
        <f>IF(PIT_fed_deduction!BU32="",0,(PIT_history!BU32*(1-PIT_fed_deduction!BU32*PIT_history!BU$54))/(1-PIT_history!BU32*PIT_fed_deduction!BU32*PIT_history!BU$54))</f>
        <v>0</v>
      </c>
      <c r="BV32" s="148">
        <f>IF(PIT_fed_deduction!BV32="",0,(PIT_history!BV32*(1-PIT_fed_deduction!BV32*PIT_history!BV$54))/(1-PIT_history!BV32*PIT_fed_deduction!BV32*PIT_history!BV$54))</f>
        <v>0</v>
      </c>
      <c r="BW32" s="148">
        <f>IF(PIT_fed_deduction!BW32="",0,(PIT_history!BW32*(1-PIT_fed_deduction!BW32*PIT_history!BW$54))/(1-PIT_history!BW32*PIT_fed_deduction!BW32*PIT_history!BW$54))</f>
        <v>0</v>
      </c>
      <c r="BX32" s="148">
        <f>IF(PIT_fed_deduction!BX32="",0,(PIT_history!BX32*(1-PIT_fed_deduction!BX32*PIT_history!BX$54))/(1-PIT_history!BX32*PIT_fed_deduction!BX32*PIT_history!BX$54))</f>
        <v>0</v>
      </c>
      <c r="BY32" s="148">
        <f>IF(PIT_fed_deduction!BY32="",0,(PIT_history!BY32*(1-PIT_fed_deduction!BY32*PIT_history!BY$54))/(1-PIT_history!BY32*PIT_fed_deduction!BY32*PIT_history!BY$54))</f>
        <v>0</v>
      </c>
      <c r="BZ32" s="148">
        <f>IF(PIT_fed_deduction!BZ32="",0,(PIT_history!BZ32*(1-PIT_fed_deduction!BZ32*PIT_history!BZ$54))/(1-PIT_history!BZ32*PIT_fed_deduction!BZ32*PIT_history!BZ$54))</f>
        <v>2.5000000000000001E-2</v>
      </c>
      <c r="CA32" s="148">
        <f>IF(PIT_fed_deduction!CA32="",0,(PIT_history!CA32*(1-PIT_fed_deduction!CA32*PIT_history!CA$54))/(1-PIT_history!CA32*PIT_fed_deduction!CA32*PIT_history!CA$54))</f>
        <v>2.5000000000000001E-2</v>
      </c>
      <c r="CB32" s="148">
        <f>IF(PIT_fed_deduction!CB32="",0,(PIT_history!CB32*(1-PIT_fed_deduction!CB32*PIT_history!CB$54))/(1-PIT_history!CB32*PIT_fed_deduction!CB32*PIT_history!CB$54))</f>
        <v>2.5000000000000001E-2</v>
      </c>
      <c r="CC32" s="148">
        <f>IF(PIT_fed_deduction!CC32="",0,(PIT_history!CC32*(1-PIT_fed_deduction!CC32*PIT_history!CC$54))/(1-PIT_history!CC32*PIT_fed_deduction!CC32*PIT_history!CC$54))</f>
        <v>2.5000000000000001E-2</v>
      </c>
      <c r="CD32" s="148">
        <f>IF(PIT_fed_deduction!CD32="",0,(PIT_history!CD32*(1-PIT_fed_deduction!CD32*PIT_history!CD$54))/(1-PIT_history!CD32*PIT_fed_deduction!CD32*PIT_history!CD$54))</f>
        <v>2.5000000000000001E-2</v>
      </c>
      <c r="CE32" s="148">
        <f>IF(PIT_fed_deduction!CE32="",0,(PIT_history!CE32*(1-PIT_fed_deduction!CE32*PIT_history!CE$54))/(1-PIT_history!CE32*PIT_fed_deduction!CE32*PIT_history!CE$54))</f>
        <v>2.5000000000000001E-2</v>
      </c>
      <c r="CF32" s="148">
        <f>IF(PIT_fed_deduction!CF32="",0,(PIT_history!CF32*(1-PIT_fed_deduction!CF32*PIT_history!CF$54))/(1-PIT_history!CF32*PIT_fed_deduction!CF32*PIT_history!CF$54))</f>
        <v>2.5000000000000001E-2</v>
      </c>
      <c r="CG32" s="148">
        <f>IF(PIT_fed_deduction!CG32="",0,(PIT_history!CG32*(1-PIT_fed_deduction!CG32*PIT_history!CG$54))/(1-PIT_history!CG32*PIT_fed_deduction!CG32*PIT_history!CG$54))</f>
        <v>3.5000000000000003E-2</v>
      </c>
      <c r="CH32" s="148">
        <f>IF(PIT_fed_deduction!CH32="",0,(PIT_history!CH32*(1-PIT_fed_deduction!CH32*PIT_history!CH$54))/(1-PIT_history!CH32*PIT_fed_deduction!CH32*PIT_history!CH$54))</f>
        <v>3.5000000000000003E-2</v>
      </c>
      <c r="CI32" s="148">
        <f>IF(PIT_fed_deduction!CI32="",0,(PIT_history!CI32*(1-PIT_fed_deduction!CI32*PIT_history!CI$54))/(1-PIT_history!CI32*PIT_fed_deduction!CI32*PIT_history!CI$54))</f>
        <v>3.5000000000000003E-2</v>
      </c>
      <c r="CJ32" s="148">
        <f>IF(PIT_fed_deduction!CJ32="",0,(PIT_history!CJ32*(1-PIT_fed_deduction!CJ32*PIT_history!CJ$54))/(1-PIT_history!CJ32*PIT_fed_deduction!CJ32*PIT_history!CJ$54))</f>
        <v>3.5000000000000003E-2</v>
      </c>
      <c r="CK32" s="148">
        <f>IF(PIT_fed_deduction!CK32="",0,(PIT_history!CK32*(1-PIT_fed_deduction!CK32*PIT_history!CK$54))/(1-PIT_history!CK32*PIT_fed_deduction!CK32*PIT_history!CK$54))</f>
        <v>3.5000000000000003E-2</v>
      </c>
      <c r="CL32" s="148">
        <f>IF(PIT_fed_deduction!CL32="",0,(PIT_history!CL32*(1-PIT_fed_deduction!CL32*PIT_history!CL$54))/(1-PIT_history!CL32*PIT_fed_deduction!CL32*PIT_history!CL$54))</f>
        <v>3.5000000000000003E-2</v>
      </c>
      <c r="CM32" s="148">
        <f>IF(PIT_fed_deduction!CM32="",0,(PIT_history!CM32*(1-PIT_fed_deduction!CM32*PIT_history!CM$54))/(1-PIT_history!CM32*PIT_fed_deduction!CM32*PIT_history!CM$54))</f>
        <v>3.5000000000000003E-2</v>
      </c>
      <c r="CN32" s="148">
        <f>IF(PIT_fed_deduction!CN32="",0,(PIT_history!CN32*(1-PIT_fed_deduction!CN32*PIT_history!CN$54))/(1-PIT_history!CN32*PIT_fed_deduction!CN32*PIT_history!CN$54))</f>
        <v>3.5000000000000003E-2</v>
      </c>
      <c r="CO32" s="148">
        <f>IF(PIT_fed_deduction!CO32="",0,(PIT_history!CO32*(1-PIT_fed_deduction!CO32*PIT_history!CO$54))/(1-PIT_history!CO32*PIT_fed_deduction!CO32*PIT_history!CO$54))</f>
        <v>7.0000000000000007E-2</v>
      </c>
      <c r="CP32" s="148">
        <f>IF(PIT_fed_deduction!CP32="",0,(PIT_history!CP32*(1-PIT_fed_deduction!CP32*PIT_history!CP$54))/(1-PIT_history!CP32*PIT_fed_deduction!CP32*PIT_history!CP$54))</f>
        <v>7.0000000000000007E-2</v>
      </c>
      <c r="CQ32" s="148">
        <f>IF(PIT_fed_deduction!CQ32="",0,(PIT_history!CQ32*(1-PIT_fed_deduction!CQ32*PIT_history!CQ$54))/(1-PIT_history!CQ32*PIT_fed_deduction!CQ32*PIT_history!CQ$54))</f>
        <v>7.0000000000000007E-2</v>
      </c>
      <c r="CR32" s="148">
        <f>IF(PIT_fed_deduction!CR32="",0,(PIT_history!CR32*(1-PIT_fed_deduction!CR32*PIT_history!CR$54))/(1-PIT_history!CR32*PIT_fed_deduction!CR32*PIT_history!CR$54))</f>
        <v>6.6500000000000004E-2</v>
      </c>
      <c r="CS32" s="148">
        <f>IF(PIT_fed_deduction!CS32="",0,(PIT_history!CS32*(1-PIT_fed_deduction!CS32*PIT_history!CS$54))/(1-PIT_history!CS32*PIT_fed_deduction!CS32*PIT_history!CS$54))</f>
        <v>6.5799999999999997E-2</v>
      </c>
      <c r="CT32" s="148">
        <f>IF(PIT_fed_deduction!CT32="",0,(PIT_history!CT32*(1-PIT_fed_deduction!CT32*PIT_history!CT$54))/(1-PIT_history!CT32*PIT_fed_deduction!CT32*PIT_history!CT$54))</f>
        <v>6.3700000000000007E-2</v>
      </c>
      <c r="CU32" s="148">
        <f>IF(PIT_fed_deduction!CU32="",0,(PIT_history!CU32*(1-PIT_fed_deduction!CU32*PIT_history!CU$54))/(1-PIT_history!CU32*PIT_fed_deduction!CU32*PIT_history!CU$54))</f>
        <v>6.3700000000000007E-2</v>
      </c>
      <c r="CV32" s="148">
        <f>IF(PIT_fed_deduction!CV32="",0,(PIT_history!CV32*(1-PIT_fed_deduction!CV32*PIT_history!CV$54))/(1-PIT_history!CV32*PIT_fed_deduction!CV32*PIT_history!CV$54))</f>
        <v>6.3700000000000007E-2</v>
      </c>
      <c r="CW32" s="148">
        <f>IF(PIT_fed_deduction!CW32="",0,(PIT_history!CW32*(1-PIT_fed_deduction!CW32*PIT_history!CW$54))/(1-PIT_history!CW32*PIT_fed_deduction!CW32*PIT_history!CW$54))</f>
        <v>6.3700000000000007E-2</v>
      </c>
      <c r="CX32" s="148">
        <f>IF(PIT_fed_deduction!CX32="",0,(PIT_history!CX32*(1-PIT_fed_deduction!CX32*PIT_history!CX$54))/(1-PIT_history!CX32*PIT_fed_deduction!CX32*PIT_history!CX$54))</f>
        <v>6.3700000000000007E-2</v>
      </c>
      <c r="CY32" s="148">
        <f>IF(PIT_fed_deduction!CY32="",0,(PIT_history!CY32*(1-PIT_fed_deduction!CY32*PIT_history!CY$54))/(1-PIT_history!CY32*PIT_fed_deduction!CY32*PIT_history!CY$54))</f>
        <v>6.3700000000000007E-2</v>
      </c>
      <c r="CZ32" s="148">
        <f>IF(PIT_fed_deduction!CZ32="",0,(PIT_history!CZ32*(1-PIT_fed_deduction!CZ32*PIT_history!CZ$54))/(1-PIT_history!CZ32*PIT_fed_deduction!CZ32*PIT_history!CZ$54))</f>
        <v>6.3700000000000007E-2</v>
      </c>
      <c r="DA32" s="148">
        <f>IF(PIT_fed_deduction!DA32="",0,(PIT_history!DA32*(1-PIT_fed_deduction!DA32*PIT_history!DA$54))/(1-PIT_history!DA32*PIT_fed_deduction!DA32*PIT_history!DA$54))</f>
        <v>6.3700000000000007E-2</v>
      </c>
      <c r="DB32" s="148">
        <f>IF(PIT_fed_deduction!DB32="",0,(PIT_history!DB32*(1-PIT_fed_deduction!DB32*PIT_history!DB$54))/(1-PIT_history!DB32*PIT_fed_deduction!DB32*PIT_history!DB$54))</f>
        <v>8.9700000000000002E-2</v>
      </c>
      <c r="DC32" s="148">
        <f>IF(PIT_fed_deduction!DC32="",0,(PIT_history!DC32*(1-PIT_fed_deduction!DC32*PIT_history!DC$54))/(1-PIT_history!DC32*PIT_fed_deduction!DC32*PIT_history!DC$54))</f>
        <v>8.9700000000000002E-2</v>
      </c>
      <c r="DD32" s="148">
        <f>IF(PIT_fed_deduction!DD32="",0,(PIT_history!DD32*(1-PIT_fed_deduction!DD32*PIT_history!DD$54))/(1-PIT_history!DD32*PIT_fed_deduction!DD32*PIT_history!DD$54))</f>
        <v>8.9700000000000002E-2</v>
      </c>
      <c r="DE32" s="148">
        <f>IF(PIT_fed_deduction!DE32="",0,(PIT_history!DE32*(1-PIT_fed_deduction!DE32*PIT_history!DE$54))/(1-PIT_history!DE32*PIT_fed_deduction!DE32*PIT_history!DE$54))</f>
        <v>8.9700000000000002E-2</v>
      </c>
      <c r="DF32" s="148">
        <f>IF(PIT_fed_deduction!DF32="",0,(PIT_history!DF32*(1-PIT_fed_deduction!DF32*PIT_history!DF$54))/(1-PIT_history!DF32*PIT_fed_deduction!DF32*PIT_history!DF$54))</f>
        <v>8.9700000000000002E-2</v>
      </c>
      <c r="DG32" s="148">
        <f>IF(PIT_fed_deduction!DG32="",0,(PIT_history!DG32*(1-PIT_fed_deduction!DG32*PIT_history!DG$54))/(1-PIT_history!DG32*PIT_fed_deduction!DG32*PIT_history!DG$54))</f>
        <v>0.1075</v>
      </c>
      <c r="DH32" s="148">
        <f>IF(PIT_fed_deduction!DH32="",0,(PIT_history!DH32*(1-PIT_fed_deduction!DH32*PIT_history!DH$54))/(1-PIT_history!DH32*PIT_fed_deduction!DH32*PIT_history!DH$54))</f>
        <v>8.9700000000000002E-2</v>
      </c>
      <c r="DI32" s="148">
        <f>IF(PIT_fed_deduction!DI32="",0,(PIT_history!DI32*(1-PIT_fed_deduction!DI32*PIT_history!DI$54))/(1-PIT_history!DI32*PIT_fed_deduction!DI32*PIT_history!DI$54))</f>
        <v>8.9700000000000002E-2</v>
      </c>
      <c r="DJ32" s="148">
        <f>IF(PIT_fed_deduction!DJ32="",0,(PIT_history!DJ32*(1-PIT_fed_deduction!DJ32*PIT_history!DJ$54))/(1-PIT_history!DJ32*PIT_fed_deduction!DJ32*PIT_history!DJ$54))</f>
        <v>8.9700000000000002E-2</v>
      </c>
      <c r="DK32" s="148">
        <f>IF(PIT_fed_deduction!DK32="",0,(PIT_history!DK32*(1-PIT_fed_deduction!DK32*PIT_history!DK$54))/(1-PIT_history!DK32*PIT_fed_deduction!DK32*PIT_history!DK$54))</f>
        <v>8.9700000000000002E-2</v>
      </c>
      <c r="DL32" s="148">
        <f>IF(PIT_fed_deduction!DL32="",0,(PIT_history!DL32*(1-PIT_fed_deduction!DL32*PIT_history!DL$54))/(1-PIT_history!DL32*PIT_fed_deduction!DL32*PIT_history!DL$54))</f>
        <v>8.9700000000000002E-2</v>
      </c>
      <c r="DM32" s="148">
        <f>IF(PIT_fed_deduction!DM32="",0,(PIT_history!DM32*(1-PIT_fed_deduction!DM32*PIT_history!DM$54))/(1-PIT_history!DM32*PIT_fed_deduction!DM32*PIT_history!DM$54))</f>
        <v>8.9700000000000002E-2</v>
      </c>
      <c r="DN32" s="148">
        <f>IF(PIT_fed_deduction!DN32="",0,(PIT_history!DN32*(1-PIT_fed_deduction!DN32*PIT_history!DN$54))/(1-PIT_history!DN32*PIT_fed_deduction!DN32*PIT_history!DN$54))</f>
        <v>8.9700000000000002E-2</v>
      </c>
      <c r="DO32" s="148">
        <f>IF(PIT_fed_deduction!DO32="",0,(PIT_history!DO32*(1-PIT_fed_deduction!DO32*PIT_history!DO$54))/(1-PIT_history!DO32*PIT_fed_deduction!DO32*PIT_history!DO$54))</f>
        <v>8.9700000000000002E-2</v>
      </c>
      <c r="DP32" s="148">
        <f>IF(PIT_fed_deduction!DP32="",0,(1-(PIT_fed_deduction!DP32*PIT_history!DP$54))*PIT_history!DP32)</f>
        <v>8.9700000000000002E-2</v>
      </c>
      <c r="DQ32" s="148">
        <f>IF(PIT_fed_deduction!DQ32="",0,(1-(PIT_fed_deduction!DQ32*PIT_history!DQ$54))*PIT_history!DQ32)</f>
        <v>0.1075</v>
      </c>
      <c r="DR32" s="148">
        <f>IF(PIT_fed_deduction!DR32="",0,(1-(PIT_fed_deduction!DR32*PIT_history!DR$54))*PIT_history!DR32)</f>
        <v>0.1075</v>
      </c>
      <c r="DS32" s="148">
        <f>IF(PIT_fed_deduction!DS32="",0,(1-(PIT_fed_deduction!DS32*PIT_history!DS$54))*PIT_history!DS32)</f>
        <v>0.1075</v>
      </c>
      <c r="DT32" s="148">
        <f>IF(PIT_fed_deduction!DT32="",0,(1-(PIT_fed_deduction!DT32*PIT_history!DT$54))*PIT_history!DT32)</f>
        <v>0.1075</v>
      </c>
      <c r="DU32" s="148">
        <f>IF(PIT_fed_deduction!DU32="",0,(1-(PIT_fed_deduction!DU32*PIT_history!DU$54))*PIT_history!DU32)</f>
        <v>0.1075</v>
      </c>
      <c r="DV32" s="148">
        <f>IF(PIT_fed_deduction!DV32="",0,(1-(PIT_fed_deduction!DV32*PIT_history!DV$54))*PIT_history!DV32)</f>
        <v>0.1075</v>
      </c>
      <c r="DW32" s="148">
        <f>IF(PIT_fed_deduction!DW32="",0,(1-(PIT_fed_deduction!DW32*PIT_history!DW$54))*PIT_history!DW32)</f>
        <v>0.1075</v>
      </c>
      <c r="DX32" s="148">
        <f>IF(PIT_fed_deduction!DX32="",0,(1-(PIT_fed_deduction!DX32*PIT_history!DX$54))*PIT_history!DX32)</f>
        <v>0.1075</v>
      </c>
      <c r="DY32" s="144">
        <f>IF(PIT_fed_deduction!DY32="","",(1-(PIT_fed_deduction!DY32*PIT_history!DY$54))*PIT_history!DY32)</f>
        <v>0.1075</v>
      </c>
      <c r="DZ32" s="68"/>
      <c r="EA32" s="2"/>
      <c r="EB32" s="2"/>
      <c r="EC32" s="2"/>
      <c r="ED32" s="2"/>
      <c r="EE32" s="2"/>
      <c r="EF32" s="2"/>
      <c r="EG32" s="2"/>
      <c r="EH32" s="2"/>
      <c r="EI32" s="2"/>
      <c r="EJ32" s="2"/>
      <c r="EK32" s="2"/>
      <c r="EL32" s="2"/>
      <c r="EM32" s="2"/>
      <c r="EN32" s="2"/>
      <c r="EO32" s="2"/>
      <c r="EP32" s="2"/>
      <c r="EQ32" s="2"/>
      <c r="ER32" s="2"/>
      <c r="ES32" s="2"/>
      <c r="ET32" s="2"/>
      <c r="EU32" s="2"/>
    </row>
    <row r="33" spans="1:151" ht="15" customHeight="1">
      <c r="A33" s="18" t="s">
        <v>57</v>
      </c>
      <c r="B33" s="148">
        <f>IF(PIT_fed_deduction!B33="",0,(PIT_history!B33*(1-PIT_fed_deduction!B33*PIT_history!B$54))/(1-PIT_history!B33*PIT_fed_deduction!B33*PIT_history!B$54))</f>
        <v>0</v>
      </c>
      <c r="C33" s="148">
        <f>IF(PIT_fed_deduction!C33="",0,(PIT_history!C33*(1-PIT_fed_deduction!C33*PIT_history!C$54))/(1-PIT_history!C33*PIT_fed_deduction!C33*PIT_history!C$54))</f>
        <v>0</v>
      </c>
      <c r="D33" s="148">
        <f>IF(PIT_fed_deduction!D33="",0,(PIT_history!D33*(1-PIT_fed_deduction!D33*PIT_history!D$54))/(1-PIT_history!D33*PIT_fed_deduction!D33*PIT_history!D$54))</f>
        <v>0</v>
      </c>
      <c r="E33" s="148">
        <f>IF(PIT_fed_deduction!E33="",0,(PIT_history!E33*(1-PIT_fed_deduction!E33*PIT_history!E$54))/(1-PIT_history!E33*PIT_fed_deduction!E33*PIT_history!E$54))</f>
        <v>0</v>
      </c>
      <c r="F33" s="148">
        <f>IF(PIT_fed_deduction!F33="",0,(PIT_history!F33*(1-PIT_fed_deduction!F33*PIT_history!F$54))/(1-PIT_history!F33*PIT_fed_deduction!F33*PIT_history!F$54))</f>
        <v>0</v>
      </c>
      <c r="G33" s="148">
        <f>IF(PIT_fed_deduction!G33="",0,(PIT_history!G33*(1-PIT_fed_deduction!G33*PIT_history!G$54))/(1-PIT_history!G33*PIT_fed_deduction!G33*PIT_history!G$54))</f>
        <v>0</v>
      </c>
      <c r="H33" s="148">
        <f>IF(PIT_fed_deduction!H33="",0,(PIT_history!H33*(1-PIT_fed_deduction!H33*PIT_history!H$54))/(1-PIT_history!H33*PIT_fed_deduction!H33*PIT_history!H$54))</f>
        <v>0</v>
      </c>
      <c r="I33" s="148">
        <f>IF(PIT_fed_deduction!I33="",0,(PIT_history!I33*(1-PIT_fed_deduction!I33*PIT_history!I$54))/(1-PIT_history!I33*PIT_fed_deduction!I33*PIT_history!I$54))</f>
        <v>0</v>
      </c>
      <c r="J33" s="148">
        <f>IF(PIT_fed_deduction!J33="",0,(PIT_history!J33*(1-PIT_fed_deduction!J33*PIT_history!J$54))/(1-PIT_history!J33*PIT_fed_deduction!J33*PIT_history!J$54))</f>
        <v>0</v>
      </c>
      <c r="K33" s="148">
        <f>IF(PIT_fed_deduction!K33="",0,(PIT_history!K33*(1-PIT_fed_deduction!K33*PIT_history!K$54))/(1-PIT_history!K33*PIT_fed_deduction!K33*PIT_history!K$54))</f>
        <v>0</v>
      </c>
      <c r="L33" s="148">
        <f>IF(PIT_fed_deduction!L33="",0,(PIT_history!L33*(1-PIT_fed_deduction!L33*PIT_history!L$54))/(1-PIT_history!L33*PIT_fed_deduction!L33*PIT_history!L$54))</f>
        <v>0</v>
      </c>
      <c r="M33" s="148">
        <f>IF(PIT_fed_deduction!M33="",0,(PIT_history!M33*(1-PIT_fed_deduction!M33*PIT_history!M$54))/(1-PIT_history!M33*PIT_fed_deduction!M33*PIT_history!M$54))</f>
        <v>0</v>
      </c>
      <c r="N33" s="148">
        <f>IF(PIT_fed_deduction!N33="",0,(PIT_history!N33*(1-PIT_fed_deduction!N33*PIT_history!N$54))/(1-PIT_history!N33*PIT_fed_deduction!N33*PIT_history!N$54))</f>
        <v>0</v>
      </c>
      <c r="O33" s="148">
        <f>IF(PIT_fed_deduction!O33="",0,(PIT_history!O33*(1-PIT_fed_deduction!O33*PIT_history!O$54))/(1-PIT_history!O33*PIT_fed_deduction!O33*PIT_history!O$54))</f>
        <v>0</v>
      </c>
      <c r="P33" s="148">
        <f>IF(PIT_fed_deduction!P33="",0,(PIT_history!P33*(1-PIT_fed_deduction!P33*PIT_history!P$54))/(1-PIT_history!P33*PIT_fed_deduction!P33*PIT_history!P$54))</f>
        <v>0</v>
      </c>
      <c r="Q33" s="148">
        <f>IF(PIT_fed_deduction!Q33="",0,(PIT_history!Q33*(1-PIT_fed_deduction!Q33*PIT_history!Q$54))/(1-PIT_history!Q33*PIT_fed_deduction!Q33*PIT_history!Q$54))</f>
        <v>0</v>
      </c>
      <c r="R33" s="148">
        <f>IF(PIT_fed_deduction!R33="",0,(PIT_history!R33*(1-PIT_fed_deduction!R33*PIT_history!R$54))/(1-PIT_history!R33*PIT_fed_deduction!R33*PIT_history!R$54))</f>
        <v>0</v>
      </c>
      <c r="S33" s="148">
        <f>IF(PIT_fed_deduction!S33="",0,(PIT_history!S33*(1-PIT_fed_deduction!S33*PIT_history!S$54))/(1-PIT_history!S33*PIT_fed_deduction!S33*PIT_history!S$54))</f>
        <v>0</v>
      </c>
      <c r="T33" s="148">
        <f>IF(PIT_fed_deduction!T33="",0,(PIT_history!T33*(1-PIT_fed_deduction!T33*PIT_history!T$54))/(1-PIT_history!T33*PIT_fed_deduction!T33*PIT_history!T$54))</f>
        <v>0</v>
      </c>
      <c r="U33" s="148">
        <f>IF(PIT_fed_deduction!U33="",0,(PIT_history!U33*(1-PIT_fed_deduction!U33*PIT_history!U$54))/(1-PIT_history!U33*PIT_fed_deduction!U33*PIT_history!U$54))</f>
        <v>8.2813618239443824E-3</v>
      </c>
      <c r="V33" s="148">
        <f>IF(PIT_fed_deduction!V33="",0,(PIT_history!V33*(1-PIT_fed_deduction!V33*PIT_history!V$54))/(1-PIT_history!V33*PIT_fed_deduction!V33*PIT_history!V$54))</f>
        <v>0</v>
      </c>
      <c r="W33" s="148">
        <f>IF(PIT_fed_deduction!W33="",0,(PIT_history!W33*(1-PIT_fed_deduction!W33*PIT_history!W$54))/(1-PIT_history!W33*PIT_fed_deduction!W33*PIT_history!W$54))</f>
        <v>0</v>
      </c>
      <c r="X33" s="148">
        <f>IF(PIT_fed_deduction!X33="",0,(PIT_history!X33*(1-PIT_fed_deduction!X33*PIT_history!X$54))/(1-PIT_history!X33*PIT_fed_deduction!X33*PIT_history!X$54))</f>
        <v>0</v>
      </c>
      <c r="Y33" s="148">
        <f>IF(PIT_fed_deduction!Y33="",0,(PIT_history!Y33*(1-PIT_fed_deduction!Y33*PIT_history!Y$54))/(1-PIT_history!Y33*PIT_fed_deduction!Y33*PIT_history!Y$54))</f>
        <v>0</v>
      </c>
      <c r="Z33" s="148">
        <f>IF(PIT_fed_deduction!Z33="",0,(PIT_history!Z33*(1-PIT_fed_deduction!Z33*PIT_history!Z$54))/(1-PIT_history!Z33*PIT_fed_deduction!Z33*PIT_history!Z$54))</f>
        <v>0</v>
      </c>
      <c r="AA33" s="148">
        <f>IF(PIT_fed_deduction!AA33="",0,(PIT_history!AA33*(1-PIT_fed_deduction!AA33*PIT_history!AA$54))/(1-PIT_history!AA33*PIT_fed_deduction!AA33*PIT_history!AA$54))</f>
        <v>0</v>
      </c>
      <c r="AB33" s="148">
        <f>IF(PIT_fed_deduction!AB33="",0,(PIT_history!AB33*(1-PIT_fed_deduction!AB33*PIT_history!AB$54))/(1-PIT_history!AB33*PIT_fed_deduction!AB33*PIT_history!AB$54))</f>
        <v>0</v>
      </c>
      <c r="AC33" s="148">
        <f>IF(PIT_fed_deduction!AC33="",0,(PIT_history!AC33*(1-PIT_fed_deduction!AC33*PIT_history!AC$54))/(1-PIT_history!AC33*PIT_fed_deduction!AC33*PIT_history!AC$54))</f>
        <v>0</v>
      </c>
      <c r="AD33" s="148">
        <f>IF(PIT_fed_deduction!AD33="",0,(PIT_history!AD33*(1-PIT_fed_deduction!AD33*PIT_history!AD$54))/(1-PIT_history!AD33*PIT_fed_deduction!AD33*PIT_history!AD$54))</f>
        <v>0</v>
      </c>
      <c r="AE33" s="148">
        <f>IF(PIT_fed_deduction!AE33="",0,(PIT_history!AE33*(1-PIT_fed_deduction!AE33*PIT_history!AE$54))/(1-PIT_history!AE33*PIT_fed_deduction!AE33*PIT_history!AE$54))</f>
        <v>0</v>
      </c>
      <c r="AF33" s="148">
        <f>IF(PIT_fed_deduction!AF33="",0,(PIT_history!AF33*(1-PIT_fed_deduction!AF33*PIT_history!AF$54))/(1-PIT_history!AF33*PIT_fed_deduction!AF33*PIT_history!AF$54))</f>
        <v>0</v>
      </c>
      <c r="AG33" s="148">
        <f>IF(PIT_fed_deduction!AG33="",0,(PIT_history!AG33*(1-PIT_fed_deduction!AG33*PIT_history!AG$54))/(1-PIT_history!AG33*PIT_fed_deduction!AG33*PIT_history!AG$54))</f>
        <v>0</v>
      </c>
      <c r="AH33" s="148">
        <f>IF(PIT_fed_deduction!AH33="",0,(PIT_history!AH33*(1-PIT_fed_deduction!AH33*PIT_history!AH$54))/(1-PIT_history!AH33*PIT_fed_deduction!AH33*PIT_history!AH$54))</f>
        <v>0</v>
      </c>
      <c r="AI33" s="148">
        <f>IF(PIT_fed_deduction!AI33="",0,(PIT_history!AI33*(1-PIT_fed_deduction!AI33*PIT_history!AI$54))/(1-PIT_history!AI33*PIT_fed_deduction!AI33*PIT_history!AI$54))</f>
        <v>1.5182601559294216E-2</v>
      </c>
      <c r="AJ33" s="148">
        <f>IF(PIT_fed_deduction!AJ33="",0,(PIT_history!AJ33*(1-PIT_fed_deduction!AJ33*PIT_history!AJ$54))/(1-PIT_history!AJ33*PIT_fed_deduction!AJ33*PIT_history!AJ$54))</f>
        <v>1.5182601559294216E-2</v>
      </c>
      <c r="AK33" s="148">
        <f>IF(PIT_fed_deduction!AK33="",0,(PIT_history!AK33*(1-PIT_fed_deduction!AK33*PIT_history!AK$54))/(1-PIT_history!AK33*PIT_fed_deduction!AK33*PIT_history!AK$54))</f>
        <v>1.5182601559294216E-2</v>
      </c>
      <c r="AL33" s="148">
        <f>IF(PIT_fed_deduction!AL33="",0,(PIT_history!AL33*(1-PIT_fed_deduction!AL33*PIT_history!AL$54))/(1-PIT_history!AL33*PIT_fed_deduction!AL33*PIT_history!AL$54))</f>
        <v>8.6741016109045839E-3</v>
      </c>
      <c r="AM33" s="148">
        <f>IF(PIT_fed_deduction!AM33="",0,(PIT_history!AM33*(1-PIT_fed_deduction!AM33*PIT_history!AM$54))/(1-PIT_history!AM33*PIT_fed_deduction!AM33*PIT_history!AM$54))</f>
        <v>8.6741016109045839E-3</v>
      </c>
      <c r="AN33" s="148">
        <f>IF(PIT_fed_deduction!AN33="",0,(PIT_history!AN33*(1-PIT_fed_deduction!AN33*PIT_history!AN$54))/(1-PIT_history!AN33*PIT_fed_deduction!AN33*PIT_history!AN$54))</f>
        <v>8.6741016109045839E-3</v>
      </c>
      <c r="AO33" s="148">
        <f>IF(PIT_fed_deduction!AO33="",0,(PIT_history!AO33*(1-PIT_fed_deduction!AO33*PIT_history!AO$54))/(1-PIT_history!AO33*PIT_fed_deduction!AO33*PIT_history!AO$54))</f>
        <v>8.6741016109045839E-3</v>
      </c>
      <c r="AP33" s="148">
        <f>IF(PIT_fed_deduction!AP33="",0,(PIT_history!AP33*(1-PIT_fed_deduction!AP33*PIT_history!AP$54))/(1-PIT_history!AP33*PIT_fed_deduction!AP33*PIT_history!AP$54))</f>
        <v>8.6741016109045839E-3</v>
      </c>
      <c r="AQ33" s="148">
        <f>IF(PIT_fed_deduction!AQ33="",0,(PIT_history!AQ33*(1-PIT_fed_deduction!AQ33*PIT_history!AQ$54))/(1-PIT_history!AQ33*PIT_fed_deduction!AQ33*PIT_history!AQ$54))</f>
        <v>7.8544853245142605E-3</v>
      </c>
      <c r="AR33" s="148">
        <f>IF(PIT_fed_deduction!AR33="",0,(PIT_history!AR33*(1-PIT_fed_deduction!AR33*PIT_history!AR$54))/(1-PIT_history!AR33*PIT_fed_deduction!AR33*PIT_history!AR$54))</f>
        <v>4.9751243781094526E-3</v>
      </c>
      <c r="AS33" s="148">
        <f>IF(PIT_fed_deduction!AS33="",0,(PIT_history!AS33*(1-PIT_fed_deduction!AS33*PIT_history!AS$54))/(1-PIT_history!AS33*PIT_fed_deduction!AS33*PIT_history!AS$54))</f>
        <v>4.9751243781094526E-3</v>
      </c>
      <c r="AT33" s="148">
        <f>IF(PIT_fed_deduction!AT33="",0,(PIT_history!AT33*(1-PIT_fed_deduction!AT33*PIT_history!AT$54))/(1-PIT_history!AT33*PIT_fed_deduction!AT33*PIT_history!AT$54))</f>
        <v>2.4937655860349153E-3</v>
      </c>
      <c r="AU33" s="148">
        <f>IF(PIT_fed_deduction!AU33="",0,(PIT_history!AU33*(1-PIT_fed_deduction!AU33*PIT_history!AU$54))/(1-PIT_history!AU33*PIT_fed_deduction!AU33*PIT_history!AU$54))</f>
        <v>3.7359900373598993E-3</v>
      </c>
      <c r="AV33" s="148">
        <f>IF(PIT_fed_deduction!AV33="",0,(PIT_history!AV33*(1-PIT_fed_deduction!AV33*PIT_history!AV$54))/(1-PIT_history!AV33*PIT_fed_deduction!AV33*PIT_history!AV$54))</f>
        <v>3.7359900373598993E-3</v>
      </c>
      <c r="AW33" s="148">
        <f>IF(PIT_fed_deduction!AW33="",0,(PIT_history!AW33*(1-PIT_fed_deduction!AW33*PIT_history!AW$54))/(1-PIT_history!AW33*PIT_fed_deduction!AW33*PIT_history!AW$54))</f>
        <v>3.7359900373598993E-3</v>
      </c>
      <c r="AX33" s="148">
        <f>IF(PIT_fed_deduction!AX33="",0,(PIT_history!AX33*(1-PIT_fed_deduction!AX33*PIT_history!AX$54))/(1-PIT_history!AX33*PIT_fed_deduction!AX33*PIT_history!AX$54))</f>
        <v>3.7359900373598993E-3</v>
      </c>
      <c r="AY33" s="148">
        <f>IF(PIT_fed_deduction!AY33="",0,(PIT_history!AY33*(1-PIT_fed_deduction!AY33*PIT_history!AY$54))/(1-PIT_history!AY33*PIT_fed_deduction!AY33*PIT_history!AY$54))</f>
        <v>3.7359900373598993E-3</v>
      </c>
      <c r="AZ33" s="148">
        <f>IF(PIT_fed_deduction!AZ33="",0,(PIT_history!AZ33*(1-PIT_fed_deduction!AZ33*PIT_history!AZ$54))/(1-PIT_history!AZ33*PIT_fed_deduction!AZ33*PIT_history!AZ$54))</f>
        <v>3.7359900373598993E-3</v>
      </c>
      <c r="BA33" s="148">
        <f>IF(PIT_fed_deduction!BA33="",0,(PIT_history!BA33*(1-PIT_fed_deduction!BA33*PIT_history!BA$54))/(1-PIT_history!BA33*PIT_fed_deduction!BA33*PIT_history!BA$54))</f>
        <v>3.7359900373598993E-3</v>
      </c>
      <c r="BB33" s="148">
        <f>IF(PIT_fed_deduction!BB33="",0,(PIT_history!BB33*(1-PIT_fed_deduction!BB33*PIT_history!BB$54))/(1-PIT_history!BB33*PIT_fed_deduction!BB33*PIT_history!BB$54))</f>
        <v>3.7359900373598993E-3</v>
      </c>
      <c r="BC33" s="148">
        <f>IF(PIT_fed_deduction!BC33="",0,(PIT_history!BC33*(1-PIT_fed_deduction!BC33*PIT_history!BC$54))/(1-PIT_history!BC33*PIT_fed_deduction!BC33*PIT_history!BC$54))</f>
        <v>3.7359900373598993E-3</v>
      </c>
      <c r="BD33" s="148">
        <f>IF(PIT_fed_deduction!BD33="",0,(PIT_history!BD33*(1-PIT_fed_deduction!BD33*PIT_history!BD$54))/(1-PIT_history!BD33*PIT_fed_deduction!BD33*PIT_history!BD$54))</f>
        <v>3.7359900373598993E-3</v>
      </c>
      <c r="BE33" s="148">
        <f>IF(PIT_fed_deduction!BE33="",0,(PIT_history!BE33*(1-PIT_fed_deduction!BE33*PIT_history!BE$54))/(1-PIT_history!BE33*PIT_fed_deduction!BE33*PIT_history!BE$54))</f>
        <v>3.7359900373598993E-3</v>
      </c>
      <c r="BF33" s="148">
        <f>IF(PIT_fed_deduction!BF33="",0,(PIT_history!BF33*(1-PIT_fed_deduction!BF33*PIT_history!BF$54))/(1-PIT_history!BF33*PIT_fed_deduction!BF33*PIT_history!BF$54))</f>
        <v>3.7359900373598993E-3</v>
      </c>
      <c r="BG33" s="148">
        <f>IF(PIT_fed_deduction!BG33="",0,(PIT_history!BG33*(1-PIT_fed_deduction!BG33*PIT_history!BG$54))/(1-PIT_history!BG33*PIT_fed_deduction!BG33*PIT_history!BG$54))</f>
        <v>3.7359900373598993E-3</v>
      </c>
      <c r="BH33" s="148">
        <f>IF(PIT_fed_deduction!BH33="",0,(PIT_history!BH33*(1-PIT_fed_deduction!BH33*PIT_history!BH$54))/(1-PIT_history!BH33*PIT_fed_deduction!BH33*PIT_history!BH$54))</f>
        <v>3.7359900373598993E-3</v>
      </c>
      <c r="BI33" s="148">
        <f>IF(PIT_fed_deduction!BI33="",0,(PIT_history!BI33*(1-PIT_fed_deduction!BI33*PIT_history!BI$54))/(1-PIT_history!BI33*PIT_fed_deduction!BI33*PIT_history!BI$54))</f>
        <v>3.7359900373598993E-3</v>
      </c>
      <c r="BJ33" s="148">
        <f>IF(PIT_fed_deduction!BJ33="",0,(PIT_history!BJ33*(1-PIT_fed_deduction!BJ33*PIT_history!BJ$54))/(1-PIT_history!BJ33*PIT_fed_deduction!BJ33*PIT_history!BJ$54))</f>
        <v>3.7359900373598993E-3</v>
      </c>
      <c r="BK33" s="148">
        <f>IF(PIT_fed_deduction!BK33="",0,(PIT_history!BK33*(1-PIT_fed_deduction!BK33*PIT_history!BK$54))/(1-PIT_history!BK33*PIT_fed_deduction!BK33*PIT_history!BK$54))</f>
        <v>5.7118679923841738E-3</v>
      </c>
      <c r="BL33" s="148">
        <f>IF(PIT_fed_deduction!BL33="",0,(PIT_history!BL33*(1-PIT_fed_deduction!BL33*PIT_history!BL$54))/(1-PIT_history!BL33*PIT_fed_deduction!BL33*PIT_history!BL$54))</f>
        <v>5.7118679923841738E-3</v>
      </c>
      <c r="BM33" s="148">
        <f>IF(PIT_fed_deduction!BM33="",0,(PIT_history!BM33*(1-PIT_fed_deduction!BM33*PIT_history!BM$54))/(1-PIT_history!BM33*PIT_fed_deduction!BM33*PIT_history!BM$54))</f>
        <v>5.7118679923841738E-3</v>
      </c>
      <c r="BN33" s="148">
        <f>IF(PIT_fed_deduction!BN33="",0,(PIT_history!BN33*(1-PIT_fed_deduction!BN33*PIT_history!BN$54))/(1-PIT_history!BN33*PIT_fed_deduction!BN33*PIT_history!BN$54))</f>
        <v>1.4468442021388131E-2</v>
      </c>
      <c r="BO33" s="148">
        <f>IF(PIT_fed_deduction!BO33="",0,(PIT_history!BO33*(1-PIT_fed_deduction!BO33*PIT_history!BO$54))/(1-PIT_history!BO33*PIT_fed_deduction!BO33*PIT_history!BO$54))</f>
        <v>1.8789144050104387E-2</v>
      </c>
      <c r="BP33" s="148">
        <f>IF(PIT_fed_deduction!BP33="",0,(PIT_history!BP33*(1-PIT_fed_deduction!BP33*PIT_history!BP$54))/(1-PIT_history!BP33*PIT_fed_deduction!BP33*PIT_history!BP$54))</f>
        <v>1.8789144050104387E-2</v>
      </c>
      <c r="BQ33" s="148">
        <f>IF(PIT_fed_deduction!BQ33="",0,(PIT_history!BQ33*(1-PIT_fed_deduction!BQ33*PIT_history!BQ$54))/(1-PIT_history!BQ33*PIT_fed_deduction!BQ33*PIT_history!BQ$54))</f>
        <v>1.8789144050104387E-2</v>
      </c>
      <c r="BR33" s="148">
        <f>IF(PIT_fed_deduction!BR33="",0,(PIT_history!BR33*(1-PIT_fed_deduction!BR33*PIT_history!BR$54))/(1-PIT_history!BR33*PIT_fed_deduction!BR33*PIT_history!BR$54))</f>
        <v>0.06</v>
      </c>
      <c r="BS33" s="148">
        <f>IF(PIT_fed_deduction!BS33="",0,(PIT_history!BS33*(1-PIT_fed_deduction!BS33*PIT_history!BS$54))/(1-PIT_history!BS33*PIT_fed_deduction!BS33*PIT_history!BS$54))</f>
        <v>0.09</v>
      </c>
      <c r="BT33" s="148">
        <f>IF(PIT_fed_deduction!BT33="",0,(PIT_history!BT33*(1-PIT_fed_deduction!BT33*PIT_history!BT$54))/(1-PIT_history!BT33*PIT_fed_deduction!BT33*PIT_history!BT$54))</f>
        <v>0.09</v>
      </c>
      <c r="BU33" s="148">
        <f>IF(PIT_fed_deduction!BU33="",0,(PIT_history!BU33*(1-PIT_fed_deduction!BU33*PIT_history!BU$54))/(1-PIT_history!BU33*PIT_fed_deduction!BU33*PIT_history!BU$54))</f>
        <v>0.09</v>
      </c>
      <c r="BV33" s="148">
        <f>IF(PIT_fed_deduction!BV33="",0,(PIT_history!BV33*(1-PIT_fed_deduction!BV33*PIT_history!BV$54))/(1-PIT_history!BV33*PIT_fed_deduction!BV33*PIT_history!BV$54))</f>
        <v>0.09</v>
      </c>
      <c r="BW33" s="148">
        <f>IF(PIT_fed_deduction!BW33="",0,(PIT_history!BW33*(1-PIT_fed_deduction!BW33*PIT_history!BW$54))/(1-PIT_history!BW33*PIT_fed_deduction!BW33*PIT_history!BW$54))</f>
        <v>0.09</v>
      </c>
      <c r="BX33" s="148">
        <f>IF(PIT_fed_deduction!BX33="",0,(PIT_history!BX33*(1-PIT_fed_deduction!BX33*PIT_history!BX$54))/(1-PIT_history!BX33*PIT_fed_deduction!BX33*PIT_history!BX$54))</f>
        <v>0.09</v>
      </c>
      <c r="BY33" s="148">
        <f>IF(PIT_fed_deduction!BY33="",0,(PIT_history!BY33*(1-PIT_fed_deduction!BY33*PIT_history!BY$54))/(1-PIT_history!BY33*PIT_fed_deduction!BY33*PIT_history!BY$54))</f>
        <v>0.09</v>
      </c>
      <c r="BZ33" s="148">
        <f>IF(PIT_fed_deduction!BZ33="",0,(PIT_history!BZ33*(1-PIT_fed_deduction!BZ33*PIT_history!BZ$54))/(1-PIT_history!BZ33*PIT_fed_deduction!BZ33*PIT_history!BZ$54))</f>
        <v>0.09</v>
      </c>
      <c r="CA33" s="148">
        <f>IF(PIT_fed_deduction!CA33="",0,(PIT_history!CA33*(1-PIT_fed_deduction!CA33*PIT_history!CA$54))/(1-PIT_history!CA33*PIT_fed_deduction!CA33*PIT_history!CA$54))</f>
        <v>0.09</v>
      </c>
      <c r="CB33" s="148">
        <f>IF(PIT_fed_deduction!CB33="",0,(PIT_history!CB33*(1-PIT_fed_deduction!CB33*PIT_history!CB$54))/(1-PIT_history!CB33*PIT_fed_deduction!CB33*PIT_history!CB$54))</f>
        <v>0.09</v>
      </c>
      <c r="CC33" s="148">
        <f>IF(PIT_fed_deduction!CC33="",0,(PIT_history!CC33*(1-PIT_fed_deduction!CC33*PIT_history!CC$54))/(1-PIT_history!CC33*PIT_fed_deduction!CC33*PIT_history!CC$54))</f>
        <v>0.09</v>
      </c>
      <c r="CD33" s="148">
        <f>IF(PIT_fed_deduction!CD33="",0,(PIT_history!CD33*(1-PIT_fed_deduction!CD33*PIT_history!CD$54))/(1-PIT_history!CD33*PIT_fed_deduction!CD33*PIT_history!CD$54))</f>
        <v>0.09</v>
      </c>
      <c r="CE33" s="148">
        <f>IF(PIT_fed_deduction!CE33="",0,(PIT_history!CE33*(1-PIT_fed_deduction!CE33*PIT_history!CE$54))/(1-PIT_history!CE33*PIT_fed_deduction!CE33*PIT_history!CE$54))</f>
        <v>6.7000000000000004E-2</v>
      </c>
      <c r="CF33" s="148">
        <f>IF(PIT_fed_deduction!CF33="",0,(PIT_history!CF33*(1-PIT_fed_deduction!CF33*PIT_history!CF$54))/(1-PIT_history!CF33*PIT_fed_deduction!CF33*PIT_history!CF$54))</f>
        <v>0.06</v>
      </c>
      <c r="CG33" s="148">
        <f>IF(PIT_fed_deduction!CG33="",0,(PIT_history!CG33*(1-PIT_fed_deduction!CG33*PIT_history!CG$54))/(1-PIT_history!CG33*PIT_fed_deduction!CG33*PIT_history!CG$54))</f>
        <v>7.8E-2</v>
      </c>
      <c r="CH33" s="148">
        <f>IF(PIT_fed_deduction!CH33="",0,(PIT_history!CH33*(1-PIT_fed_deduction!CH33*PIT_history!CH$54))/(1-PIT_history!CH33*PIT_fed_deduction!CH33*PIT_history!CH$54))</f>
        <v>7.8E-2</v>
      </c>
      <c r="CI33" s="148">
        <f>IF(PIT_fed_deduction!CI33="",0,(PIT_history!CI33*(1-PIT_fed_deduction!CI33*PIT_history!CI$54))/(1-PIT_history!CI33*PIT_fed_deduction!CI33*PIT_history!CI$54))</f>
        <v>7.8E-2</v>
      </c>
      <c r="CJ33" s="148">
        <f>IF(PIT_fed_deduction!CJ33="",0,(PIT_history!CJ33*(1-PIT_fed_deduction!CJ33*PIT_history!CJ$54))/(1-PIT_history!CJ33*PIT_fed_deduction!CJ33*PIT_history!CJ$54))</f>
        <v>8.5000000000000006E-2</v>
      </c>
      <c r="CK33" s="148">
        <f>IF(PIT_fed_deduction!CK33="",0,(PIT_history!CK33*(1-PIT_fed_deduction!CK33*PIT_history!CK$54))/(1-PIT_history!CK33*PIT_fed_deduction!CK33*PIT_history!CK$54))</f>
        <v>8.5000000000000006E-2</v>
      </c>
      <c r="CL33" s="148">
        <f>IF(PIT_fed_deduction!CL33="",0,(PIT_history!CL33*(1-PIT_fed_deduction!CL33*PIT_history!CL$54))/(1-PIT_history!CL33*PIT_fed_deduction!CL33*PIT_history!CL$54))</f>
        <v>8.5000000000000006E-2</v>
      </c>
      <c r="CM33" s="148">
        <f>IF(PIT_fed_deduction!CM33="",0,(PIT_history!CM33*(1-PIT_fed_deduction!CM33*PIT_history!CM$54))/(1-PIT_history!CM33*PIT_fed_deduction!CM33*PIT_history!CM$54))</f>
        <v>8.5000000000000006E-2</v>
      </c>
      <c r="CN33" s="148">
        <f>IF(PIT_fed_deduction!CN33="",0,(PIT_history!CN33*(1-PIT_fed_deduction!CN33*PIT_history!CN$54))/(1-PIT_history!CN33*PIT_fed_deduction!CN33*PIT_history!CN$54))</f>
        <v>8.5000000000000006E-2</v>
      </c>
      <c r="CO33" s="148">
        <f>IF(PIT_fed_deduction!CO33="",0,(PIT_history!CO33*(1-PIT_fed_deduction!CO33*PIT_history!CO$54))/(1-PIT_history!CO33*PIT_fed_deduction!CO33*PIT_history!CO$54))</f>
        <v>8.5000000000000006E-2</v>
      </c>
      <c r="CP33" s="148">
        <f>IF(PIT_fed_deduction!CP33="",0,(PIT_history!CP33*(1-PIT_fed_deduction!CP33*PIT_history!CP$54))/(1-PIT_history!CP33*PIT_fed_deduction!CP33*PIT_history!CP$54))</f>
        <v>8.5000000000000006E-2</v>
      </c>
      <c r="CQ33" s="148">
        <f>IF(PIT_fed_deduction!CQ33="",0,(PIT_history!CQ33*(1-PIT_fed_deduction!CQ33*PIT_history!CQ$54))/(1-PIT_history!CQ33*PIT_fed_deduction!CQ33*PIT_history!CQ$54))</f>
        <v>8.5000000000000006E-2</v>
      </c>
      <c r="CR33" s="148">
        <f>IF(PIT_fed_deduction!CR33="",0,(PIT_history!CR33*(1-PIT_fed_deduction!CR33*PIT_history!CR$54))/(1-PIT_history!CR33*PIT_fed_deduction!CR33*PIT_history!CR$54))</f>
        <v>8.5000000000000006E-2</v>
      </c>
      <c r="CS33" s="148">
        <f>IF(PIT_fed_deduction!CS33="",0,(PIT_history!CS33*(1-PIT_fed_deduction!CS33*PIT_history!CS$54))/(1-PIT_history!CS33*PIT_fed_deduction!CS33*PIT_history!CS$54))</f>
        <v>8.5000000000000006E-2</v>
      </c>
      <c r="CT33" s="148">
        <f>IF(PIT_fed_deduction!CT33="",0,(PIT_history!CT33*(1-PIT_fed_deduction!CT33*PIT_history!CT$54))/(1-PIT_history!CT33*PIT_fed_deduction!CT33*PIT_history!CT$54))</f>
        <v>8.5000000000000006E-2</v>
      </c>
      <c r="CU33" s="148">
        <f>IF(PIT_fed_deduction!CU33="",0,(PIT_history!CU33*(1-PIT_fed_deduction!CU33*PIT_history!CU$54))/(1-PIT_history!CU33*PIT_fed_deduction!CU33*PIT_history!CU$54))</f>
        <v>8.5000000000000006E-2</v>
      </c>
      <c r="CV33" s="148">
        <f>IF(PIT_fed_deduction!CV33="",0,(PIT_history!CV33*(1-PIT_fed_deduction!CV33*PIT_history!CV$54))/(1-PIT_history!CV33*PIT_fed_deduction!CV33*PIT_history!CV$54))</f>
        <v>8.5000000000000006E-2</v>
      </c>
      <c r="CW33" s="148">
        <f>IF(PIT_fed_deduction!CW33="",0,(PIT_history!CW33*(1-PIT_fed_deduction!CW33*PIT_history!CW$54))/(1-PIT_history!CW33*PIT_fed_deduction!CW33*PIT_history!CW$54))</f>
        <v>8.2000000000000003E-2</v>
      </c>
      <c r="CX33" s="148">
        <f>IF(PIT_fed_deduction!CX33="",0,(PIT_history!CX33*(1-PIT_fed_deduction!CX33*PIT_history!CX$54))/(1-PIT_history!CX33*PIT_fed_deduction!CX33*PIT_history!CX$54))</f>
        <v>8.199999999999999E-2</v>
      </c>
      <c r="CY33" s="148">
        <f>IF(PIT_fed_deduction!CY33="",0,(PIT_history!CY33*(1-PIT_fed_deduction!CY33*PIT_history!CY$54))/(1-PIT_history!CY33*PIT_fed_deduction!CY33*PIT_history!CY$54))</f>
        <v>8.199999999999999E-2</v>
      </c>
      <c r="CZ33" s="148">
        <f>IF(PIT_fed_deduction!CZ33="",0,(PIT_history!CZ33*(1-PIT_fed_deduction!CZ33*PIT_history!CZ$54))/(1-PIT_history!CZ33*PIT_fed_deduction!CZ33*PIT_history!CZ$54))</f>
        <v>8.199999999999999E-2</v>
      </c>
      <c r="DA33" s="148">
        <f>IF(PIT_fed_deduction!DA33="",0,(PIT_history!DA33*(1-PIT_fed_deduction!DA33*PIT_history!DA$54))/(1-PIT_history!DA33*PIT_fed_deduction!DA33*PIT_history!DA$54))</f>
        <v>8.199999999999999E-2</v>
      </c>
      <c r="DB33" s="148">
        <f>IF(PIT_fed_deduction!DB33="",0,(PIT_history!DB33*(1-PIT_fed_deduction!DB33*PIT_history!DB$54))/(1-PIT_history!DB33*PIT_fed_deduction!DB33*PIT_history!DB$54))</f>
        <v>6.8000000000000005E-2</v>
      </c>
      <c r="DC33" s="148">
        <f>IF(PIT_fed_deduction!DC33="",0,(PIT_history!DC33*(1-PIT_fed_deduction!DC33*PIT_history!DC$54))/(1-PIT_history!DC33*PIT_fed_deduction!DC33*PIT_history!DC$54))</f>
        <v>5.7000000000000002E-2</v>
      </c>
      <c r="DD33" s="148">
        <f>IF(PIT_fed_deduction!DD33="",0,(PIT_history!DD33*(1-PIT_fed_deduction!DD33*PIT_history!DD$54))/(1-PIT_history!DD33*PIT_fed_deduction!DD33*PIT_history!DD$54))</f>
        <v>5.2999999999999999E-2</v>
      </c>
      <c r="DE33" s="148">
        <f>IF(PIT_fed_deduction!DE33="",0,(PIT_history!DE33*(1-PIT_fed_deduction!DE33*PIT_history!DE$54))/(1-PIT_history!DE33*PIT_fed_deduction!DE33*PIT_history!DE$54))</f>
        <v>5.2999999999999999E-2</v>
      </c>
      <c r="DF33" s="148">
        <f>IF(PIT_fed_deduction!DF33="",0,(PIT_history!DF33*(1-PIT_fed_deduction!DF33*PIT_history!DF$54))/(1-PIT_history!DF33*PIT_fed_deduction!DF33*PIT_history!DF$54))</f>
        <v>4.9000000000000002E-2</v>
      </c>
      <c r="DG33" s="148">
        <f>IF(PIT_fed_deduction!DG33="",0,(PIT_history!DG33*(1-PIT_fed_deduction!DG33*PIT_history!DG$54))/(1-PIT_history!DG33*PIT_fed_deduction!DG33*PIT_history!DG$54))</f>
        <v>4.9000000000000002E-2</v>
      </c>
      <c r="DH33" s="148">
        <f>IF(PIT_fed_deduction!DH33="",0,(PIT_history!DH33*(1-PIT_fed_deduction!DH33*PIT_history!DH$54))/(1-PIT_history!DH33*PIT_fed_deduction!DH33*PIT_history!DH$54))</f>
        <v>4.9000000000000002E-2</v>
      </c>
      <c r="DI33" s="148">
        <f>IF(PIT_fed_deduction!DI33="",0,(PIT_history!DI33*(1-PIT_fed_deduction!DI33*PIT_history!DI$54))/(1-PIT_history!DI33*PIT_fed_deduction!DI33*PIT_history!DI$54))</f>
        <v>4.9000000000000002E-2</v>
      </c>
      <c r="DJ33" s="148">
        <f>IF(PIT_fed_deduction!DJ33="",0,(PIT_history!DJ33*(1-PIT_fed_deduction!DJ33*PIT_history!DJ$54))/(1-PIT_history!DJ33*PIT_fed_deduction!DJ33*PIT_history!DJ$54))</f>
        <v>4.9000000000000002E-2</v>
      </c>
      <c r="DK33" s="148">
        <f>IF(PIT_fed_deduction!DK33="",0,(PIT_history!DK33*(1-PIT_fed_deduction!DK33*PIT_history!DK$54))/(1-PIT_history!DK33*PIT_fed_deduction!DK33*PIT_history!DK$54))</f>
        <v>4.9000000000000002E-2</v>
      </c>
      <c r="DL33" s="148">
        <f>IF(PIT_fed_deduction!DL33="",0,(PIT_history!DL33*(1-PIT_fed_deduction!DL33*PIT_history!DL$54))/(1-PIT_history!DL33*PIT_fed_deduction!DL33*PIT_history!DL$54))</f>
        <v>4.9000000000000002E-2</v>
      </c>
      <c r="DM33" s="148">
        <f>IF(PIT_fed_deduction!DM33="",0,(PIT_history!DM33*(1-PIT_fed_deduction!DM33*PIT_history!DM$54))/(1-PIT_history!DM33*PIT_fed_deduction!DM33*PIT_history!DM$54))</f>
        <v>4.9000000000000002E-2</v>
      </c>
      <c r="DN33" s="148">
        <f>IF(PIT_fed_deduction!DN33="",0,(PIT_history!DN33*(1-PIT_fed_deduction!DN33*PIT_history!DN$54))/(1-PIT_history!DN33*PIT_fed_deduction!DN33*PIT_history!DN$54))</f>
        <v>4.9000000000000002E-2</v>
      </c>
      <c r="DO33" s="148">
        <f>IF(PIT_fed_deduction!DO33="",0,(PIT_history!DO33*(1-PIT_fed_deduction!DO33*PIT_history!DO$54))/(1-PIT_history!DO33*PIT_fed_deduction!DO33*PIT_history!DO$54))</f>
        <v>4.9000000000000002E-2</v>
      </c>
      <c r="DP33" s="148">
        <f>IF(PIT_fed_deduction!DP33="",0,(1-(PIT_fed_deduction!DP33*PIT_history!DP$54))*PIT_history!DP33)</f>
        <v>4.9000000000000002E-2</v>
      </c>
      <c r="DQ33" s="148">
        <f>IF(PIT_fed_deduction!DQ33="",0,(1-(PIT_fed_deduction!DQ33*PIT_history!DQ$54))*PIT_history!DQ33)</f>
        <v>4.9000000000000002E-2</v>
      </c>
      <c r="DR33" s="148">
        <f>IF(PIT_fed_deduction!DR33="",0,(1-(PIT_fed_deduction!DR33*PIT_history!DR$54))*PIT_history!DR33)</f>
        <v>4.9000000000000002E-2</v>
      </c>
      <c r="DS33" s="148">
        <f>IF(PIT_fed_deduction!DS33="",0,(1-(PIT_fed_deduction!DS33*PIT_history!DS$54))*PIT_history!DS33)</f>
        <v>5.9000000000000004E-2</v>
      </c>
      <c r="DT33" s="148">
        <f>IF(PIT_fed_deduction!DT33="",0,(1-(PIT_fed_deduction!DT33*PIT_history!DT$54))*PIT_history!DT33)</f>
        <v>5.9000000000000004E-2</v>
      </c>
      <c r="DU33" s="148">
        <f>IF(PIT_fed_deduction!DU33="",0,(1-(PIT_fed_deduction!DU33*PIT_history!DU$54))*PIT_history!DU33)</f>
        <v>5.9000000000000004E-2</v>
      </c>
      <c r="DV33" s="148">
        <f>IF(PIT_fed_deduction!DV33="",0,(1-(PIT_fed_deduction!DV33*PIT_history!DV$54))*PIT_history!DV33)</f>
        <v>5.8999999999999997E-2</v>
      </c>
      <c r="DW33" s="148">
        <f>IF(PIT_fed_deduction!DW33="",0,(1-(PIT_fed_deduction!DW33*PIT_history!DW$54))*PIT_history!DW33)</f>
        <v>5.8999999999999997E-2</v>
      </c>
      <c r="DX33" s="148">
        <f>IF(PIT_fed_deduction!DX33="",0,(1-(PIT_fed_deduction!DX33*PIT_history!DX$54))*PIT_history!DX33)</f>
        <v>5.8999999999999997E-2</v>
      </c>
      <c r="DY33" s="144">
        <f>IF(PIT_fed_deduction!DY33="","",(1-(PIT_fed_deduction!DY33*PIT_history!DY$54))*PIT_history!DY33)</f>
        <v>5.8999999999999997E-2</v>
      </c>
      <c r="DZ33" s="68"/>
      <c r="EA33" s="2"/>
      <c r="EB33" s="2"/>
      <c r="EC33" s="2"/>
      <c r="ED33" s="2"/>
      <c r="EE33" s="2"/>
      <c r="EF33" s="2"/>
      <c r="EG33" s="2"/>
      <c r="EH33" s="2"/>
      <c r="EI33" s="2"/>
      <c r="EJ33" s="2"/>
      <c r="EK33" s="2"/>
      <c r="EL33" s="2"/>
      <c r="EM33" s="2"/>
      <c r="EN33" s="2"/>
      <c r="EO33" s="2"/>
      <c r="EP33" s="2"/>
      <c r="EQ33" s="2"/>
      <c r="ER33" s="2"/>
      <c r="ES33" s="2"/>
      <c r="ET33" s="2"/>
      <c r="EU33" s="2"/>
    </row>
    <row r="34" spans="1:151" ht="15" customHeight="1">
      <c r="A34" s="17" t="s">
        <v>58</v>
      </c>
      <c r="B34" s="148">
        <f>IF(PIT_fed_deduction!B34="",0,(PIT_history!B34*(1-PIT_fed_deduction!B34*PIT_history!B$54))/(1-PIT_history!B34*PIT_fed_deduction!B34*PIT_history!B$54))</f>
        <v>0</v>
      </c>
      <c r="C34" s="148">
        <f>IF(PIT_fed_deduction!C34="",0,(PIT_history!C34*(1-PIT_fed_deduction!C34*PIT_history!C$54))/(1-PIT_history!C34*PIT_fed_deduction!C34*PIT_history!C$54))</f>
        <v>0</v>
      </c>
      <c r="D34" s="148">
        <f>IF(PIT_fed_deduction!D34="",0,(PIT_history!D34*(1-PIT_fed_deduction!D34*PIT_history!D$54))/(1-PIT_history!D34*PIT_fed_deduction!D34*PIT_history!D$54))</f>
        <v>0</v>
      </c>
      <c r="E34" s="148">
        <f>IF(PIT_fed_deduction!E34="",0,(PIT_history!E34*(1-PIT_fed_deduction!E34*PIT_history!E$54))/(1-PIT_history!E34*PIT_fed_deduction!E34*PIT_history!E$54))</f>
        <v>0</v>
      </c>
      <c r="F34" s="148">
        <f>IF(PIT_fed_deduction!F34="",0,(PIT_history!F34*(1-PIT_fed_deduction!F34*PIT_history!F$54))/(1-PIT_history!F34*PIT_fed_deduction!F34*PIT_history!F$54))</f>
        <v>0</v>
      </c>
      <c r="G34" s="148">
        <f>IF(PIT_fed_deduction!G34="",0,(PIT_history!G34*(1-PIT_fed_deduction!G34*PIT_history!G$54))/(1-PIT_history!G34*PIT_fed_deduction!G34*PIT_history!G$54))</f>
        <v>0</v>
      </c>
      <c r="H34" s="148">
        <f>IF(PIT_fed_deduction!H34="",0,(PIT_history!H34*(1-PIT_fed_deduction!H34*PIT_history!H$54))/(1-PIT_history!H34*PIT_fed_deduction!H34*PIT_history!H$54))</f>
        <v>0</v>
      </c>
      <c r="I34" s="148">
        <f>IF(PIT_fed_deduction!I34="",0,(PIT_history!I34*(1-PIT_fed_deduction!I34*PIT_history!I$54))/(1-PIT_history!I34*PIT_fed_deduction!I34*PIT_history!I$54))</f>
        <v>0</v>
      </c>
      <c r="J34" s="148">
        <f>IF(PIT_fed_deduction!J34="",0,(PIT_history!J34*(1-PIT_fed_deduction!J34*PIT_history!J$54))/(1-PIT_history!J34*PIT_fed_deduction!J34*PIT_history!J$54))</f>
        <v>0</v>
      </c>
      <c r="K34" s="148">
        <f>IF(PIT_fed_deduction!K34="",0,(PIT_history!K34*(1-PIT_fed_deduction!K34*PIT_history!K$54))/(1-PIT_history!K34*PIT_fed_deduction!K34*PIT_history!K$54))</f>
        <v>0</v>
      </c>
      <c r="L34" s="148">
        <f>IF(PIT_fed_deduction!L34="",0,(PIT_history!L34*(1-PIT_fed_deduction!L34*PIT_history!L$54))/(1-PIT_history!L34*PIT_fed_deduction!L34*PIT_history!L$54))</f>
        <v>0</v>
      </c>
      <c r="M34" s="148">
        <f>IF(PIT_fed_deduction!M34="",0,(PIT_history!M34*(1-PIT_fed_deduction!M34*PIT_history!M$54))/(1-PIT_history!M34*PIT_fed_deduction!M34*PIT_history!M$54))</f>
        <v>0</v>
      </c>
      <c r="N34" s="148">
        <f>IF(PIT_fed_deduction!N34="",0,(PIT_history!N34*(1-PIT_fed_deduction!N34*PIT_history!N$54))/(1-PIT_history!N34*PIT_fed_deduction!N34*PIT_history!N$54))</f>
        <v>0</v>
      </c>
      <c r="O34" s="148">
        <f>IF(PIT_fed_deduction!O34="",0,(PIT_history!O34*(1-PIT_fed_deduction!O34*PIT_history!O$54))/(1-PIT_history!O34*PIT_fed_deduction!O34*PIT_history!O$54))</f>
        <v>0</v>
      </c>
      <c r="P34" s="148">
        <f>IF(PIT_fed_deduction!P34="",0,(PIT_history!P34*(1-PIT_fed_deduction!P34*PIT_history!P$54))/(1-PIT_history!P34*PIT_fed_deduction!P34*PIT_history!P$54))</f>
        <v>0</v>
      </c>
      <c r="Q34" s="148">
        <f>IF(PIT_fed_deduction!Q34="",0,(PIT_history!Q34*(1-PIT_fed_deduction!Q34*PIT_history!Q$54))/(1-PIT_history!Q34*PIT_fed_deduction!Q34*PIT_history!Q$54))</f>
        <v>0</v>
      </c>
      <c r="R34" s="148">
        <f>IF(PIT_fed_deduction!R34="",0,(PIT_history!R34*(1-PIT_fed_deduction!R34*PIT_history!R$54))/(1-PIT_history!R34*PIT_fed_deduction!R34*PIT_history!R$54))</f>
        <v>0</v>
      </c>
      <c r="S34" s="148">
        <f>IF(PIT_fed_deduction!S34="",0,(PIT_history!S34*(1-PIT_fed_deduction!S34*PIT_history!S$54))/(1-PIT_history!S34*PIT_fed_deduction!S34*PIT_history!S$54))</f>
        <v>0</v>
      </c>
      <c r="T34" s="148">
        <f>IF(PIT_fed_deduction!T34="",0,(PIT_history!T34*(1-PIT_fed_deduction!T34*PIT_history!T$54))/(1-PIT_history!T34*PIT_fed_deduction!T34*PIT_history!T$54))</f>
        <v>0</v>
      </c>
      <c r="U34" s="148">
        <f>IF(PIT_fed_deduction!U34="",0,(PIT_history!U34*(1-PIT_fed_deduction!U34*PIT_history!U$54))/(1-PIT_history!U34*PIT_fed_deduction!U34*PIT_history!U$54))</f>
        <v>0.03</v>
      </c>
      <c r="V34" s="148">
        <f>IF(PIT_fed_deduction!V34="",0,(PIT_history!V34*(1-PIT_fed_deduction!V34*PIT_history!V$54))/(1-PIT_history!V34*PIT_fed_deduction!V34*PIT_history!V$54))</f>
        <v>0.03</v>
      </c>
      <c r="W34" s="148">
        <f>IF(PIT_fed_deduction!W34="",0,(PIT_history!W34*(1-PIT_fed_deduction!W34*PIT_history!W$54))/(1-PIT_history!W34*PIT_fed_deduction!W34*PIT_history!W$54))</f>
        <v>0.03</v>
      </c>
      <c r="X34" s="148">
        <f>IF(PIT_fed_deduction!X34="",0,(PIT_history!X34*(1-PIT_fed_deduction!X34*PIT_history!X$54))/(1-PIT_history!X34*PIT_fed_deduction!X34*PIT_history!X$54))</f>
        <v>0.03</v>
      </c>
      <c r="Y34" s="148">
        <f>IF(PIT_fed_deduction!Y34="",0,(PIT_history!Y34*(1-PIT_fed_deduction!Y34*PIT_history!Y$54))/(1-PIT_history!Y34*PIT_fed_deduction!Y34*PIT_history!Y$54))</f>
        <v>2.2499999999999999E-2</v>
      </c>
      <c r="Z34" s="148">
        <f>IF(PIT_fed_deduction!Z34="",0,(PIT_history!Z34*(1-PIT_fed_deduction!Z34*PIT_history!Z$54))/(1-PIT_history!Z34*PIT_fed_deduction!Z34*PIT_history!Z$54))</f>
        <v>2.2499999999999999E-2</v>
      </c>
      <c r="AA34" s="148">
        <f>IF(PIT_fed_deduction!AA34="",0,(PIT_history!AA34*(1-PIT_fed_deduction!AA34*PIT_history!AA$54))/(1-PIT_history!AA34*PIT_fed_deduction!AA34*PIT_history!AA$54))</f>
        <v>2.2499999999999999E-2</v>
      </c>
      <c r="AB34" s="148">
        <f>IF(PIT_fed_deduction!AB34="",0,(PIT_history!AB34*(1-PIT_fed_deduction!AB34*PIT_history!AB$54))/(1-PIT_history!AB34*PIT_fed_deduction!AB34*PIT_history!AB$54))</f>
        <v>0.03</v>
      </c>
      <c r="AC34" s="148">
        <f>IF(PIT_fed_deduction!AC34="",0,(PIT_history!AC34*(1-PIT_fed_deduction!AC34*PIT_history!AC$54))/(1-PIT_history!AC34*PIT_fed_deduction!AC34*PIT_history!AC$54))</f>
        <v>0.03</v>
      </c>
      <c r="AD34" s="148">
        <f>IF(PIT_fed_deduction!AD34="",0,(PIT_history!AD34*(1-PIT_fed_deduction!AD34*PIT_history!AD$54))/(1-PIT_history!AD34*PIT_fed_deduction!AD34*PIT_history!AD$54))</f>
        <v>0.03</v>
      </c>
      <c r="AE34" s="148">
        <f>IF(PIT_fed_deduction!AE34="",0,(PIT_history!AE34*(1-PIT_fed_deduction!AE34*PIT_history!AE$54))/(1-PIT_history!AE34*PIT_fed_deduction!AE34*PIT_history!AE$54))</f>
        <v>0.03</v>
      </c>
      <c r="AF34" s="148">
        <f>IF(PIT_fed_deduction!AF34="",0,(PIT_history!AF34*(1-PIT_fed_deduction!AF34*PIT_history!AF$54))/(1-PIT_history!AF34*PIT_fed_deduction!AF34*PIT_history!AF$54))</f>
        <v>0.03</v>
      </c>
      <c r="AG34" s="148">
        <f>IF(PIT_fed_deduction!AG34="",0,(PIT_history!AG34*(1-PIT_fed_deduction!AG34*PIT_history!AG$54))/(1-PIT_history!AG34*PIT_fed_deduction!AG34*PIT_history!AG$54))</f>
        <v>0.06</v>
      </c>
      <c r="AH34" s="148">
        <f>IF(PIT_fed_deduction!AH34="",0,(PIT_history!AH34*(1-PIT_fed_deduction!AH34*PIT_history!AH$54))/(1-PIT_history!AH34*PIT_fed_deduction!AH34*PIT_history!AH$54))</f>
        <v>0.06</v>
      </c>
      <c r="AI34" s="148">
        <f>IF(PIT_fed_deduction!AI34="",0,(PIT_history!AI34*(1-PIT_fed_deduction!AI34*PIT_history!AI$54))/(1-PIT_history!AI34*PIT_fed_deduction!AI34*PIT_history!AI$54))</f>
        <v>0.06</v>
      </c>
      <c r="AJ34" s="148">
        <f>IF(PIT_fed_deduction!AJ34="",0,(PIT_history!AJ34*(1-PIT_fed_deduction!AJ34*PIT_history!AJ$54))/(1-PIT_history!AJ34*PIT_fed_deduction!AJ34*PIT_history!AJ$54))</f>
        <v>0.08</v>
      </c>
      <c r="AK34" s="148">
        <f>IF(PIT_fed_deduction!AK34="",0,(PIT_history!AK34*(1-PIT_fed_deduction!AK34*PIT_history!AK$54))/(1-PIT_history!AK34*PIT_fed_deduction!AK34*PIT_history!AK$54))</f>
        <v>9.9999999999999992E-2</v>
      </c>
      <c r="AL34" s="148">
        <f>IF(PIT_fed_deduction!AL34="",0,(PIT_history!AL34*(1-PIT_fed_deduction!AL34*PIT_history!AL$54))/(1-PIT_history!AL34*PIT_fed_deduction!AL34*PIT_history!AL$54))</f>
        <v>9.9999999999999992E-2</v>
      </c>
      <c r="AM34" s="148">
        <f>IF(PIT_fed_deduction!AM34="",0,(PIT_history!AM34*(1-PIT_fed_deduction!AM34*PIT_history!AM$54))/(1-PIT_history!AM34*PIT_fed_deduction!AM34*PIT_history!AM$54))</f>
        <v>9.9999999999999992E-2</v>
      </c>
      <c r="AN34" s="148">
        <f>IF(PIT_fed_deduction!AN34="",0,(PIT_history!AN34*(1-PIT_fed_deduction!AN34*PIT_history!AN$54))/(1-PIT_history!AN34*PIT_fed_deduction!AN34*PIT_history!AN$54))</f>
        <v>9.9999999999999992E-2</v>
      </c>
      <c r="AO34" s="148">
        <f>IF(PIT_fed_deduction!AO34="",0,(PIT_history!AO34*(1-PIT_fed_deduction!AO34*PIT_history!AO$54))/(1-PIT_history!AO34*PIT_fed_deduction!AO34*PIT_history!AO$54))</f>
        <v>9.9999999999999992E-2</v>
      </c>
      <c r="AP34" s="148">
        <f>IF(PIT_fed_deduction!AP34="",0,(PIT_history!AP34*(1-PIT_fed_deduction!AP34*PIT_history!AP$54))/(1-PIT_history!AP34*PIT_fed_deduction!AP34*PIT_history!AP$54))</f>
        <v>9.9999999999999992E-2</v>
      </c>
      <c r="AQ34" s="148">
        <f>IF(PIT_fed_deduction!AQ34="",0,(PIT_history!AQ34*(1-PIT_fed_deduction!AQ34*PIT_history!AQ$54))/(1-PIT_history!AQ34*PIT_fed_deduction!AQ34*PIT_history!AQ$54))</f>
        <v>6.7500000000000004E-2</v>
      </c>
      <c r="AR34" s="148">
        <f>IF(PIT_fed_deduction!AR34="",0,(PIT_history!AR34*(1-PIT_fed_deduction!AR34*PIT_history!AR$54))/(1-PIT_history!AR34*PIT_fed_deduction!AR34*PIT_history!AR$54))</f>
        <v>5.2500000000000005E-2</v>
      </c>
      <c r="AS34" s="148">
        <f>IF(PIT_fed_deduction!AS34="",0,(PIT_history!AS34*(1-PIT_fed_deduction!AS34*PIT_history!AS$54))/(1-PIT_history!AS34*PIT_fed_deduction!AS34*PIT_history!AS$54))</f>
        <v>5.2500000000000005E-2</v>
      </c>
      <c r="AT34" s="148">
        <f>IF(PIT_fed_deduction!AT34="",0,(PIT_history!AT34*(1-PIT_fed_deduction!AT34*PIT_history!AT$54))/(1-PIT_history!AT34*PIT_fed_deduction!AT34*PIT_history!AT$54))</f>
        <v>5.2500000000000005E-2</v>
      </c>
      <c r="AU34" s="148">
        <f>IF(PIT_fed_deduction!AU34="",0,(PIT_history!AU34*(1-PIT_fed_deduction!AU34*PIT_history!AU$54))/(1-PIT_history!AU34*PIT_fed_deduction!AU34*PIT_history!AU$54))</f>
        <v>3.5000000000000003E-2</v>
      </c>
      <c r="AV34" s="148">
        <f>IF(PIT_fed_deduction!AV34="",0,(PIT_history!AV34*(1-PIT_fed_deduction!AV34*PIT_history!AV$54))/(1-PIT_history!AV34*PIT_fed_deduction!AV34*PIT_history!AV$54))</f>
        <v>3.5000000000000003E-2</v>
      </c>
      <c r="AW34" s="148">
        <f>IF(PIT_fed_deduction!AW34="",0,(PIT_history!AW34*(1-PIT_fed_deduction!AW34*PIT_history!AW$54))/(1-PIT_history!AW34*PIT_fed_deduction!AW34*PIT_history!AW$54))</f>
        <v>3.5000000000000003E-2</v>
      </c>
      <c r="AX34" s="148">
        <f>IF(PIT_fed_deduction!AX34="",0,(PIT_history!AX34*(1-PIT_fed_deduction!AX34*PIT_history!AX$54))/(1-PIT_history!AX34*PIT_fed_deduction!AX34*PIT_history!AX$54))</f>
        <v>6.3E-2</v>
      </c>
      <c r="AY34" s="148">
        <f>IF(PIT_fed_deduction!AY34="",0,(PIT_history!AY34*(1-PIT_fed_deduction!AY34*PIT_history!AY$54))/(1-PIT_history!AY34*PIT_fed_deduction!AY34*PIT_history!AY$54))</f>
        <v>6.3E-2</v>
      </c>
      <c r="AZ34" s="148">
        <f>IF(PIT_fed_deduction!AZ34="",0,(PIT_history!AZ34*(1-PIT_fed_deduction!AZ34*PIT_history!AZ$54))/(1-PIT_history!AZ34*PIT_fed_deduction!AZ34*PIT_history!AZ$54))</f>
        <v>6.3E-2</v>
      </c>
      <c r="BA34" s="148">
        <f>IF(PIT_fed_deduction!BA34="",0,(PIT_history!BA34*(1-PIT_fed_deduction!BA34*PIT_history!BA$54))/(1-PIT_history!BA34*PIT_fed_deduction!BA34*PIT_history!BA$54))</f>
        <v>6.3E-2</v>
      </c>
      <c r="BB34" s="148">
        <f>IF(PIT_fed_deduction!BB34="",0,(PIT_history!BB34*(1-PIT_fed_deduction!BB34*PIT_history!BB$54))/(1-PIT_history!BB34*PIT_fed_deduction!BB34*PIT_history!BB$54))</f>
        <v>6.3E-2</v>
      </c>
      <c r="BC34" s="148">
        <f>IF(PIT_fed_deduction!BC34="",0,(PIT_history!BC34*(1-PIT_fed_deduction!BC34*PIT_history!BC$54))/(1-PIT_history!BC34*PIT_fed_deduction!BC34*PIT_history!BC$54))</f>
        <v>6.3E-2</v>
      </c>
      <c r="BD34" s="148">
        <f>IF(PIT_fed_deduction!BD34="",0,(PIT_history!BD34*(1-PIT_fed_deduction!BD34*PIT_history!BD$54))/(1-PIT_history!BD34*PIT_fed_deduction!BD34*PIT_history!BD$54))</f>
        <v>7.0000000000000007E-2</v>
      </c>
      <c r="BE34" s="148">
        <f>IF(PIT_fed_deduction!BE34="",0,(PIT_history!BE34*(1-PIT_fed_deduction!BE34*PIT_history!BE$54))/(1-PIT_history!BE34*PIT_fed_deduction!BE34*PIT_history!BE$54))</f>
        <v>7.0000000000000007E-2</v>
      </c>
      <c r="BF34" s="148">
        <f>IF(PIT_fed_deduction!BF34="",0,(PIT_history!BF34*(1-PIT_fed_deduction!BF34*PIT_history!BF$54))/(1-PIT_history!BF34*PIT_fed_deduction!BF34*PIT_history!BF$54))</f>
        <v>7.0000000000000007E-2</v>
      </c>
      <c r="BG34" s="148">
        <f>IF(PIT_fed_deduction!BG34="",0,(PIT_history!BG34*(1-PIT_fed_deduction!BG34*PIT_history!BG$54))/(1-PIT_history!BG34*PIT_fed_deduction!BG34*PIT_history!BG$54))</f>
        <v>7.0000000000000007E-2</v>
      </c>
      <c r="BH34" s="148">
        <f>IF(PIT_fed_deduction!BH34="",0,(PIT_history!BH34*(1-PIT_fed_deduction!BH34*PIT_history!BH$54))/(1-PIT_history!BH34*PIT_fed_deduction!BH34*PIT_history!BH$54))</f>
        <v>0</v>
      </c>
      <c r="BI34" s="148">
        <f>IF(PIT_fed_deduction!BI34="",0,(PIT_history!BI34*(1-PIT_fed_deduction!BI34*PIT_history!BI$54))/(1-PIT_history!BI34*PIT_fed_deduction!BI34*PIT_history!BI$54))</f>
        <v>0.1</v>
      </c>
      <c r="BJ34" s="148">
        <f>IF(PIT_fed_deduction!BJ34="",0,(PIT_history!BJ34*(1-PIT_fed_deduction!BJ34*PIT_history!BJ$54))/(1-PIT_history!BJ34*PIT_fed_deduction!BJ34*PIT_history!BJ$54))</f>
        <v>9.0999999999999998E-2</v>
      </c>
      <c r="BK34" s="148">
        <f>IF(PIT_fed_deduction!BK34="",0,(PIT_history!BK34*(1-PIT_fed_deduction!BK34*PIT_history!BK$54))/(1-PIT_history!BK34*PIT_fed_deduction!BK34*PIT_history!BK$54))</f>
        <v>0.14000000000000001</v>
      </c>
      <c r="BL34" s="148">
        <f>IF(PIT_fed_deduction!BL34="",0,(PIT_history!BL34*(1-PIT_fed_deduction!BL34*PIT_history!BL$54))/(1-PIT_history!BL34*PIT_fed_deduction!BL34*PIT_history!BL$54))</f>
        <v>0.14000000000000001</v>
      </c>
      <c r="BM34" s="148">
        <f>IF(PIT_fed_deduction!BM34="",0,(PIT_history!BM34*(1-PIT_fed_deduction!BM34*PIT_history!BM$54))/(1-PIT_history!BM34*PIT_fed_deduction!BM34*PIT_history!BM$54))</f>
        <v>0.14000000000000001</v>
      </c>
      <c r="BN34" s="148">
        <f>IF(PIT_fed_deduction!BN34="",0,(PIT_history!BN34*(1-PIT_fed_deduction!BN34*PIT_history!BN$54))/(1-PIT_history!BN34*PIT_fed_deduction!BN34*PIT_history!BN$54))</f>
        <v>0.14000000000000001</v>
      </c>
      <c r="BO34" s="148">
        <f>IF(PIT_fed_deduction!BO34="",0,(PIT_history!BO34*(1-PIT_fed_deduction!BO34*PIT_history!BO$54))/(1-PIT_history!BO34*PIT_fed_deduction!BO34*PIT_history!BO$54))</f>
        <v>0.14000000000000001</v>
      </c>
      <c r="BP34" s="148">
        <f>IF(PIT_fed_deduction!BP34="",0,(PIT_history!BP34*(1-PIT_fed_deduction!BP34*PIT_history!BP$54))/(1-PIT_history!BP34*PIT_fed_deduction!BP34*PIT_history!BP$54))</f>
        <v>0.14000000000000001</v>
      </c>
      <c r="BQ34" s="148">
        <f>IF(PIT_fed_deduction!BQ34="",0,(PIT_history!BQ34*(1-PIT_fed_deduction!BQ34*PIT_history!BQ$54))/(1-PIT_history!BQ34*PIT_fed_deduction!BQ34*PIT_history!BQ$54))</f>
        <v>0.14000000000000001</v>
      </c>
      <c r="BR34" s="148">
        <f>IF(PIT_fed_deduction!BR34="",0,(PIT_history!BR34*(1-PIT_fed_deduction!BR34*PIT_history!BR$54))/(1-PIT_history!BR34*PIT_fed_deduction!BR34*PIT_history!BR$54))</f>
        <v>0.14000000000000001</v>
      </c>
      <c r="BS34" s="148">
        <f>IF(PIT_fed_deduction!BS34="",0,(PIT_history!BS34*(1-PIT_fed_deduction!BS34*PIT_history!BS$54))/(1-PIT_history!BS34*PIT_fed_deduction!BS34*PIT_history!BS$54))</f>
        <v>0.15</v>
      </c>
      <c r="BT34" s="148">
        <f>IF(PIT_fed_deduction!BT34="",0,(PIT_history!BT34*(1-PIT_fed_deduction!BT34*PIT_history!BT$54))/(1-PIT_history!BT34*PIT_fed_deduction!BT34*PIT_history!BT$54))</f>
        <v>0.15</v>
      </c>
      <c r="BU34" s="148">
        <f>IF(PIT_fed_deduction!BU34="",0,(PIT_history!BU34*(1-PIT_fed_deduction!BU34*PIT_history!BU$54))/(1-PIT_history!BU34*PIT_fed_deduction!BU34*PIT_history!BU$54))</f>
        <v>0.15</v>
      </c>
      <c r="BV34" s="148">
        <f>IF(PIT_fed_deduction!BV34="",0,(PIT_history!BV34*(1-PIT_fed_deduction!BV34*PIT_history!BV$54))/(1-PIT_history!BV34*PIT_fed_deduction!BV34*PIT_history!BV$54))</f>
        <v>0.15</v>
      </c>
      <c r="BW34" s="148">
        <f>IF(PIT_fed_deduction!BW34="",0,(PIT_history!BW34*(1-PIT_fed_deduction!BW34*PIT_history!BW$54))/(1-PIT_history!BW34*PIT_fed_deduction!BW34*PIT_history!BW$54))</f>
        <v>0.15</v>
      </c>
      <c r="BX34" s="148">
        <f>IF(PIT_fed_deduction!BX34="",0,(PIT_history!BX34*(1-PIT_fed_deduction!BX34*PIT_history!BX$54))/(1-PIT_history!BX34*PIT_fed_deduction!BX34*PIT_history!BX$54))</f>
        <v>0.15</v>
      </c>
      <c r="BY34" s="148">
        <f>IF(PIT_fed_deduction!BY34="",0,(PIT_history!BY34*(1-PIT_fed_deduction!BY34*PIT_history!BY$54))/(1-PIT_history!BY34*PIT_fed_deduction!BY34*PIT_history!BY$54))</f>
        <v>0.15</v>
      </c>
      <c r="BZ34" s="148">
        <f>IF(PIT_fed_deduction!BZ34="",0,(PIT_history!BZ34*(1-PIT_fed_deduction!BZ34*PIT_history!BZ$54))/(1-PIT_history!BZ34*PIT_fed_deduction!BZ34*PIT_history!BZ$54))</f>
        <v>0.15</v>
      </c>
      <c r="CA34" s="148">
        <f>IF(PIT_fed_deduction!CA34="",0,(PIT_history!CA34*(1-PIT_fed_deduction!CA34*PIT_history!CA$54))/(1-PIT_history!CA34*PIT_fed_deduction!CA34*PIT_history!CA$54))</f>
        <v>0.15</v>
      </c>
      <c r="CB34" s="148">
        <f>IF(PIT_fed_deduction!CB34="",0,(PIT_history!CB34*(1-PIT_fed_deduction!CB34*PIT_history!CB$54))/(1-PIT_history!CB34*PIT_fed_deduction!CB34*PIT_history!CB$54))</f>
        <v>0.15</v>
      </c>
      <c r="CC34" s="148">
        <f>IF(PIT_fed_deduction!CC34="",0,(PIT_history!CC34*(1-PIT_fed_deduction!CC34*PIT_history!CC$54))/(1-PIT_history!CC34*PIT_fed_deduction!CC34*PIT_history!CC$54))</f>
        <v>0.12</v>
      </c>
      <c r="CD34" s="148">
        <f>IF(PIT_fed_deduction!CD34="",0,(PIT_history!CD34*(1-PIT_fed_deduction!CD34*PIT_history!CD$54))/(1-PIT_history!CD34*PIT_fed_deduction!CD34*PIT_history!CD$54))</f>
        <v>0.11</v>
      </c>
      <c r="CE34" s="148">
        <f>IF(PIT_fed_deduction!CE34="",0,(PIT_history!CE34*(1-PIT_fed_deduction!CE34*PIT_history!CE$54))/(1-PIT_history!CE34*PIT_fed_deduction!CE34*PIT_history!CE$54))</f>
        <v>0.1</v>
      </c>
      <c r="CF34" s="148">
        <f>IF(PIT_fed_deduction!CF34="",0,(PIT_history!CF34*(1-PIT_fed_deduction!CF34*PIT_history!CF$54))/(1-PIT_history!CF34*PIT_fed_deduction!CF34*PIT_history!CF$54))</f>
        <v>0.1</v>
      </c>
      <c r="CG34" s="148">
        <f>IF(PIT_fed_deduction!CG34="",0,(PIT_history!CG34*(1-PIT_fed_deduction!CG34*PIT_history!CG$54))/(1-PIT_history!CG34*PIT_fed_deduction!CG34*PIT_history!CG$54))</f>
        <v>0.1</v>
      </c>
      <c r="CH34" s="148">
        <f>IF(PIT_fed_deduction!CH34="",0,(PIT_history!CH34*(1-PIT_fed_deduction!CH34*PIT_history!CH$54))/(1-PIT_history!CH34*PIT_fed_deduction!CH34*PIT_history!CH$54))</f>
        <v>0.1</v>
      </c>
      <c r="CI34" s="148">
        <f>IF(PIT_fed_deduction!CI34="",0,(PIT_history!CI34*(1-PIT_fed_deduction!CI34*PIT_history!CI$54))/(1-PIT_history!CI34*PIT_fed_deduction!CI34*PIT_history!CI$54))</f>
        <v>9.5000000000000001E-2</v>
      </c>
      <c r="CJ34" s="148">
        <f>IF(PIT_fed_deduction!CJ34="",0,(PIT_history!CJ34*(1-PIT_fed_deduction!CJ34*PIT_history!CJ$54))/(1-PIT_history!CJ34*PIT_fed_deduction!CJ34*PIT_history!CJ$54))</f>
        <v>8.7499999999999994E-2</v>
      </c>
      <c r="CK34" s="148">
        <f>IF(PIT_fed_deduction!CK34="",0,(PIT_history!CK34*(1-PIT_fed_deduction!CK34*PIT_history!CK$54))/(1-PIT_history!CK34*PIT_fed_deduction!CK34*PIT_history!CK$54))</f>
        <v>8.7499999999999994E-2</v>
      </c>
      <c r="CL34" s="148">
        <f>IF(PIT_fed_deduction!CL34="",0,(PIT_history!CL34*(1-PIT_fed_deduction!CL34*PIT_history!CL$54))/(1-PIT_history!CL34*PIT_fed_deduction!CL34*PIT_history!CL$54))</f>
        <v>8.3750000000000005E-2</v>
      </c>
      <c r="CM34" s="148">
        <f>IF(PIT_fed_deduction!CM34="",0,(PIT_history!CM34*(1-PIT_fed_deduction!CM34*PIT_history!CM$54))/(1-PIT_history!CM34*PIT_fed_deduction!CM34*PIT_history!CM$54))</f>
        <v>7.8750000000000001E-2</v>
      </c>
      <c r="CN34" s="148">
        <f>IF(PIT_fed_deduction!CN34="",0,(PIT_history!CN34*(1-PIT_fed_deduction!CN34*PIT_history!CN$54))/(1-PIT_history!CN34*PIT_fed_deduction!CN34*PIT_history!CN$54))</f>
        <v>7.8750000000000001E-2</v>
      </c>
      <c r="CO34" s="148">
        <f>IF(PIT_fed_deduction!CO34="",0,(PIT_history!CO34*(1-PIT_fed_deduction!CO34*PIT_history!CO$54))/(1-PIT_history!CO34*PIT_fed_deduction!CO34*PIT_history!CO$54))</f>
        <v>7.8750000000000001E-2</v>
      </c>
      <c r="CP34" s="148">
        <f>IF(PIT_fed_deduction!CP34="",0,(PIT_history!CP34*(1-PIT_fed_deduction!CP34*PIT_history!CP$54))/(1-PIT_history!CP34*PIT_fed_deduction!CP34*PIT_history!CP$54))</f>
        <v>7.8750000000000001E-2</v>
      </c>
      <c r="CQ34" s="148">
        <f>IF(PIT_fed_deduction!CQ34="",0,(PIT_history!CQ34*(1-PIT_fed_deduction!CQ34*PIT_history!CQ$54))/(1-PIT_history!CQ34*PIT_fed_deduction!CQ34*PIT_history!CQ$54))</f>
        <v>7.8750000000000001E-2</v>
      </c>
      <c r="CR34" s="148">
        <f>IF(PIT_fed_deduction!CR34="",0,(PIT_history!CR34*(1-PIT_fed_deduction!CR34*PIT_history!CR$54))/(1-PIT_history!CR34*PIT_fed_deduction!CR34*PIT_history!CR$54))</f>
        <v>7.8750000000000001E-2</v>
      </c>
      <c r="CS34" s="148">
        <f>IF(PIT_fed_deduction!CS34="",0,(PIT_history!CS34*(1-PIT_fed_deduction!CS34*PIT_history!CS$54))/(1-PIT_history!CS34*PIT_fed_deduction!CS34*PIT_history!CS$54))</f>
        <v>7.5937500000000005E-2</v>
      </c>
      <c r="CT34" s="148">
        <f>IF(PIT_fed_deduction!CT34="",0,(PIT_history!CT34*(1-PIT_fed_deduction!CT34*PIT_history!CT$54))/(1-PIT_history!CT34*PIT_fed_deduction!CT34*PIT_history!CT$54))</f>
        <v>7.1249999999999994E-2</v>
      </c>
      <c r="CU34" s="148">
        <f>IF(PIT_fed_deduction!CU34="",0,(PIT_history!CU34*(1-PIT_fed_deduction!CU34*PIT_history!CU$54))/(1-PIT_history!CU34*PIT_fed_deduction!CU34*PIT_history!CU$54))</f>
        <v>6.8500000000000005E-2</v>
      </c>
      <c r="CV34" s="148">
        <f>IF(PIT_fed_deduction!CV34="",0,(PIT_history!CV34*(1-PIT_fed_deduction!CV34*PIT_history!CV$54))/(1-PIT_history!CV34*PIT_fed_deduction!CV34*PIT_history!CV$54))</f>
        <v>6.8500000000000005E-2</v>
      </c>
      <c r="CW34" s="148">
        <f>IF(PIT_fed_deduction!CW34="",0,(PIT_history!CW34*(1-PIT_fed_deduction!CW34*PIT_history!CW$54))/(1-PIT_history!CW34*PIT_fed_deduction!CW34*PIT_history!CW$54))</f>
        <v>6.8500000000000005E-2</v>
      </c>
      <c r="CX34" s="148">
        <f>IF(PIT_fed_deduction!CX34="",0,(PIT_history!CX34*(1-PIT_fed_deduction!CX34*PIT_history!CX$54))/(1-PIT_history!CX34*PIT_fed_deduction!CX34*PIT_history!CX$54))</f>
        <v>6.8499999999999991E-2</v>
      </c>
      <c r="CY34" s="148">
        <f>IF(PIT_fed_deduction!CY34="",0,(PIT_history!CY34*(1-PIT_fed_deduction!CY34*PIT_history!CY$54))/(1-PIT_history!CY34*PIT_fed_deduction!CY34*PIT_history!CY$54))</f>
        <v>6.8499999999999991E-2</v>
      </c>
      <c r="CZ34" s="148">
        <f>IF(PIT_fed_deduction!CZ34="",0,(PIT_history!CZ34*(1-PIT_fed_deduction!CZ34*PIT_history!CZ$54))/(1-PIT_history!CZ34*PIT_fed_deduction!CZ34*PIT_history!CZ$54))</f>
        <v>6.8499999999999991E-2</v>
      </c>
      <c r="DA34" s="148">
        <f>IF(PIT_fed_deduction!DA34="",0,(PIT_history!DA34*(1-PIT_fed_deduction!DA34*PIT_history!DA$54))/(1-PIT_history!DA34*PIT_fed_deduction!DA34*PIT_history!DA$54))</f>
        <v>6.8499999999999991E-2</v>
      </c>
      <c r="DB34" s="148">
        <f>IF(PIT_fed_deduction!DB34="",0,(PIT_history!DB34*(1-PIT_fed_deduction!DB34*PIT_history!DB$54))/(1-PIT_history!DB34*PIT_fed_deduction!DB34*PIT_history!DB$54))</f>
        <v>7.6999999999999999E-2</v>
      </c>
      <c r="DC34" s="148">
        <f>IF(PIT_fed_deduction!DC34="",0,(PIT_history!DC34*(1-PIT_fed_deduction!DC34*PIT_history!DC$54))/(1-PIT_history!DC34*PIT_fed_deduction!DC34*PIT_history!DC$54))</f>
        <v>7.6999999999999999E-2</v>
      </c>
      <c r="DD34" s="148">
        <f>IF(PIT_fed_deduction!DD34="",0,(PIT_history!DD34*(1-PIT_fed_deduction!DD34*PIT_history!DD$54))/(1-PIT_history!DD34*PIT_fed_deduction!DD34*PIT_history!DD$54))</f>
        <v>7.6999999999999999E-2</v>
      </c>
      <c r="DE34" s="148">
        <f>IF(PIT_fed_deduction!DE34="",0,(PIT_history!DE34*(1-PIT_fed_deduction!DE34*PIT_history!DE$54))/(1-PIT_history!DE34*PIT_fed_deduction!DE34*PIT_history!DE$54))</f>
        <v>6.8499999999999991E-2</v>
      </c>
      <c r="DF34" s="148">
        <f>IF(PIT_fed_deduction!DF34="",0,(PIT_history!DF34*(1-PIT_fed_deduction!DF34*PIT_history!DF$54))/(1-PIT_history!DF34*PIT_fed_deduction!DF34*PIT_history!DF$54))</f>
        <v>6.8499999999999991E-2</v>
      </c>
      <c r="DG34" s="148">
        <f>IF(PIT_fed_deduction!DG34="",0,(PIT_history!DG34*(1-PIT_fed_deduction!DG34*PIT_history!DG$54))/(1-PIT_history!DG34*PIT_fed_deduction!DG34*PIT_history!DG$54))</f>
        <v>8.9700000000000002E-2</v>
      </c>
      <c r="DH34" s="148">
        <f>IF(PIT_fed_deduction!DH34="",0,(PIT_history!DH34*(1-PIT_fed_deduction!DH34*PIT_history!DH$54))/(1-PIT_history!DH34*PIT_fed_deduction!DH34*PIT_history!DH$54))</f>
        <v>8.9700000000000002E-2</v>
      </c>
      <c r="DI34" s="148">
        <f>IF(PIT_fed_deduction!DI34="",0,(PIT_history!DI34*(1-PIT_fed_deduction!DI34*PIT_history!DI$54))/(1-PIT_history!DI34*PIT_fed_deduction!DI34*PIT_history!DI$54))</f>
        <v>8.9700000000000002E-2</v>
      </c>
      <c r="DJ34" s="148">
        <f>IF(PIT_fed_deduction!DJ34="",0,(PIT_history!DJ34*(1-PIT_fed_deduction!DJ34*PIT_history!DJ$54))/(1-PIT_history!DJ34*PIT_fed_deduction!DJ34*PIT_history!DJ$54))</f>
        <v>8.8200000000000001E-2</v>
      </c>
      <c r="DK34" s="148">
        <f>IF(PIT_fed_deduction!DK34="",0,(PIT_history!DK34*(1-PIT_fed_deduction!DK34*PIT_history!DK$54))/(1-PIT_history!DK34*PIT_fed_deduction!DK34*PIT_history!DK$54))</f>
        <v>8.8200000000000001E-2</v>
      </c>
      <c r="DL34" s="148">
        <f>IF(PIT_fed_deduction!DL34="",0,(PIT_history!DL34*(1-PIT_fed_deduction!DL34*PIT_history!DL$54))/(1-PIT_history!DL34*PIT_fed_deduction!DL34*PIT_history!DL$54))</f>
        <v>8.8200000000000001E-2</v>
      </c>
      <c r="DM34" s="148">
        <f>IF(PIT_fed_deduction!DM34="",0,(PIT_history!DM34*(1-PIT_fed_deduction!DM34*PIT_history!DM$54))/(1-PIT_history!DM34*PIT_fed_deduction!DM34*PIT_history!DM$54))</f>
        <v>8.8200000000000001E-2</v>
      </c>
      <c r="DN34" s="148">
        <f>IF(PIT_fed_deduction!DN34="",0,(PIT_history!DN34*(1-PIT_fed_deduction!DN34*PIT_history!DN$54))/(1-PIT_history!DN34*PIT_fed_deduction!DN34*PIT_history!DN$54))</f>
        <v>8.8200000000000001E-2</v>
      </c>
      <c r="DO34" s="148">
        <f>IF(PIT_fed_deduction!DO34="",0,(PIT_history!DO34*(1-PIT_fed_deduction!DO34*PIT_history!DO$54))/(1-PIT_history!DO34*PIT_fed_deduction!DO34*PIT_history!DO$54))</f>
        <v>8.8200000000000001E-2</v>
      </c>
      <c r="DP34" s="148">
        <f>IF(PIT_fed_deduction!DP34="",0,(1-(PIT_fed_deduction!DP34*PIT_history!DP$54))*PIT_history!DP34)</f>
        <v>8.8200000000000001E-2</v>
      </c>
      <c r="DQ34" s="148">
        <f>IF(PIT_fed_deduction!DQ34="",0,(1-(PIT_fed_deduction!DQ34*PIT_history!DQ$54))*PIT_history!DQ34)</f>
        <v>8.8200000000000001E-2</v>
      </c>
      <c r="DR34" s="148">
        <f>IF(PIT_fed_deduction!DR34="",0,(1-(PIT_fed_deduction!DR34*PIT_history!DR$54))*PIT_history!DR34)</f>
        <v>8.8200000000000001E-2</v>
      </c>
      <c r="DS34" s="148">
        <f>IF(PIT_fed_deduction!DS34="",0,(1-(PIT_fed_deduction!DS34*PIT_history!DS$54))*PIT_history!DS34)</f>
        <v>8.8200000000000001E-2</v>
      </c>
      <c r="DT34" s="148">
        <f>IF(PIT_fed_deduction!DT34="",0,(1-(PIT_fed_deduction!DT34*PIT_history!DT$54))*PIT_history!DT34)</f>
        <v>0.109</v>
      </c>
      <c r="DU34" s="148">
        <f>IF(PIT_fed_deduction!DU34="",0,(1-(PIT_fed_deduction!DU34*PIT_history!DU$54))*PIT_history!DU34)</f>
        <v>0.109</v>
      </c>
      <c r="DV34" s="148">
        <f>IF(PIT_fed_deduction!DV34="",0,(1-(PIT_fed_deduction!DV34*PIT_history!DV$54))*PIT_history!DV34)</f>
        <v>0.109</v>
      </c>
      <c r="DW34" s="148">
        <f>IF(PIT_fed_deduction!DW34="",0,(1-(PIT_fed_deduction!DW34*PIT_history!DW$54))*PIT_history!DW34)</f>
        <v>0.109</v>
      </c>
      <c r="DX34" s="148">
        <f>IF(PIT_fed_deduction!DX34="",0,(1-(PIT_fed_deduction!DX34*PIT_history!DX$54))*PIT_history!DX34)</f>
        <v>0.109</v>
      </c>
      <c r="DY34" s="144">
        <f>IF(PIT_fed_deduction!DY34="","",(1-(PIT_fed_deduction!DY34*PIT_history!DY$54))*PIT_history!DY34)</f>
        <v>0.109</v>
      </c>
      <c r="DZ34" s="68"/>
      <c r="EA34" s="2"/>
      <c r="EB34" s="2"/>
      <c r="EC34" s="2"/>
      <c r="ED34" s="2"/>
      <c r="EE34" s="2"/>
      <c r="EF34" s="2"/>
      <c r="EG34" s="2"/>
      <c r="EH34" s="2"/>
      <c r="EI34" s="2"/>
      <c r="EJ34" s="2"/>
      <c r="EK34" s="2"/>
      <c r="EL34" s="2"/>
      <c r="EM34" s="2"/>
      <c r="EN34" s="2"/>
      <c r="EO34" s="2"/>
      <c r="EP34" s="2"/>
      <c r="EQ34" s="2"/>
      <c r="ER34" s="2"/>
      <c r="ES34" s="2"/>
      <c r="ET34" s="2"/>
      <c r="EU34" s="2"/>
    </row>
    <row r="35" spans="1:151" ht="15" customHeight="1">
      <c r="A35" s="18" t="s">
        <v>59</v>
      </c>
      <c r="B35" s="148">
        <f>IF(PIT_fed_deduction!B35="",0,(PIT_history!B35*(1-PIT_fed_deduction!B35*PIT_history!B$54))/(1-PIT_history!B35*PIT_fed_deduction!B35*PIT_history!B$54))</f>
        <v>0</v>
      </c>
      <c r="C35" s="148">
        <f>IF(PIT_fed_deduction!C35="",0,(PIT_history!C35*(1-PIT_fed_deduction!C35*PIT_history!C$54))/(1-PIT_history!C35*PIT_fed_deduction!C35*PIT_history!C$54))</f>
        <v>0</v>
      </c>
      <c r="D35" s="148">
        <f>IF(PIT_fed_deduction!D35="",0,(PIT_history!D35*(1-PIT_fed_deduction!D35*PIT_history!D$54))/(1-PIT_history!D35*PIT_fed_deduction!D35*PIT_history!D$54))</f>
        <v>0</v>
      </c>
      <c r="E35" s="148">
        <f>IF(PIT_fed_deduction!E35="",0,(PIT_history!E35*(1-PIT_fed_deduction!E35*PIT_history!E$54))/(1-PIT_history!E35*PIT_fed_deduction!E35*PIT_history!E$54))</f>
        <v>0</v>
      </c>
      <c r="F35" s="148">
        <f>IF(PIT_fed_deduction!F35="",0,(PIT_history!F35*(1-PIT_fed_deduction!F35*PIT_history!F$54))/(1-PIT_history!F35*PIT_fed_deduction!F35*PIT_history!F$54))</f>
        <v>0</v>
      </c>
      <c r="G35" s="148">
        <f>IF(PIT_fed_deduction!G35="",0,(PIT_history!G35*(1-PIT_fed_deduction!G35*PIT_history!G$54))/(1-PIT_history!G35*PIT_fed_deduction!G35*PIT_history!G$54))</f>
        <v>0</v>
      </c>
      <c r="H35" s="148">
        <f>IF(PIT_fed_deduction!H35="",0,(PIT_history!H35*(1-PIT_fed_deduction!H35*PIT_history!H$54))/(1-PIT_history!H35*PIT_fed_deduction!H35*PIT_history!H$54))</f>
        <v>0</v>
      </c>
      <c r="I35" s="148">
        <f>IF(PIT_fed_deduction!I35="",0,(PIT_history!I35*(1-PIT_fed_deduction!I35*PIT_history!I$54))/(1-PIT_history!I35*PIT_fed_deduction!I35*PIT_history!I$54))</f>
        <v>0</v>
      </c>
      <c r="J35" s="148">
        <f>IF(PIT_fed_deduction!J35="",0,(PIT_history!J35*(1-PIT_fed_deduction!J35*PIT_history!J$54))/(1-PIT_history!J35*PIT_fed_deduction!J35*PIT_history!J$54))</f>
        <v>0</v>
      </c>
      <c r="K35" s="148">
        <f>IF(PIT_fed_deduction!K35="",0,(PIT_history!K35*(1-PIT_fed_deduction!K35*PIT_history!K$54))/(1-PIT_history!K35*PIT_fed_deduction!K35*PIT_history!K$54))</f>
        <v>0</v>
      </c>
      <c r="L35" s="148">
        <f>IF(PIT_fed_deduction!L35="",0,(PIT_history!L35*(1-PIT_fed_deduction!L35*PIT_history!L$54))/(1-PIT_history!L35*PIT_fed_deduction!L35*PIT_history!L$54))</f>
        <v>0</v>
      </c>
      <c r="M35" s="148">
        <f>IF(PIT_fed_deduction!M35="",0,(PIT_history!M35*(1-PIT_fed_deduction!M35*PIT_history!M$54))/(1-PIT_history!M35*PIT_fed_deduction!M35*PIT_history!M$54))</f>
        <v>0</v>
      </c>
      <c r="N35" s="148">
        <f>IF(PIT_fed_deduction!N35="",0,(PIT_history!N35*(1-PIT_fed_deduction!N35*PIT_history!N$54))/(1-PIT_history!N35*PIT_fed_deduction!N35*PIT_history!N$54))</f>
        <v>0</v>
      </c>
      <c r="O35" s="148">
        <f>IF(PIT_fed_deduction!O35="",0,(PIT_history!O35*(1-PIT_fed_deduction!O35*PIT_history!O$54))/(1-PIT_history!O35*PIT_fed_deduction!O35*PIT_history!O$54))</f>
        <v>0</v>
      </c>
      <c r="P35" s="148">
        <f>IF(PIT_fed_deduction!P35="",0,(PIT_history!P35*(1-PIT_fed_deduction!P35*PIT_history!P$54))/(1-PIT_history!P35*PIT_fed_deduction!P35*PIT_history!P$54))</f>
        <v>0</v>
      </c>
      <c r="Q35" s="148">
        <f>IF(PIT_fed_deduction!Q35="",0,(PIT_history!Q35*(1-PIT_fed_deduction!Q35*PIT_history!Q$54))/(1-PIT_history!Q35*PIT_fed_deduction!Q35*PIT_history!Q$54))</f>
        <v>0</v>
      </c>
      <c r="R35" s="148">
        <f>IF(PIT_fed_deduction!R35="",0,(PIT_history!R35*(1-PIT_fed_deduction!R35*PIT_history!R$54))/(1-PIT_history!R35*PIT_fed_deduction!R35*PIT_history!R$54))</f>
        <v>0</v>
      </c>
      <c r="S35" s="148">
        <f>IF(PIT_fed_deduction!S35="",0,(PIT_history!S35*(1-PIT_fed_deduction!S35*PIT_history!S$54))/(1-PIT_history!S35*PIT_fed_deduction!S35*PIT_history!S$54))</f>
        <v>0</v>
      </c>
      <c r="T35" s="148">
        <f>IF(PIT_fed_deduction!T35="",0,(PIT_history!T35*(1-PIT_fed_deduction!T35*PIT_history!T$54))/(1-PIT_history!T35*PIT_fed_deduction!T35*PIT_history!T$54))</f>
        <v>0</v>
      </c>
      <c r="U35" s="148">
        <f>IF(PIT_fed_deduction!U35="",0,(PIT_history!U35*(1-PIT_fed_deduction!U35*PIT_history!U$54))/(1-PIT_history!U35*PIT_fed_deduction!U35*PIT_history!U$54))</f>
        <v>0</v>
      </c>
      <c r="V35" s="148">
        <f>IF(PIT_fed_deduction!V35="",0,(PIT_history!V35*(1-PIT_fed_deduction!V35*PIT_history!V$54))/(1-PIT_history!V35*PIT_fed_deduction!V35*PIT_history!V$54))</f>
        <v>0</v>
      </c>
      <c r="W35" s="148">
        <f>IF(PIT_fed_deduction!W35="",0,(PIT_history!W35*(1-PIT_fed_deduction!W35*PIT_history!W$54))/(1-PIT_history!W35*PIT_fed_deduction!W35*PIT_history!W$54))</f>
        <v>0.03</v>
      </c>
      <c r="X35" s="148">
        <f>IF(PIT_fed_deduction!X35="",0,(PIT_history!X35*(1-PIT_fed_deduction!X35*PIT_history!X$54))/(1-PIT_history!X35*PIT_fed_deduction!X35*PIT_history!X$54))</f>
        <v>0.03</v>
      </c>
      <c r="Y35" s="148">
        <f>IF(PIT_fed_deduction!Y35="",0,(PIT_history!Y35*(1-PIT_fed_deduction!Y35*PIT_history!Y$54))/(1-PIT_history!Y35*PIT_fed_deduction!Y35*PIT_history!Y$54))</f>
        <v>0.03</v>
      </c>
      <c r="Z35" s="148">
        <f>IF(PIT_fed_deduction!Z35="",0,(PIT_history!Z35*(1-PIT_fed_deduction!Z35*PIT_history!Z$54))/(1-PIT_history!Z35*PIT_fed_deduction!Z35*PIT_history!Z$54))</f>
        <v>0.03</v>
      </c>
      <c r="AA35" s="148">
        <f>IF(PIT_fed_deduction!AA35="",0,(PIT_history!AA35*(1-PIT_fed_deduction!AA35*PIT_history!AA$54))/(1-PIT_history!AA35*PIT_fed_deduction!AA35*PIT_history!AA$54))</f>
        <v>0.05</v>
      </c>
      <c r="AB35" s="148">
        <f>IF(PIT_fed_deduction!AB35="",0,(PIT_history!AB35*(1-PIT_fed_deduction!AB35*PIT_history!AB$54))/(1-PIT_history!AB35*PIT_fed_deduction!AB35*PIT_history!AB$54))</f>
        <v>0.05</v>
      </c>
      <c r="AC35" s="148">
        <f>IF(PIT_fed_deduction!AC35="",0,(PIT_history!AC35*(1-PIT_fed_deduction!AC35*PIT_history!AC$54))/(1-PIT_history!AC35*PIT_fed_deduction!AC35*PIT_history!AC$54))</f>
        <v>0.05</v>
      </c>
      <c r="AD35" s="148">
        <f>IF(PIT_fed_deduction!AD35="",0,(PIT_history!AD35*(1-PIT_fed_deduction!AD35*PIT_history!AD$54))/(1-PIT_history!AD35*PIT_fed_deduction!AD35*PIT_history!AD$54))</f>
        <v>0.05</v>
      </c>
      <c r="AE35" s="148">
        <f>IF(PIT_fed_deduction!AE35="",0,(PIT_history!AE35*(1-PIT_fed_deduction!AE35*PIT_history!AE$54))/(1-PIT_history!AE35*PIT_fed_deduction!AE35*PIT_history!AE$54))</f>
        <v>0.05</v>
      </c>
      <c r="AF35" s="148">
        <f>IF(PIT_fed_deduction!AF35="",0,(PIT_history!AF35*(1-PIT_fed_deduction!AF35*PIT_history!AF$54))/(1-PIT_history!AF35*PIT_fed_deduction!AF35*PIT_history!AF$54))</f>
        <v>0.05</v>
      </c>
      <c r="AG35" s="148">
        <f>IF(PIT_fed_deduction!AG35="",0,(PIT_history!AG35*(1-PIT_fed_deduction!AG35*PIT_history!AG$54))/(1-PIT_history!AG35*PIT_fed_deduction!AG35*PIT_history!AG$54))</f>
        <v>0.06</v>
      </c>
      <c r="AH35" s="148">
        <f>IF(PIT_fed_deduction!AH35="",0,(PIT_history!AH35*(1-PIT_fed_deduction!AH35*PIT_history!AH$54))/(1-PIT_history!AH35*PIT_fed_deduction!AH35*PIT_history!AH$54))</f>
        <v>0.06</v>
      </c>
      <c r="AI35" s="148">
        <f>IF(PIT_fed_deduction!AI35="",0,(PIT_history!AI35*(1-PIT_fed_deduction!AI35*PIT_history!AI$54))/(1-PIT_history!AI35*PIT_fed_deduction!AI35*PIT_history!AI$54))</f>
        <v>0.06</v>
      </c>
      <c r="AJ35" s="148">
        <f>IF(PIT_fed_deduction!AJ35="",0,(PIT_history!AJ35*(1-PIT_fed_deduction!AJ35*PIT_history!AJ$54))/(1-PIT_history!AJ35*PIT_fed_deduction!AJ35*PIT_history!AJ$54))</f>
        <v>0.03</v>
      </c>
      <c r="AK35" s="148">
        <f>IF(PIT_fed_deduction!AK35="",0,(PIT_history!AK35*(1-PIT_fed_deduction!AK35*PIT_history!AK$54))/(1-PIT_history!AK35*PIT_fed_deduction!AK35*PIT_history!AK$54))</f>
        <v>0.06</v>
      </c>
      <c r="AL35" s="148">
        <f>IF(PIT_fed_deduction!AL35="",0,(PIT_history!AL35*(1-PIT_fed_deduction!AL35*PIT_history!AL$54))/(1-PIT_history!AL35*PIT_fed_deduction!AL35*PIT_history!AL$54))</f>
        <v>0.06</v>
      </c>
      <c r="AM35" s="148">
        <f>IF(PIT_fed_deduction!AM35="",0,(PIT_history!AM35*(1-PIT_fed_deduction!AM35*PIT_history!AM$54))/(1-PIT_history!AM35*PIT_fed_deduction!AM35*PIT_history!AM$54))</f>
        <v>7.0000000000000007E-2</v>
      </c>
      <c r="AN35" s="148">
        <f>IF(PIT_fed_deduction!AN35="",0,(PIT_history!AN35*(1-PIT_fed_deduction!AN35*PIT_history!AN$54))/(1-PIT_history!AN35*PIT_fed_deduction!AN35*PIT_history!AN$54))</f>
        <v>7.0000000000000007E-2</v>
      </c>
      <c r="AO35" s="148">
        <f>IF(PIT_fed_deduction!AO35="",0,(PIT_history!AO35*(1-PIT_fed_deduction!AO35*PIT_history!AO$54))/(1-PIT_history!AO35*PIT_fed_deduction!AO35*PIT_history!AO$54))</f>
        <v>7.0000000000000007E-2</v>
      </c>
      <c r="AP35" s="148">
        <f>IF(PIT_fed_deduction!AP35="",0,(PIT_history!AP35*(1-PIT_fed_deduction!AP35*PIT_history!AP$54))/(1-PIT_history!AP35*PIT_fed_deduction!AP35*PIT_history!AP$54))</f>
        <v>7.0000000000000007E-2</v>
      </c>
      <c r="AQ35" s="148">
        <f>IF(PIT_fed_deduction!AQ35="",0,(PIT_history!AQ35*(1-PIT_fed_deduction!AQ35*PIT_history!AQ$54))/(1-PIT_history!AQ35*PIT_fed_deduction!AQ35*PIT_history!AQ$54))</f>
        <v>7.0000000000000007E-2</v>
      </c>
      <c r="AR35" s="148">
        <f>IF(PIT_fed_deduction!AR35="",0,(PIT_history!AR35*(1-PIT_fed_deduction!AR35*PIT_history!AR$54))/(1-PIT_history!AR35*PIT_fed_deduction!AR35*PIT_history!AR$54))</f>
        <v>7.0000000000000007E-2</v>
      </c>
      <c r="AS35" s="148">
        <f>IF(PIT_fed_deduction!AS35="",0,(PIT_history!AS35*(1-PIT_fed_deduction!AS35*PIT_history!AS$54))/(1-PIT_history!AS35*PIT_fed_deduction!AS35*PIT_history!AS$54))</f>
        <v>7.0000000000000007E-2</v>
      </c>
      <c r="AT35" s="148">
        <f>IF(PIT_fed_deduction!AT35="",0,(PIT_history!AT35*(1-PIT_fed_deduction!AT35*PIT_history!AT$54))/(1-PIT_history!AT35*PIT_fed_deduction!AT35*PIT_history!AT$54))</f>
        <v>7.0000000000000007E-2</v>
      </c>
      <c r="AU35" s="148">
        <f>IF(PIT_fed_deduction!AU35="",0,(PIT_history!AU35*(1-PIT_fed_deduction!AU35*PIT_history!AU$54))/(1-PIT_history!AU35*PIT_fed_deduction!AU35*PIT_history!AU$54))</f>
        <v>7.0000000000000007E-2</v>
      </c>
      <c r="AV35" s="148">
        <f>IF(PIT_fed_deduction!AV35="",0,(PIT_history!AV35*(1-PIT_fed_deduction!AV35*PIT_history!AV$54))/(1-PIT_history!AV35*PIT_fed_deduction!AV35*PIT_history!AV$54))</f>
        <v>7.0000000000000007E-2</v>
      </c>
      <c r="AW35" s="148">
        <f>IF(PIT_fed_deduction!AW35="",0,(PIT_history!AW35*(1-PIT_fed_deduction!AW35*PIT_history!AW$54))/(1-PIT_history!AW35*PIT_fed_deduction!AW35*PIT_history!AW$54))</f>
        <v>7.0000000000000007E-2</v>
      </c>
      <c r="AX35" s="148">
        <f>IF(PIT_fed_deduction!AX35="",0,(PIT_history!AX35*(1-PIT_fed_deduction!AX35*PIT_history!AX$54))/(1-PIT_history!AX35*PIT_fed_deduction!AX35*PIT_history!AX$54))</f>
        <v>7.0000000000000007E-2</v>
      </c>
      <c r="AY35" s="148">
        <f>IF(PIT_fed_deduction!AY35="",0,(PIT_history!AY35*(1-PIT_fed_deduction!AY35*PIT_history!AY$54))/(1-PIT_history!AY35*PIT_fed_deduction!AY35*PIT_history!AY$54))</f>
        <v>7.0000000000000007E-2</v>
      </c>
      <c r="AZ35" s="148">
        <f>IF(PIT_fed_deduction!AZ35="",0,(PIT_history!AZ35*(1-PIT_fed_deduction!AZ35*PIT_history!AZ$54))/(1-PIT_history!AZ35*PIT_fed_deduction!AZ35*PIT_history!AZ$54))</f>
        <v>7.0000000000000007E-2</v>
      </c>
      <c r="BA35" s="148">
        <f>IF(PIT_fed_deduction!BA35="",0,(PIT_history!BA35*(1-PIT_fed_deduction!BA35*PIT_history!BA$54))/(1-PIT_history!BA35*PIT_fed_deduction!BA35*PIT_history!BA$54))</f>
        <v>7.0000000000000007E-2</v>
      </c>
      <c r="BB35" s="148">
        <f>IF(PIT_fed_deduction!BB35="",0,(PIT_history!BB35*(1-PIT_fed_deduction!BB35*PIT_history!BB$54))/(1-PIT_history!BB35*PIT_fed_deduction!BB35*PIT_history!BB$54))</f>
        <v>7.0000000000000007E-2</v>
      </c>
      <c r="BC35" s="148">
        <f>IF(PIT_fed_deduction!BC35="",0,(PIT_history!BC35*(1-PIT_fed_deduction!BC35*PIT_history!BC$54))/(1-PIT_history!BC35*PIT_fed_deduction!BC35*PIT_history!BC$54))</f>
        <v>7.0000000000000007E-2</v>
      </c>
      <c r="BD35" s="148">
        <f>IF(PIT_fed_deduction!BD35="",0,(PIT_history!BD35*(1-PIT_fed_deduction!BD35*PIT_history!BD$54))/(1-PIT_history!BD35*PIT_fed_deduction!BD35*PIT_history!BD$54))</f>
        <v>7.0000000000000007E-2</v>
      </c>
      <c r="BE35" s="148">
        <f>IF(PIT_fed_deduction!BE35="",0,(PIT_history!BE35*(1-PIT_fed_deduction!BE35*PIT_history!BE$54))/(1-PIT_history!BE35*PIT_fed_deduction!BE35*PIT_history!BE$54))</f>
        <v>7.0000000000000007E-2</v>
      </c>
      <c r="BF35" s="148">
        <f>IF(PIT_fed_deduction!BF35="",0,(PIT_history!BF35*(1-PIT_fed_deduction!BF35*PIT_history!BF$54))/(1-PIT_history!BF35*PIT_fed_deduction!BF35*PIT_history!BF$54))</f>
        <v>7.0000000000000007E-2</v>
      </c>
      <c r="BG35" s="148">
        <f>IF(PIT_fed_deduction!BG35="",0,(PIT_history!BG35*(1-PIT_fed_deduction!BG35*PIT_history!BG$54))/(1-PIT_history!BG35*PIT_fed_deduction!BG35*PIT_history!BG$54))</f>
        <v>7.0000000000000007E-2</v>
      </c>
      <c r="BH35" s="148">
        <f>IF(PIT_fed_deduction!BH35="",0,(PIT_history!BH35*(1-PIT_fed_deduction!BH35*PIT_history!BH$54))/(1-PIT_history!BH35*PIT_fed_deduction!BH35*PIT_history!BH$54))</f>
        <v>7.0000000000000007E-2</v>
      </c>
      <c r="BI35" s="148">
        <f>IF(PIT_fed_deduction!BI35="",0,(PIT_history!BI35*(1-PIT_fed_deduction!BI35*PIT_history!BI$54))/(1-PIT_history!BI35*PIT_fed_deduction!BI35*PIT_history!BI$54))</f>
        <v>7.0000000000000007E-2</v>
      </c>
      <c r="BJ35" s="148">
        <f>IF(PIT_fed_deduction!BJ35="",0,(PIT_history!BJ35*(1-PIT_fed_deduction!BJ35*PIT_history!BJ$54))/(1-PIT_history!BJ35*PIT_fed_deduction!BJ35*PIT_history!BJ$54))</f>
        <v>7.0000000000000007E-2</v>
      </c>
      <c r="BK35" s="148">
        <f>IF(PIT_fed_deduction!BK35="",0,(PIT_history!BK35*(1-PIT_fed_deduction!BK35*PIT_history!BK$54))/(1-PIT_history!BK35*PIT_fed_deduction!BK35*PIT_history!BK$54))</f>
        <v>7.0000000000000007E-2</v>
      </c>
      <c r="BL35" s="148">
        <f>IF(PIT_fed_deduction!BL35="",0,(PIT_history!BL35*(1-PIT_fed_deduction!BL35*PIT_history!BL$54))/(1-PIT_history!BL35*PIT_fed_deduction!BL35*PIT_history!BL$54))</f>
        <v>7.0000000000000007E-2</v>
      </c>
      <c r="BM35" s="148">
        <f>IF(PIT_fed_deduction!BM35="",0,(PIT_history!BM35*(1-PIT_fed_deduction!BM35*PIT_history!BM$54))/(1-PIT_history!BM35*PIT_fed_deduction!BM35*PIT_history!BM$54))</f>
        <v>7.0000000000000007E-2</v>
      </c>
      <c r="BN35" s="148">
        <f>IF(PIT_fed_deduction!BN35="",0,(PIT_history!BN35*(1-PIT_fed_deduction!BN35*PIT_history!BN$54))/(1-PIT_history!BN35*PIT_fed_deduction!BN35*PIT_history!BN$54))</f>
        <v>7.0000000000000007E-2</v>
      </c>
      <c r="BO35" s="148">
        <f>IF(PIT_fed_deduction!BO35="",0,(PIT_history!BO35*(1-PIT_fed_deduction!BO35*PIT_history!BO$54))/(1-PIT_history!BO35*PIT_fed_deduction!BO35*PIT_history!BO$54))</f>
        <v>7.0000000000000007E-2</v>
      </c>
      <c r="BP35" s="148">
        <f>IF(PIT_fed_deduction!BP35="",0,(PIT_history!BP35*(1-PIT_fed_deduction!BP35*PIT_history!BP$54))/(1-PIT_history!BP35*PIT_fed_deduction!BP35*PIT_history!BP$54))</f>
        <v>7.0000000000000007E-2</v>
      </c>
      <c r="BQ35" s="148">
        <f>IF(PIT_fed_deduction!BQ35="",0,(PIT_history!BQ35*(1-PIT_fed_deduction!BQ35*PIT_history!BQ$54))/(1-PIT_history!BQ35*PIT_fed_deduction!BQ35*PIT_history!BQ$54))</f>
        <v>7.0000000000000007E-2</v>
      </c>
      <c r="BR35" s="148">
        <f>IF(PIT_fed_deduction!BR35="",0,(PIT_history!BR35*(1-PIT_fed_deduction!BR35*PIT_history!BR$54))/(1-PIT_history!BR35*PIT_fed_deduction!BR35*PIT_history!BR$54))</f>
        <v>7.0000000000000007E-2</v>
      </c>
      <c r="BS35" s="148">
        <f>IF(PIT_fed_deduction!BS35="",0,(PIT_history!BS35*(1-PIT_fed_deduction!BS35*PIT_history!BS$54))/(1-PIT_history!BS35*PIT_fed_deduction!BS35*PIT_history!BS$54))</f>
        <v>7.0000000000000007E-2</v>
      </c>
      <c r="BT35" s="148">
        <f>IF(PIT_fed_deduction!BT35="",0,(PIT_history!BT35*(1-PIT_fed_deduction!BT35*PIT_history!BT$54))/(1-PIT_history!BT35*PIT_fed_deduction!BT35*PIT_history!BT$54))</f>
        <v>7.0000000000000007E-2</v>
      </c>
      <c r="BU35" s="148">
        <f>IF(PIT_fed_deduction!BU35="",0,(PIT_history!BU35*(1-PIT_fed_deduction!BU35*PIT_history!BU$54))/(1-PIT_history!BU35*PIT_fed_deduction!BU35*PIT_history!BU$54))</f>
        <v>7.0000000000000007E-2</v>
      </c>
      <c r="BV35" s="148">
        <f>IF(PIT_fed_deduction!BV35="",0,(PIT_history!BV35*(1-PIT_fed_deduction!BV35*PIT_history!BV$54))/(1-PIT_history!BV35*PIT_fed_deduction!BV35*PIT_history!BV$54))</f>
        <v>7.0000000000000007E-2</v>
      </c>
      <c r="BW35" s="148">
        <f>IF(PIT_fed_deduction!BW35="",0,(PIT_history!BW35*(1-PIT_fed_deduction!BW35*PIT_history!BW$54))/(1-PIT_history!BW35*PIT_fed_deduction!BW35*PIT_history!BW$54))</f>
        <v>7.0000000000000007E-2</v>
      </c>
      <c r="BX35" s="148">
        <f>IF(PIT_fed_deduction!BX35="",0,(PIT_history!BX35*(1-PIT_fed_deduction!BX35*PIT_history!BX$54))/(1-PIT_history!BX35*PIT_fed_deduction!BX35*PIT_history!BX$54))</f>
        <v>7.0000000000000007E-2</v>
      </c>
      <c r="BY35" s="148">
        <f>IF(PIT_fed_deduction!BY35="",0,(PIT_history!BY35*(1-PIT_fed_deduction!BY35*PIT_history!BY$54))/(1-PIT_history!BY35*PIT_fed_deduction!BY35*PIT_history!BY$54))</f>
        <v>7.0000000000000007E-2</v>
      </c>
      <c r="BZ35" s="148">
        <f>IF(PIT_fed_deduction!BZ35="",0,(PIT_history!BZ35*(1-PIT_fed_deduction!BZ35*PIT_history!BZ$54))/(1-PIT_history!BZ35*PIT_fed_deduction!BZ35*PIT_history!BZ$54))</f>
        <v>7.0000000000000007E-2</v>
      </c>
      <c r="CA35" s="148">
        <f>IF(PIT_fed_deduction!CA35="",0,(PIT_history!CA35*(1-PIT_fed_deduction!CA35*PIT_history!CA$54))/(1-PIT_history!CA35*PIT_fed_deduction!CA35*PIT_history!CA$54))</f>
        <v>7.0000000000000007E-2</v>
      </c>
      <c r="CB35" s="148">
        <f>IF(PIT_fed_deduction!CB35="",0,(PIT_history!CB35*(1-PIT_fed_deduction!CB35*PIT_history!CB$54))/(1-PIT_history!CB35*PIT_fed_deduction!CB35*PIT_history!CB$54))</f>
        <v>7.0000000000000007E-2</v>
      </c>
      <c r="CC35" s="148">
        <f>IF(PIT_fed_deduction!CC35="",0,(PIT_history!CC35*(1-PIT_fed_deduction!CC35*PIT_history!CC$54))/(1-PIT_history!CC35*PIT_fed_deduction!CC35*PIT_history!CC$54))</f>
        <v>7.0000000000000007E-2</v>
      </c>
      <c r="CD35" s="148">
        <f>IF(PIT_fed_deduction!CD35="",0,(PIT_history!CD35*(1-PIT_fed_deduction!CD35*PIT_history!CD$54))/(1-PIT_history!CD35*PIT_fed_deduction!CD35*PIT_history!CD$54))</f>
        <v>7.0000000000000007E-2</v>
      </c>
      <c r="CE35" s="148">
        <f>IF(PIT_fed_deduction!CE35="",0,(PIT_history!CE35*(1-PIT_fed_deduction!CE35*PIT_history!CE$54))/(1-PIT_history!CE35*PIT_fed_deduction!CE35*PIT_history!CE$54))</f>
        <v>7.0000000000000007E-2</v>
      </c>
      <c r="CF35" s="148">
        <f>IF(PIT_fed_deduction!CF35="",0,(PIT_history!CF35*(1-PIT_fed_deduction!CF35*PIT_history!CF$54))/(1-PIT_history!CF35*PIT_fed_deduction!CF35*PIT_history!CF$54))</f>
        <v>7.0000000000000007E-2</v>
      </c>
      <c r="CG35" s="148">
        <f>IF(PIT_fed_deduction!CG35="",0,(PIT_history!CG35*(1-PIT_fed_deduction!CG35*PIT_history!CG$54))/(1-PIT_history!CG35*PIT_fed_deduction!CG35*PIT_history!CG$54))</f>
        <v>7.0000000000000007E-2</v>
      </c>
      <c r="CH35" s="148">
        <f>IF(PIT_fed_deduction!CH35="",0,(PIT_history!CH35*(1-PIT_fed_deduction!CH35*PIT_history!CH$54))/(1-PIT_history!CH35*PIT_fed_deduction!CH35*PIT_history!CH$54))</f>
        <v>7.0000000000000007E-2</v>
      </c>
      <c r="CI35" s="148">
        <f>IF(PIT_fed_deduction!CI35="",0,(PIT_history!CI35*(1-PIT_fed_deduction!CI35*PIT_history!CI$54))/(1-PIT_history!CI35*PIT_fed_deduction!CI35*PIT_history!CI$54))</f>
        <v>7.0000000000000007E-2</v>
      </c>
      <c r="CJ35" s="148">
        <f>IF(PIT_fed_deduction!CJ35="",0,(PIT_history!CJ35*(1-PIT_fed_deduction!CJ35*PIT_history!CJ$54))/(1-PIT_history!CJ35*PIT_fed_deduction!CJ35*PIT_history!CJ$54))</f>
        <v>7.0000000000000007E-2</v>
      </c>
      <c r="CK35" s="148">
        <f>IF(PIT_fed_deduction!CK35="",0,(PIT_history!CK35*(1-PIT_fed_deduction!CK35*PIT_history!CK$54))/(1-PIT_history!CK35*PIT_fed_deduction!CK35*PIT_history!CK$54))</f>
        <v>7.0000000000000007E-2</v>
      </c>
      <c r="CL35" s="148">
        <f>IF(PIT_fed_deduction!CL35="",0,(PIT_history!CL35*(1-PIT_fed_deduction!CL35*PIT_history!CL$54))/(1-PIT_history!CL35*PIT_fed_deduction!CL35*PIT_history!CL$54))</f>
        <v>7.0000000000000007E-2</v>
      </c>
      <c r="CM35" s="148">
        <f>IF(PIT_fed_deduction!CM35="",0,(PIT_history!CM35*(1-PIT_fed_deduction!CM35*PIT_history!CM$54))/(1-PIT_history!CM35*PIT_fed_deduction!CM35*PIT_history!CM$54))</f>
        <v>7.0000000000000007E-2</v>
      </c>
      <c r="CN35" s="148">
        <f>IF(PIT_fed_deduction!CN35="",0,(PIT_history!CN35*(1-PIT_fed_deduction!CN35*PIT_history!CN$54))/(1-PIT_history!CN35*PIT_fed_deduction!CN35*PIT_history!CN$54))</f>
        <v>7.0000000000000007E-2</v>
      </c>
      <c r="CO35" s="148">
        <f>IF(PIT_fed_deduction!CO35="",0,(PIT_history!CO35*(1-PIT_fed_deduction!CO35*PIT_history!CO$54))/(1-PIT_history!CO35*PIT_fed_deduction!CO35*PIT_history!CO$54))</f>
        <v>7.7499999999999999E-2</v>
      </c>
      <c r="CP35" s="148">
        <f>IF(PIT_fed_deduction!CP35="",0,(PIT_history!CP35*(1-PIT_fed_deduction!CP35*PIT_history!CP$54))/(1-PIT_history!CP35*PIT_fed_deduction!CP35*PIT_history!CP$54))</f>
        <v>7.7499999999999999E-2</v>
      </c>
      <c r="CQ35" s="148">
        <f>IF(PIT_fed_deduction!CQ35="",0,(PIT_history!CQ35*(1-PIT_fed_deduction!CQ35*PIT_history!CQ$54))/(1-PIT_history!CQ35*PIT_fed_deduction!CQ35*PIT_history!CQ$54))</f>
        <v>7.7499999999999999E-2</v>
      </c>
      <c r="CR35" s="148">
        <f>IF(PIT_fed_deduction!CR35="",0,(PIT_history!CR35*(1-PIT_fed_deduction!CR35*PIT_history!CR$54))/(1-PIT_history!CR35*PIT_fed_deduction!CR35*PIT_history!CR$54))</f>
        <v>7.7499999999999999E-2</v>
      </c>
      <c r="CS35" s="148">
        <f>IF(PIT_fed_deduction!CS35="",0,(PIT_history!CS35*(1-PIT_fed_deduction!CS35*PIT_history!CS$54))/(1-PIT_history!CS35*PIT_fed_deduction!CS35*PIT_history!CS$54))</f>
        <v>7.7499999999999999E-2</v>
      </c>
      <c r="CT35" s="148">
        <f>IF(PIT_fed_deduction!CT35="",0,(PIT_history!CT35*(1-PIT_fed_deduction!CT35*PIT_history!CT$54))/(1-PIT_history!CT35*PIT_fed_deduction!CT35*PIT_history!CT$54))</f>
        <v>7.7499999999999999E-2</v>
      </c>
      <c r="CU35" s="148">
        <f>IF(PIT_fed_deduction!CU35="",0,(PIT_history!CU35*(1-PIT_fed_deduction!CU35*PIT_history!CU$54))/(1-PIT_history!CU35*PIT_fed_deduction!CU35*PIT_history!CU$54))</f>
        <v>7.7499999999999999E-2</v>
      </c>
      <c r="CV35" s="148">
        <f>IF(PIT_fed_deduction!CV35="",0,(PIT_history!CV35*(1-PIT_fed_deduction!CV35*PIT_history!CV$54))/(1-PIT_history!CV35*PIT_fed_deduction!CV35*PIT_history!CV$54))</f>
        <v>7.7499999999999999E-2</v>
      </c>
      <c r="CW35" s="148">
        <f>IF(PIT_fed_deduction!CW35="",0,(PIT_history!CW35*(1-PIT_fed_deduction!CW35*PIT_history!CW$54))/(1-PIT_history!CW35*PIT_fed_deduction!CW35*PIT_history!CW$54))</f>
        <v>7.7499999999999999E-2</v>
      </c>
      <c r="CX35" s="148">
        <f>IF(PIT_fed_deduction!CX35="",0,(PIT_history!CX35*(1-PIT_fed_deduction!CX35*PIT_history!CX$54))/(1-PIT_history!CX35*PIT_fed_deduction!CX35*PIT_history!CX$54))</f>
        <v>7.7499999999999999E-2</v>
      </c>
      <c r="CY35" s="148">
        <f>IF(PIT_fed_deduction!CY35="",0,(PIT_history!CY35*(1-PIT_fed_deduction!CY35*PIT_history!CY$54))/(1-PIT_history!CY35*PIT_fed_deduction!CY35*PIT_history!CY$54))</f>
        <v>7.7499999999999999E-2</v>
      </c>
      <c r="CZ35" s="148">
        <f>IF(PIT_fed_deduction!CZ35="",0,(PIT_history!CZ35*(1-PIT_fed_deduction!CZ35*PIT_history!CZ$54))/(1-PIT_history!CZ35*PIT_fed_deduction!CZ35*PIT_history!CZ$54))</f>
        <v>8.2500000000000004E-2</v>
      </c>
      <c r="DA35" s="148">
        <f>IF(PIT_fed_deduction!DA35="",0,(PIT_history!DA35*(1-PIT_fed_deduction!DA35*PIT_history!DA$54))/(1-PIT_history!DA35*PIT_fed_deduction!DA35*PIT_history!DA$54))</f>
        <v>8.2500000000000004E-2</v>
      </c>
      <c r="DB35" s="148">
        <f>IF(PIT_fed_deduction!DB35="",0,(PIT_history!DB35*(1-PIT_fed_deduction!DB35*PIT_history!DB$54))/(1-PIT_history!DB35*PIT_fed_deduction!DB35*PIT_history!DB$54))</f>
        <v>8.2500000000000004E-2</v>
      </c>
      <c r="DC35" s="148">
        <f>IF(PIT_fed_deduction!DC35="",0,(PIT_history!DC35*(1-PIT_fed_deduction!DC35*PIT_history!DC$54))/(1-PIT_history!DC35*PIT_fed_deduction!DC35*PIT_history!DC$54))</f>
        <v>8.2500000000000004E-2</v>
      </c>
      <c r="DD35" s="148">
        <f>IF(PIT_fed_deduction!DD35="",0,(PIT_history!DD35*(1-PIT_fed_deduction!DD35*PIT_history!DD$54))/(1-PIT_history!DD35*PIT_fed_deduction!DD35*PIT_history!DD$54))</f>
        <v>8.2500000000000004E-2</v>
      </c>
      <c r="DE35" s="148">
        <f>IF(PIT_fed_deduction!DE35="",0,(PIT_history!DE35*(1-PIT_fed_deduction!DE35*PIT_history!DE$54))/(1-PIT_history!DE35*PIT_fed_deduction!DE35*PIT_history!DE$54))</f>
        <v>0.08</v>
      </c>
      <c r="DF35" s="148">
        <f>IF(PIT_fed_deduction!DF35="",0,(PIT_history!DF35*(1-PIT_fed_deduction!DF35*PIT_history!DF$54))/(1-PIT_history!DF35*PIT_fed_deduction!DF35*PIT_history!DF$54))</f>
        <v>7.7499999999999999E-2</v>
      </c>
      <c r="DG35" s="148">
        <f>IF(PIT_fed_deduction!DG35="",0,(PIT_history!DG35*(1-PIT_fed_deduction!DG35*PIT_history!DG$54))/(1-PIT_history!DG35*PIT_fed_deduction!DG35*PIT_history!DG$54))</f>
        <v>7.7499999999999999E-2</v>
      </c>
      <c r="DH35" s="148">
        <f>IF(PIT_fed_deduction!DH35="",0,(PIT_history!DH35*(1-PIT_fed_deduction!DH35*PIT_history!DH$54))/(1-PIT_history!DH35*PIT_fed_deduction!DH35*PIT_history!DH$54))</f>
        <v>7.7499999999999999E-2</v>
      </c>
      <c r="DI35" s="148">
        <f>IF(PIT_fed_deduction!DI35="",0,(PIT_history!DI35*(1-PIT_fed_deduction!DI35*PIT_history!DI$54))/(1-PIT_history!DI35*PIT_fed_deduction!DI35*PIT_history!DI$54))</f>
        <v>7.7499999999999999E-2</v>
      </c>
      <c r="DJ35" s="148">
        <f>IF(PIT_fed_deduction!DJ35="",0,(PIT_history!DJ35*(1-PIT_fed_deduction!DJ35*PIT_history!DJ$54))/(1-PIT_history!DJ35*PIT_fed_deduction!DJ35*PIT_history!DJ$54))</f>
        <v>7.7499999999999999E-2</v>
      </c>
      <c r="DK35" s="148">
        <f>IF(PIT_fed_deduction!DK35="",0,(PIT_history!DK35*(1-PIT_fed_deduction!DK35*PIT_history!DK$54))/(1-PIT_history!DK35*PIT_fed_deduction!DK35*PIT_history!DK$54))</f>
        <v>7.7499999999999999E-2</v>
      </c>
      <c r="DL35" s="148">
        <f>IF(PIT_fed_deduction!DL35="",0,(PIT_history!DL35*(1-PIT_fed_deduction!DL35*PIT_history!DL$54))/(1-PIT_history!DL35*PIT_fed_deduction!DL35*PIT_history!DL$54))</f>
        <v>5.7999999999999996E-2</v>
      </c>
      <c r="DM35" s="148">
        <f>IF(PIT_fed_deduction!DM35="",0,(PIT_history!DM35*(1-PIT_fed_deduction!DM35*PIT_history!DM$54))/(1-PIT_history!DM35*PIT_fed_deduction!DM35*PIT_history!DM$54))</f>
        <v>5.7500000000000002E-2</v>
      </c>
      <c r="DN35" s="148">
        <f>IF(PIT_fed_deduction!DN35="",0,(PIT_history!DN35*(1-PIT_fed_deduction!DN35*PIT_history!DN$54))/(1-PIT_history!DN35*PIT_fed_deduction!DN35*PIT_history!DN$54))</f>
        <v>5.7500000000000002E-2</v>
      </c>
      <c r="DO35" s="148">
        <f>IF(PIT_fed_deduction!DO35="",0,(PIT_history!DO35*(1-PIT_fed_deduction!DO35*PIT_history!DO$54))/(1-PIT_history!DO35*PIT_fed_deduction!DO35*PIT_history!DO$54))</f>
        <v>5.4989999999999997E-2</v>
      </c>
      <c r="DP35" s="148">
        <f>IF(PIT_fed_deduction!DP35="",0,(1-(PIT_fed_deduction!DP35*PIT_history!DP$54))*PIT_history!DP35)</f>
        <v>5.4989999999999997E-2</v>
      </c>
      <c r="DQ35" s="148">
        <f>IF(PIT_fed_deduction!DQ35="",0,(1-(PIT_fed_deduction!DQ35*PIT_history!DQ$54))*PIT_history!DQ35)</f>
        <v>5.2499999999999998E-2</v>
      </c>
      <c r="DR35" s="148">
        <f>IF(PIT_fed_deduction!DR35="",0,(1-(PIT_fed_deduction!DR35*PIT_history!DR$54))*PIT_history!DR35)</f>
        <v>5.2499999999999998E-2</v>
      </c>
      <c r="DS35" s="148">
        <f>IF(PIT_fed_deduction!DS35="",0,(1-(PIT_fed_deduction!DS35*PIT_history!DS$54))*PIT_history!DS35)</f>
        <v>5.2499999999999998E-2</v>
      </c>
      <c r="DT35" s="148">
        <f>IF(PIT_fed_deduction!DT35="",0,(1-(PIT_fed_deduction!DT35*PIT_history!DT$54))*PIT_history!DT35)</f>
        <v>4.99E-2</v>
      </c>
      <c r="DU35" s="148">
        <f>IF(PIT_fed_deduction!DU35="",0,(1-(PIT_fed_deduction!DU35*PIT_history!DU$54))*PIT_history!DU35)</f>
        <v>4.7500000000000001E-2</v>
      </c>
      <c r="DV35" s="148">
        <f>IF(PIT_fed_deduction!DV35="",0,(1-(PIT_fed_deduction!DV35*PIT_history!DV$54))*PIT_history!DV35)</f>
        <v>4.4999999999999998E-2</v>
      </c>
      <c r="DW35" s="148">
        <f>IF(PIT_fed_deduction!DW35="",0,(1-(PIT_fed_deduction!DW35*PIT_history!DW$54))*PIT_history!DW35)</f>
        <v>4.2500000000000003E-2</v>
      </c>
      <c r="DX35" s="148">
        <f>IF(PIT_fed_deduction!DX35="",0,(1-(PIT_fed_deduction!DX35*PIT_history!DX$54))*PIT_history!DX35)</f>
        <v>3.9899999999999998E-2</v>
      </c>
      <c r="DY35" s="144">
        <f>IF(PIT_fed_deduction!DY35="","",(1-(PIT_fed_deduction!DY35*PIT_history!DY$54))*PIT_history!DY35)</f>
        <v>3.49E-2</v>
      </c>
      <c r="DZ35" s="68"/>
      <c r="EA35" s="2"/>
      <c r="EB35" s="2"/>
      <c r="EC35" s="2"/>
      <c r="ED35" s="2"/>
      <c r="EE35" s="2"/>
      <c r="EF35" s="2"/>
      <c r="EG35" s="2"/>
      <c r="EH35" s="2"/>
      <c r="EI35" s="2"/>
      <c r="EJ35" s="2"/>
      <c r="EK35" s="2"/>
      <c r="EL35" s="2"/>
      <c r="EM35" s="2"/>
      <c r="EN35" s="2"/>
      <c r="EO35" s="2"/>
      <c r="EP35" s="2"/>
      <c r="EQ35" s="2"/>
      <c r="ER35" s="2"/>
      <c r="ES35" s="2"/>
      <c r="ET35" s="2"/>
      <c r="EU35" s="2"/>
    </row>
    <row r="36" spans="1:151" ht="15" customHeight="1">
      <c r="A36" s="17" t="s">
        <v>60</v>
      </c>
      <c r="B36" s="148">
        <f>IF(PIT_fed_deduction!B36="",0,(PIT_history!B36*(1-PIT_fed_deduction!B36*PIT_history!B$54))/(1-PIT_history!B36*PIT_fed_deduction!B36*PIT_history!B$54))</f>
        <v>0</v>
      </c>
      <c r="C36" s="148">
        <f>IF(PIT_fed_deduction!C36="",0,(PIT_history!C36*(1-PIT_fed_deduction!C36*PIT_history!C$54))/(1-PIT_history!C36*PIT_fed_deduction!C36*PIT_history!C$54))</f>
        <v>0</v>
      </c>
      <c r="D36" s="148">
        <f>IF(PIT_fed_deduction!D36="",0,(PIT_history!D36*(1-PIT_fed_deduction!D36*PIT_history!D$54))/(1-PIT_history!D36*PIT_fed_deduction!D36*PIT_history!D$54))</f>
        <v>0</v>
      </c>
      <c r="E36" s="148">
        <f>IF(PIT_fed_deduction!E36="",0,(PIT_history!E36*(1-PIT_fed_deduction!E36*PIT_history!E$54))/(1-PIT_history!E36*PIT_fed_deduction!E36*PIT_history!E$54))</f>
        <v>0</v>
      </c>
      <c r="F36" s="148">
        <f>IF(PIT_fed_deduction!F36="",0,(PIT_history!F36*(1-PIT_fed_deduction!F36*PIT_history!F$54))/(1-PIT_history!F36*PIT_fed_deduction!F36*PIT_history!F$54))</f>
        <v>0</v>
      </c>
      <c r="G36" s="148">
        <f>IF(PIT_fed_deduction!G36="",0,(PIT_history!G36*(1-PIT_fed_deduction!G36*PIT_history!G$54))/(1-PIT_history!G36*PIT_fed_deduction!G36*PIT_history!G$54))</f>
        <v>0</v>
      </c>
      <c r="H36" s="148">
        <f>IF(PIT_fed_deduction!H36="",0,(PIT_history!H36*(1-PIT_fed_deduction!H36*PIT_history!H$54))/(1-PIT_history!H36*PIT_fed_deduction!H36*PIT_history!H$54))</f>
        <v>0</v>
      </c>
      <c r="I36" s="148">
        <f>IF(PIT_fed_deduction!I36="",0,(PIT_history!I36*(1-PIT_fed_deduction!I36*PIT_history!I$54))/(1-PIT_history!I36*PIT_fed_deduction!I36*PIT_history!I$54))</f>
        <v>0</v>
      </c>
      <c r="J36" s="148">
        <f>IF(PIT_fed_deduction!J36="",0,(PIT_history!J36*(1-PIT_fed_deduction!J36*PIT_history!J$54))/(1-PIT_history!J36*PIT_fed_deduction!J36*PIT_history!J$54))</f>
        <v>0</v>
      </c>
      <c r="K36" s="148">
        <f>IF(PIT_fed_deduction!K36="",0,(PIT_history!K36*(1-PIT_fed_deduction!K36*PIT_history!K$54))/(1-PIT_history!K36*PIT_fed_deduction!K36*PIT_history!K$54))</f>
        <v>0</v>
      </c>
      <c r="L36" s="148">
        <f>IF(PIT_fed_deduction!L36="",0,(PIT_history!L36*(1-PIT_fed_deduction!L36*PIT_history!L$54))/(1-PIT_history!L36*PIT_fed_deduction!L36*PIT_history!L$54))</f>
        <v>0</v>
      </c>
      <c r="M36" s="148">
        <f>IF(PIT_fed_deduction!M36="",0,(PIT_history!M36*(1-PIT_fed_deduction!M36*PIT_history!M$54))/(1-PIT_history!M36*PIT_fed_deduction!M36*PIT_history!M$54))</f>
        <v>0</v>
      </c>
      <c r="N36" s="148">
        <f>IF(PIT_fed_deduction!N36="",0,(PIT_history!N36*(1-PIT_fed_deduction!N36*PIT_history!N$54))/(1-PIT_history!N36*PIT_fed_deduction!N36*PIT_history!N$54))</f>
        <v>0</v>
      </c>
      <c r="O36" s="148">
        <f>IF(PIT_fed_deduction!O36="",0,(PIT_history!O36*(1-PIT_fed_deduction!O36*PIT_history!O$54))/(1-PIT_history!O36*PIT_fed_deduction!O36*PIT_history!O$54))</f>
        <v>0</v>
      </c>
      <c r="P36" s="148">
        <f>IF(PIT_fed_deduction!P36="",0,(PIT_history!P36*(1-PIT_fed_deduction!P36*PIT_history!P$54))/(1-PIT_history!P36*PIT_fed_deduction!P36*PIT_history!P$54))</f>
        <v>0</v>
      </c>
      <c r="Q36" s="148">
        <f>IF(PIT_fed_deduction!Q36="",0,(PIT_history!Q36*(1-PIT_fed_deduction!Q36*PIT_history!Q$54))/(1-PIT_history!Q36*PIT_fed_deduction!Q36*PIT_history!Q$54))</f>
        <v>0</v>
      </c>
      <c r="R36" s="148">
        <f>IF(PIT_fed_deduction!R36="",0,(PIT_history!R36*(1-PIT_fed_deduction!R36*PIT_history!R$54))/(1-PIT_history!R36*PIT_fed_deduction!R36*PIT_history!R$54))</f>
        <v>0</v>
      </c>
      <c r="S36" s="148">
        <f>IF(PIT_fed_deduction!S36="",0,(PIT_history!S36*(1-PIT_fed_deduction!S36*PIT_history!S$54))/(1-PIT_history!S36*PIT_fed_deduction!S36*PIT_history!S$54))</f>
        <v>0</v>
      </c>
      <c r="T36" s="148">
        <f>IF(PIT_fed_deduction!T36="",0,(PIT_history!T36*(1-PIT_fed_deduction!T36*PIT_history!T$54))/(1-PIT_history!T36*PIT_fed_deduction!T36*PIT_history!T$54))</f>
        <v>0</v>
      </c>
      <c r="U36" s="148">
        <f>IF(PIT_fed_deduction!U36="",0,(PIT_history!U36*(1-PIT_fed_deduction!U36*PIT_history!U$54))/(1-PIT_history!U36*PIT_fed_deduction!U36*PIT_history!U$54))</f>
        <v>2.9126213592233011E-2</v>
      </c>
      <c r="V36" s="148">
        <f>IF(PIT_fed_deduction!V36="",0,(PIT_history!V36*(1-PIT_fed_deduction!V36*PIT_history!V$54))/(1-PIT_history!V36*PIT_fed_deduction!V36*PIT_history!V$54))</f>
        <v>2.9126213592233011E-2</v>
      </c>
      <c r="W36" s="148">
        <f>IF(PIT_fed_deduction!W36="",0,(PIT_history!W36*(1-PIT_fed_deduction!W36*PIT_history!W$54))/(1-PIT_history!W36*PIT_fed_deduction!W36*PIT_history!W$54))</f>
        <v>2.9126213592233011E-2</v>
      </c>
      <c r="X36" s="148">
        <f>IF(PIT_fed_deduction!X36="",0,(PIT_history!X36*(1-PIT_fed_deduction!X36*PIT_history!X$54))/(1-PIT_history!X36*PIT_fed_deduction!X36*PIT_history!X$54))</f>
        <v>4.4585987261146508E-2</v>
      </c>
      <c r="Y36" s="148">
        <f>IF(PIT_fed_deduction!Y36="",0,(PIT_history!Y36*(1-PIT_fed_deduction!Y36*PIT_history!Y$54))/(1-PIT_history!Y36*PIT_fed_deduction!Y36*PIT_history!Y$54))</f>
        <v>2.6108578532946538E-2</v>
      </c>
      <c r="Z36" s="148">
        <f>IF(PIT_fed_deduction!Z36="",0,(PIT_history!Z36*(1-PIT_fed_deduction!Z36*PIT_history!Z$54))/(1-PIT_history!Z36*PIT_fed_deduction!Z36*PIT_history!Z$54))</f>
        <v>3.331962155491567E-2</v>
      </c>
      <c r="AA36" s="148">
        <f>IF(PIT_fed_deduction!AA36="",0,(PIT_history!AA36*(1-PIT_fed_deduction!AA36*PIT_history!AA$54))/(1-PIT_history!AA36*PIT_fed_deduction!AA36*PIT_history!AA$54))</f>
        <v>4.5685279187817257E-2</v>
      </c>
      <c r="AB36" s="148">
        <f>IF(PIT_fed_deduction!AB36="",0,(PIT_history!AB36*(1-PIT_fed_deduction!AB36*PIT_history!AB$54))/(1-PIT_history!AB36*PIT_fed_deduction!AB36*PIT_history!AB$54))</f>
        <v>4.5685279187817257E-2</v>
      </c>
      <c r="AC36" s="148">
        <f>IF(PIT_fed_deduction!AC36="",0,(PIT_history!AC36*(1-PIT_fed_deduction!AC36*PIT_history!AC$54))/(1-PIT_history!AC36*PIT_fed_deduction!AC36*PIT_history!AC$54))</f>
        <v>4.5685279187817257E-2</v>
      </c>
      <c r="AD36" s="148">
        <f>IF(PIT_fed_deduction!AD36="",0,(PIT_history!AD36*(1-PIT_fed_deduction!AD36*PIT_history!AD$54))/(1-PIT_history!AD36*PIT_fed_deduction!AD36*PIT_history!AD$54))</f>
        <v>4.5685279187817257E-2</v>
      </c>
      <c r="AE36" s="148">
        <f>IF(PIT_fed_deduction!AE36="",0,(PIT_history!AE36*(1-PIT_fed_deduction!AE36*PIT_history!AE$54))/(1-PIT_history!AE36*PIT_fed_deduction!AE36*PIT_history!AE$54))</f>
        <v>4.5685279187817257E-2</v>
      </c>
      <c r="AF36" s="148">
        <f>IF(PIT_fed_deduction!AF36="",0,(PIT_history!AF36*(1-PIT_fed_deduction!AF36*PIT_history!AF$54))/(1-PIT_history!AF36*PIT_fed_deduction!AF36*PIT_history!AF$54))</f>
        <v>4.5685279187817257E-2</v>
      </c>
      <c r="AG36" s="148">
        <f>IF(PIT_fed_deduction!AG36="",0,(PIT_history!AG36*(1-PIT_fed_deduction!AG36*PIT_history!AG$54))/(1-PIT_history!AG36*PIT_fed_deduction!AG36*PIT_history!AG$54))</f>
        <v>4.5685279187817257E-2</v>
      </c>
      <c r="AH36" s="148">
        <f>IF(PIT_fed_deduction!AH36="",0,(PIT_history!AH36*(1-PIT_fed_deduction!AH36*PIT_history!AH$54))/(1-PIT_history!AH36*PIT_fed_deduction!AH36*PIT_history!AH$54))</f>
        <v>2.3072126377052585E-2</v>
      </c>
      <c r="AI36" s="148">
        <f>IF(PIT_fed_deduction!AI36="",0,(PIT_history!AI36*(1-PIT_fed_deduction!AI36*PIT_history!AI$54))/(1-PIT_history!AI36*PIT_fed_deduction!AI36*PIT_history!AI$54))</f>
        <v>6.1292103810049701E-2</v>
      </c>
      <c r="AJ36" s="148">
        <f>IF(PIT_fed_deduction!AJ36="",0,(PIT_history!AJ36*(1-PIT_fed_deduction!AJ36*PIT_history!AJ$54))/(1-PIT_history!AJ36*PIT_fed_deduction!AJ36*PIT_history!AJ$54))</f>
        <v>6.1292103810049701E-2</v>
      </c>
      <c r="AK36" s="148">
        <f>IF(PIT_fed_deduction!AK36="",0,(PIT_history!AK36*(1-PIT_fed_deduction!AK36*PIT_history!AK$54))/(1-PIT_history!AK36*PIT_fed_deduction!AK36*PIT_history!AK$54))</f>
        <v>6.1292103810049701E-2</v>
      </c>
      <c r="AL36" s="148">
        <f>IF(PIT_fed_deduction!AL36="",0,(PIT_history!AL36*(1-PIT_fed_deduction!AL36*PIT_history!AL$54))/(1-PIT_history!AL36*PIT_fed_deduction!AL36*PIT_history!AL$54))</f>
        <v>3.5734543391945539E-2</v>
      </c>
      <c r="AM36" s="148">
        <f>IF(PIT_fed_deduction!AM36="",0,(PIT_history!AM36*(1-PIT_fed_deduction!AM36*PIT_history!AM$54))/(1-PIT_history!AM36*PIT_fed_deduction!AM36*PIT_history!AM$54))</f>
        <v>3.5734543391945539E-2</v>
      </c>
      <c r="AN36" s="148">
        <f>IF(PIT_fed_deduction!AN36="",0,(PIT_history!AN36*(1-PIT_fed_deduction!AN36*PIT_history!AN$54))/(1-PIT_history!AN36*PIT_fed_deduction!AN36*PIT_history!AN$54))</f>
        <v>3.5734543391945539E-2</v>
      </c>
      <c r="AO36" s="148">
        <f>IF(PIT_fed_deduction!AO36="",0,(PIT_history!AO36*(1-PIT_fed_deduction!AO36*PIT_history!AO$54))/(1-PIT_history!AO36*PIT_fed_deduction!AO36*PIT_history!AO$54))</f>
        <v>3.5734543391945539E-2</v>
      </c>
      <c r="AP36" s="148">
        <f>IF(PIT_fed_deduction!AP36="",0,(PIT_history!AP36*(1-PIT_fed_deduction!AP36*PIT_history!AP$54))/(1-PIT_history!AP36*PIT_fed_deduction!AP36*PIT_history!AP$54))</f>
        <v>3.5734543391945539E-2</v>
      </c>
      <c r="AQ36" s="148">
        <f>IF(PIT_fed_deduction!AQ36="",0,(PIT_history!AQ36*(1-PIT_fed_deduction!AQ36*PIT_history!AQ$54))/(1-PIT_history!AQ36*PIT_fed_deduction!AQ36*PIT_history!AQ$54))</f>
        <v>3.2441661923733621E-2</v>
      </c>
      <c r="AR36" s="148">
        <f>IF(PIT_fed_deduction!AR36="",0,(PIT_history!AR36*(1-PIT_fed_deduction!AR36*PIT_history!AR$54))/(1-PIT_history!AR36*PIT_fed_deduction!AR36*PIT_history!AR$54))</f>
        <v>2.0737327188940089E-2</v>
      </c>
      <c r="AS36" s="148">
        <f>IF(PIT_fed_deduction!AS36="",0,(PIT_history!AS36*(1-PIT_fed_deduction!AS36*PIT_history!AS$54))/(1-PIT_history!AS36*PIT_fed_deduction!AS36*PIT_history!AS$54))</f>
        <v>2.0737327188940089E-2</v>
      </c>
      <c r="AT36" s="148">
        <f>IF(PIT_fed_deduction!AT36="",0,(PIT_history!AT36*(1-PIT_fed_deduction!AT36*PIT_history!AT$54))/(1-PIT_history!AT36*PIT_fed_deduction!AT36*PIT_history!AT$54))</f>
        <v>1.0477299185098961E-2</v>
      </c>
      <c r="AU36" s="148">
        <f>IF(PIT_fed_deduction!AU36="",0,(PIT_history!AU36*(1-PIT_fed_deduction!AU36*PIT_history!AU$54))/(1-PIT_history!AU36*PIT_fed_deduction!AU36*PIT_history!AU$54))</f>
        <v>1.5634047481181235E-2</v>
      </c>
      <c r="AV36" s="148">
        <f>IF(PIT_fed_deduction!AV36="",0,(PIT_history!AV36*(1-PIT_fed_deduction!AV36*PIT_history!AV$54))/(1-PIT_history!AV36*PIT_fed_deduction!AV36*PIT_history!AV$54))</f>
        <v>1.5634047481181235E-2</v>
      </c>
      <c r="AW36" s="148">
        <f>IF(PIT_fed_deduction!AW36="",0,(PIT_history!AW36*(1-PIT_fed_deduction!AW36*PIT_history!AW$54))/(1-PIT_history!AW36*PIT_fed_deduction!AW36*PIT_history!AW$54))</f>
        <v>1.5634047481181235E-2</v>
      </c>
      <c r="AX36" s="148">
        <f>IF(PIT_fed_deduction!AX36="",0,(PIT_history!AX36*(1-PIT_fed_deduction!AX36*PIT_history!AX$54))/(1-PIT_history!AX36*PIT_fed_deduction!AX36*PIT_history!AX$54))</f>
        <v>1.5634047481181235E-2</v>
      </c>
      <c r="AY36" s="148">
        <f>IF(PIT_fed_deduction!AY36="",0,(PIT_history!AY36*(1-PIT_fed_deduction!AY36*PIT_history!AY$54))/(1-PIT_history!AY36*PIT_fed_deduction!AY36*PIT_history!AY$54))</f>
        <v>1.5634047481181235E-2</v>
      </c>
      <c r="AZ36" s="148">
        <f>IF(PIT_fed_deduction!AZ36="",0,(PIT_history!AZ36*(1-PIT_fed_deduction!AZ36*PIT_history!AZ$54))/(1-PIT_history!AZ36*PIT_fed_deduction!AZ36*PIT_history!AZ$54))</f>
        <v>1.5634047481181235E-2</v>
      </c>
      <c r="BA36" s="148">
        <f>IF(PIT_fed_deduction!BA36="",0,(PIT_history!BA36*(1-PIT_fed_deduction!BA36*PIT_history!BA$54))/(1-PIT_history!BA36*PIT_fed_deduction!BA36*PIT_history!BA$54))</f>
        <v>1.5634047481181235E-2</v>
      </c>
      <c r="BB36" s="148">
        <f>IF(PIT_fed_deduction!BB36="",0,(PIT_history!BB36*(1-PIT_fed_deduction!BB36*PIT_history!BB$54))/(1-PIT_history!BB36*PIT_fed_deduction!BB36*PIT_history!BB$54))</f>
        <v>1.5634047481181235E-2</v>
      </c>
      <c r="BC36" s="148">
        <f>IF(PIT_fed_deduction!BC36="",0,(PIT_history!BC36*(1-PIT_fed_deduction!BC36*PIT_history!BC$54))/(1-PIT_history!BC36*PIT_fed_deduction!BC36*PIT_history!BC$54))</f>
        <v>1.1001222358039778E-2</v>
      </c>
      <c r="BD36" s="148">
        <f>IF(PIT_fed_deduction!BD36="",0,(PIT_history!BD36*(1-PIT_fed_deduction!BD36*PIT_history!BD$54))/(1-PIT_history!BD36*PIT_fed_deduction!BD36*PIT_history!BD$54))</f>
        <v>1.1001222358039778E-2</v>
      </c>
      <c r="BE36" s="148">
        <f>IF(PIT_fed_deduction!BE36="",0,(PIT_history!BE36*(1-PIT_fed_deduction!BE36*PIT_history!BE$54))/(1-PIT_history!BE36*PIT_fed_deduction!BE36*PIT_history!BE$54))</f>
        <v>1.1001222358039778E-2</v>
      </c>
      <c r="BF36" s="148">
        <f>IF(PIT_fed_deduction!BF36="",0,(PIT_history!BF36*(1-PIT_fed_deduction!BF36*PIT_history!BF$54))/(1-PIT_history!BF36*PIT_fed_deduction!BF36*PIT_history!BF$54))</f>
        <v>1.1001222358039778E-2</v>
      </c>
      <c r="BG36" s="148">
        <f>IF(PIT_fed_deduction!BG36="",0,(PIT_history!BG36*(1-PIT_fed_deduction!BG36*PIT_history!BG$54))/(1-PIT_history!BG36*PIT_fed_deduction!BG36*PIT_history!BG$54))</f>
        <v>1.1001222358039778E-2</v>
      </c>
      <c r="BH36" s="148">
        <f>IF(PIT_fed_deduction!BH36="",0,(PIT_history!BH36*(1-PIT_fed_deduction!BH36*PIT_history!BH$54))/(1-PIT_history!BH36*PIT_fed_deduction!BH36*PIT_history!BH$54))</f>
        <v>1.1001222358039778E-2</v>
      </c>
      <c r="BI36" s="148">
        <f>IF(PIT_fed_deduction!BI36="",0,(PIT_history!BI36*(1-PIT_fed_deduction!BI36*PIT_history!BI$54))/(1-PIT_history!BI36*PIT_fed_deduction!BI36*PIT_history!BI$54))</f>
        <v>1.1001222358039778E-2</v>
      </c>
      <c r="BJ36" s="148">
        <f>IF(PIT_fed_deduction!BJ36="",0,(PIT_history!BJ36*(1-PIT_fed_deduction!BJ36*PIT_history!BJ$54))/(1-PIT_history!BJ36*PIT_fed_deduction!BJ36*PIT_history!BJ$54))</f>
        <v>1.1001222358039778E-2</v>
      </c>
      <c r="BK36" s="148">
        <f>IF(PIT_fed_deduction!BK36="",0,(PIT_history!BK36*(1-PIT_fed_deduction!BK36*PIT_history!BK$54))/(1-PIT_history!BK36*PIT_fed_deduction!BK36*PIT_history!BK$54))</f>
        <v>1.1001222358039778E-2</v>
      </c>
      <c r="BL36" s="148">
        <f>IF(PIT_fed_deduction!BL36="",0,(PIT_history!BL36*(1-PIT_fed_deduction!BL36*PIT_history!BL$54))/(1-PIT_history!BL36*PIT_fed_deduction!BL36*PIT_history!BL$54))</f>
        <v>1.1001222358039778E-2</v>
      </c>
      <c r="BM36" s="148">
        <f>IF(PIT_fed_deduction!BM36="",0,(PIT_history!BM36*(1-PIT_fed_deduction!BM36*PIT_history!BM$54))/(1-PIT_history!BM36*PIT_fed_deduction!BM36*PIT_history!BM$54))</f>
        <v>1.1001222358039778E-2</v>
      </c>
      <c r="BN36" s="148">
        <f>IF(PIT_fed_deduction!BN36="",0,(PIT_history!BN36*(1-PIT_fed_deduction!BN36*PIT_history!BN$54))/(1-PIT_history!BN36*PIT_fed_deduction!BN36*PIT_history!BN$54))</f>
        <v>2.7641210532065988E-2</v>
      </c>
      <c r="BO36" s="148">
        <f>IF(PIT_fed_deduction!BO36="",0,(PIT_history!BO36*(1-PIT_fed_deduction!BO36*PIT_history!BO$54))/(1-PIT_history!BO36*PIT_fed_deduction!BO36*PIT_history!BO$54))</f>
        <v>3.5752979414951251E-2</v>
      </c>
      <c r="BP36" s="148">
        <f>IF(PIT_fed_deduction!BP36="",0,(PIT_history!BP36*(1-PIT_fed_deduction!BP36*PIT_history!BP$54))/(1-PIT_history!BP36*PIT_fed_deduction!BP36*PIT_history!BP$54))</f>
        <v>3.5752979414951251E-2</v>
      </c>
      <c r="BQ36" s="148">
        <f>IF(PIT_fed_deduction!BQ36="",0,(PIT_history!BQ36*(1-PIT_fed_deduction!BQ36*PIT_history!BQ$54))/(1-PIT_history!BQ36*PIT_fed_deduction!BQ36*PIT_history!BQ$54))</f>
        <v>3.5752979414951251E-2</v>
      </c>
      <c r="BR36" s="148">
        <f>IF(PIT_fed_deduction!BR36="",0,(PIT_history!BR36*(1-PIT_fed_deduction!BR36*PIT_history!BR$54))/(1-PIT_history!BR36*PIT_fed_deduction!BR36*PIT_history!BR$54))</f>
        <v>3.5752979414951251E-2</v>
      </c>
      <c r="BS36" s="148">
        <f>IF(PIT_fed_deduction!BS36="",0,(PIT_history!BS36*(1-PIT_fed_deduction!BS36*PIT_history!BS$54))/(1-PIT_history!BS36*PIT_fed_deduction!BS36*PIT_history!BS$54))</f>
        <v>3.5752979414951251E-2</v>
      </c>
      <c r="BT36" s="148">
        <f>IF(PIT_fed_deduction!BT36="",0,(PIT_history!BT36*(1-PIT_fed_deduction!BT36*PIT_history!BT$54))/(1-PIT_history!BT36*PIT_fed_deduction!BT36*PIT_history!BT$54))</f>
        <v>3.5752979414951251E-2</v>
      </c>
      <c r="BU36" s="148">
        <f>IF(PIT_fed_deduction!BU36="",0,(PIT_history!BU36*(1-PIT_fed_deduction!BU36*PIT_history!BU$54))/(1-PIT_history!BU36*PIT_fed_deduction!BU36*PIT_history!BU$54))</f>
        <v>3.5752979414951251E-2</v>
      </c>
      <c r="BV36" s="148">
        <f>IF(PIT_fed_deduction!BV36="",0,(PIT_history!BV36*(1-PIT_fed_deduction!BV36*PIT_history!BV$54))/(1-PIT_history!BV36*PIT_fed_deduction!BV36*PIT_history!BV$54))</f>
        <v>3.5752979414951251E-2</v>
      </c>
      <c r="BW36" s="148">
        <f>IF(PIT_fed_deduction!BW36="",0,(PIT_history!BW36*(1-PIT_fed_deduction!BW36*PIT_history!BW$54))/(1-PIT_history!BW36*PIT_fed_deduction!BW36*PIT_history!BW$54))</f>
        <v>3.5752979414951251E-2</v>
      </c>
      <c r="BX36" s="148">
        <f>IF(PIT_fed_deduction!BX36="",0,(PIT_history!BX36*(1-PIT_fed_deduction!BX36*PIT_history!BX$54))/(1-PIT_history!BX36*PIT_fed_deduction!BX36*PIT_history!BX$54))</f>
        <v>3.2258064516129038E-2</v>
      </c>
      <c r="BY36" s="148">
        <f>IF(PIT_fed_deduction!BY36="",0,(PIT_history!BY36*(1-PIT_fed_deduction!BY36*PIT_history!BY$54))/(1-PIT_history!BY36*PIT_fed_deduction!BY36*PIT_history!BY$54))</f>
        <v>3.2258064516129038E-2</v>
      </c>
      <c r="BZ36" s="148">
        <f>IF(PIT_fed_deduction!BZ36="",0,(PIT_history!BZ36*(1-PIT_fed_deduction!BZ36*PIT_history!BZ$54))/(1-PIT_history!BZ36*PIT_fed_deduction!BZ36*PIT_history!BZ$54))</f>
        <v>3.2258064516129038E-2</v>
      </c>
      <c r="CA36" s="148">
        <f>IF(PIT_fed_deduction!CA36="",0,(PIT_history!CA36*(1-PIT_fed_deduction!CA36*PIT_history!CA$54))/(1-PIT_history!CA36*PIT_fed_deduction!CA36*PIT_history!CA$54))</f>
        <v>3.2258064516129038E-2</v>
      </c>
      <c r="CB36" s="148">
        <f>IF(PIT_fed_deduction!CB36="",0,(PIT_history!CB36*(1-PIT_fed_deduction!CB36*PIT_history!CB$54))/(1-PIT_history!CB36*PIT_fed_deduction!CB36*PIT_history!CB$54))</f>
        <v>3.2258064516129038E-2</v>
      </c>
      <c r="CC36" s="148">
        <f>IF(PIT_fed_deduction!CC36="",0,(PIT_history!CC36*(1-PIT_fed_deduction!CC36*PIT_history!CC$54))/(1-PIT_history!CC36*PIT_fed_deduction!CC36*PIT_history!CC$54))</f>
        <v>3.2258064516129038E-2</v>
      </c>
      <c r="CD36" s="148">
        <f>IF(PIT_fed_deduction!CD36="",0,(PIT_history!CD36*(1-PIT_fed_deduction!CD36*PIT_history!CD$54))/(1-PIT_history!CD36*PIT_fed_deduction!CD36*PIT_history!CD$54))</f>
        <v>2.3746701846965701E-2</v>
      </c>
      <c r="CE36" s="148">
        <f>IF(PIT_fed_deduction!CE36="",0,(PIT_history!CE36*(1-PIT_fed_deduction!CE36*PIT_history!CE$54))/(1-PIT_history!CE36*PIT_fed_deduction!CE36*PIT_history!CE$54))</f>
        <v>1.6600314662229235E-2</v>
      </c>
      <c r="CF36" s="148">
        <f>IF(PIT_fed_deduction!CF36="",0,(PIT_history!CF36*(1-PIT_fed_deduction!CF36*PIT_history!CF$54))/(1-PIT_history!CF36*PIT_fed_deduction!CF36*PIT_history!CF$54))</f>
        <v>1.9108280254777069E-2</v>
      </c>
      <c r="CG36" s="148">
        <f>IF(PIT_fed_deduction!CG36="",0,(PIT_history!CG36*(1-PIT_fed_deduction!CG36*PIT_history!CG$54))/(1-PIT_history!CG36*PIT_fed_deduction!CG36*PIT_history!CG$54))</f>
        <v>2.6957637997432605E-2</v>
      </c>
      <c r="CH36" s="148">
        <f>IF(PIT_fed_deduction!CH36="",0,(PIT_history!CH36*(1-PIT_fed_deduction!CH36*PIT_history!CH$54))/(1-PIT_history!CH36*PIT_fed_deduction!CH36*PIT_history!CH$54))</f>
        <v>2.6957637997432605E-2</v>
      </c>
      <c r="CI36" s="148">
        <f>IF(PIT_fed_deduction!CI36="",0,(PIT_history!CI36*(1-PIT_fed_deduction!CI36*PIT_history!CI$54))/(1-PIT_history!CI36*PIT_fed_deduction!CI36*PIT_history!CI$54))</f>
        <v>2.6957637997432605E-2</v>
      </c>
      <c r="CJ36" s="148">
        <f>IF(PIT_fed_deduction!CJ36="",0,(PIT_history!CJ36*(1-PIT_fed_deduction!CJ36*PIT_history!CJ$54))/(1-PIT_history!CJ36*PIT_fed_deduction!CJ36*PIT_history!CJ$54))</f>
        <v>3.6269430051813475E-2</v>
      </c>
      <c r="CK36" s="148">
        <f>IF(PIT_fed_deduction!CK36="",0,(PIT_history!CK36*(1-PIT_fed_deduction!CK36*PIT_history!CK$54))/(1-PIT_history!CK36*PIT_fed_deduction!CK36*PIT_history!CK$54))</f>
        <v>3.7315129398483908E-2</v>
      </c>
      <c r="CL36" s="148">
        <f>IF(PIT_fed_deduction!CL36="",0,(PIT_history!CL36*(1-PIT_fed_deduction!CL36*PIT_history!CL$54))/(1-PIT_history!CL36*PIT_fed_deduction!CL36*PIT_history!CL$54))</f>
        <v>2.853722457695668E-2</v>
      </c>
      <c r="CM36" s="148">
        <f>IF(PIT_fed_deduction!CM36="",0,(PIT_history!CM36*(1-PIT_fed_deduction!CM36*PIT_history!CM$54))/(1-PIT_history!CM36*PIT_fed_deduction!CM36*PIT_history!CM$54))</f>
        <v>2.853722457695668E-2</v>
      </c>
      <c r="CN36" s="148">
        <f>IF(PIT_fed_deduction!CN36="",0,(PIT_history!CN36*(1-PIT_fed_deduction!CN36*PIT_history!CN$54))/(1-PIT_history!CN36*PIT_fed_deduction!CN36*PIT_history!CN$54))</f>
        <v>2.853722457695668E-2</v>
      </c>
      <c r="CO36" s="148">
        <f>IF(PIT_fed_deduction!CO36="",0,(PIT_history!CO36*(1-PIT_fed_deduction!CO36*PIT_history!CO$54))/(1-PIT_history!CO36*PIT_fed_deduction!CO36*PIT_history!CO$54))</f>
        <v>3.0354387935281269E-2</v>
      </c>
      <c r="CP36" s="148">
        <f>IF(PIT_fed_deduction!CP36="",0,(PIT_history!CP36*(1-PIT_fed_deduction!CP36*PIT_history!CP$54))/(1-PIT_history!CP36*PIT_fed_deduction!CP36*PIT_history!CP$54))</f>
        <v>3.0354387935281269E-2</v>
      </c>
      <c r="CQ36" s="148">
        <f>IF(PIT_fed_deduction!CQ36="",0,(PIT_history!CQ36*(1-PIT_fed_deduction!CQ36*PIT_history!CQ$54))/(1-PIT_history!CQ36*PIT_fed_deduction!CQ36*PIT_history!CQ$54))</f>
        <v>3.4237416457896616E-2</v>
      </c>
      <c r="CR36" s="148">
        <f>IF(PIT_fed_deduction!CR36="",0,(PIT_history!CR36*(1-PIT_fed_deduction!CR36*PIT_history!CR$54))/(1-PIT_history!CR36*PIT_fed_deduction!CR36*PIT_history!CR$54))</f>
        <v>3.4237416457896616E-2</v>
      </c>
      <c r="CS36" s="148">
        <f>IF(PIT_fed_deduction!CS36="",0,(PIT_history!CS36*(1-PIT_fed_deduction!CS36*PIT_history!CS$54))/(1-PIT_history!CS36*PIT_fed_deduction!CS36*PIT_history!CS$54))</f>
        <v>3.4237416457896616E-2</v>
      </c>
      <c r="CT36" s="148">
        <f>IF(PIT_fed_deduction!CT36="",0,(PIT_history!CT36*(1-PIT_fed_deduction!CT36*PIT_history!CT$54))/(1-PIT_history!CT36*PIT_fed_deduction!CT36*PIT_history!CT$54))</f>
        <v>3.4237416457896616E-2</v>
      </c>
      <c r="CU36" s="148">
        <f>IF(PIT_fed_deduction!CU36="",0,(PIT_history!CU36*(1-PIT_fed_deduction!CU36*PIT_history!CU$54))/(1-PIT_history!CU36*PIT_fed_deduction!CU36*PIT_history!CU$54))</f>
        <v>3.4237416457896616E-2</v>
      </c>
      <c r="CV36" s="148">
        <f>IF(PIT_fed_deduction!CV36="",0,(PIT_history!CV36*(1-PIT_fed_deduction!CV36*PIT_history!CV$54))/(1-PIT_history!CV36*PIT_fed_deduction!CV36*PIT_history!CV$54))</f>
        <v>3.4237416457896616E-2</v>
      </c>
      <c r="CW36" s="148">
        <f>IF(PIT_fed_deduction!CW36="",0,(PIT_history!CW36*(1-PIT_fed_deduction!CW36*PIT_history!CW$54))/(1-PIT_history!CW36*PIT_fed_deduction!CW36*PIT_history!CW$54))</f>
        <v>3.4237416457896616E-2</v>
      </c>
      <c r="CX36" s="148">
        <f>IF(PIT_fed_deduction!CX36="",0,(PIT_history!CX36*(1-PIT_fed_deduction!CX36*PIT_history!CX$54))/(1-PIT_history!CX36*PIT_fed_deduction!CX36*PIT_history!CX$54))</f>
        <v>3.4237416457896616E-2</v>
      </c>
      <c r="CY36" s="148">
        <f>IF(PIT_fed_deduction!CY36="",0,(PIT_history!CY36*(1-PIT_fed_deduction!CY36*PIT_history!CY$54))/(1-PIT_history!CY36*PIT_fed_deduction!CY36*PIT_history!CY$54))</f>
        <v>3.4065781503893548E-2</v>
      </c>
      <c r="CZ36" s="148">
        <f>IF(PIT_fed_deduction!CZ36="",0,(PIT_history!CZ36*(1-PIT_fed_deduction!CZ36*PIT_history!CZ$54))/(1-PIT_history!CZ36*PIT_fed_deduction!CZ36*PIT_history!CZ$54))</f>
        <v>3.4758898182289347E-2</v>
      </c>
      <c r="DA36" s="148">
        <f>IF(PIT_fed_deduction!DA36="",0,(PIT_history!DA36*(1-PIT_fed_deduction!DA36*PIT_history!DA$54))/(1-PIT_history!DA36*PIT_fed_deduction!DA36*PIT_history!DA$54))</f>
        <v>3.6722040362631422E-2</v>
      </c>
      <c r="DB36" s="148">
        <f>IF(PIT_fed_deduction!DB36="",0,(PIT_history!DB36*(1-PIT_fed_deduction!DB36*PIT_history!DB$54))/(1-PIT_history!DB36*PIT_fed_deduction!DB36*PIT_history!DB$54))</f>
        <v>3.6722040362631422E-2</v>
      </c>
      <c r="DC36" s="148">
        <f>IF(PIT_fed_deduction!DC36="",0,(PIT_history!DC36*(1-PIT_fed_deduction!DC36*PIT_history!DC$54))/(1-PIT_history!DC36*PIT_fed_deduction!DC36*PIT_history!DC$54))</f>
        <v>3.6722040362631422E-2</v>
      </c>
      <c r="DD36" s="148">
        <f>IF(PIT_fed_deduction!DD36="",0,(PIT_history!DD36*(1-PIT_fed_deduction!DD36*PIT_history!DD$54))/(1-PIT_history!DD36*PIT_fed_deduction!DD36*PIT_history!DD$54))</f>
        <v>3.6722040362631422E-2</v>
      </c>
      <c r="DE36" s="148">
        <f>IF(PIT_fed_deduction!DE36="",0,(PIT_history!DE36*(1-PIT_fed_deduction!DE36*PIT_history!DE$54))/(1-PIT_history!DE36*PIT_fed_deduction!DE36*PIT_history!DE$54))</f>
        <v>3.6722040362631422E-2</v>
      </c>
      <c r="DF36" s="148">
        <f>IF(PIT_fed_deduction!DF36="",0,(PIT_history!DF36*(1-PIT_fed_deduction!DF36*PIT_history!DF$54))/(1-PIT_history!DF36*PIT_fed_deduction!DF36*PIT_history!DF$54))</f>
        <v>3.6722040362631422E-2</v>
      </c>
      <c r="DG36" s="148">
        <f>IF(PIT_fed_deduction!DG36="",0,(PIT_history!DG36*(1-PIT_fed_deduction!DG36*PIT_history!DG$54))/(1-PIT_history!DG36*PIT_fed_deduction!DG36*PIT_history!DG$54))</f>
        <v>3.2136644319881176E-2</v>
      </c>
      <c r="DH36" s="148">
        <f>IF(PIT_fed_deduction!DH36="",0,(PIT_history!DH36*(1-PIT_fed_deduction!DH36*PIT_history!DH$54))/(1-PIT_history!DH36*PIT_fed_deduction!DH36*PIT_history!DH$54))</f>
        <v>3.2136644319881176E-2</v>
      </c>
      <c r="DI36" s="148">
        <f>IF(PIT_fed_deduction!DI36="",0,(PIT_history!DI36*(1-PIT_fed_deduction!DI36*PIT_history!DI$54))/(1-PIT_history!DI36*PIT_fed_deduction!DI36*PIT_history!DI$54))</f>
        <v>4.8599999999999997E-2</v>
      </c>
      <c r="DJ36" s="148">
        <f>IF(PIT_fed_deduction!DJ36="",0,(PIT_history!DJ36*(1-PIT_fed_deduction!DJ36*PIT_history!DJ$54))/(1-PIT_history!DJ36*PIT_fed_deduction!DJ36*PIT_history!DJ$54))</f>
        <v>3.9900000000000005E-2</v>
      </c>
      <c r="DK36" s="148">
        <f>IF(PIT_fed_deduction!DK36="",0,(PIT_history!DK36*(1-PIT_fed_deduction!DK36*PIT_history!DK$54))/(1-PIT_history!DK36*PIT_fed_deduction!DK36*PIT_history!DK$54))</f>
        <v>3.9900000000000005E-2</v>
      </c>
      <c r="DL36" s="148">
        <f>IF(PIT_fed_deduction!DL36="",0,(PIT_history!DL36*(1-PIT_fed_deduction!DL36*PIT_history!DL$54))/(1-PIT_history!DL36*PIT_fed_deduction!DL36*PIT_history!DL$54))</f>
        <v>3.2199999999999999E-2</v>
      </c>
      <c r="DM36" s="148">
        <f>IF(PIT_fed_deduction!DM36="",0,(PIT_history!DM36*(1-PIT_fed_deduction!DM36*PIT_history!DM$54))/(1-PIT_history!DM36*PIT_fed_deduction!DM36*PIT_history!DM$54))</f>
        <v>3.2199999999999999E-2</v>
      </c>
      <c r="DN36" s="148">
        <f>IF(PIT_fed_deduction!DN36="",0,(PIT_history!DN36*(1-PIT_fed_deduction!DN36*PIT_history!DN$54))/(1-PIT_history!DN36*PIT_fed_deduction!DN36*PIT_history!DN$54))</f>
        <v>2.8999999999999998E-2</v>
      </c>
      <c r="DO36" s="148">
        <f>IF(PIT_fed_deduction!DO36="",0,(PIT_history!DO36*(1-PIT_fed_deduction!DO36*PIT_history!DO$54))/(1-PIT_history!DO36*PIT_fed_deduction!DO36*PIT_history!DO$54))</f>
        <v>2.8999999999999998E-2</v>
      </c>
      <c r="DP36" s="148">
        <f>IF(PIT_fed_deduction!DP36="",0,(1-(PIT_fed_deduction!DP36*PIT_history!DP$54))*PIT_history!DP36)</f>
        <v>2.8999999999999998E-2</v>
      </c>
      <c r="DQ36" s="148">
        <f>IF(PIT_fed_deduction!DQ36="",0,(1-(PIT_fed_deduction!DQ36*PIT_history!DQ$54))*PIT_history!DQ36)</f>
        <v>2.8999999999999998E-2</v>
      </c>
      <c r="DR36" s="148">
        <f>IF(PIT_fed_deduction!DR36="",0,(1-(PIT_fed_deduction!DR36*PIT_history!DR$54))*PIT_history!DR36)</f>
        <v>2.8999999999999998E-2</v>
      </c>
      <c r="DS36" s="148">
        <f>IF(PIT_fed_deduction!DS36="",0,(1-(PIT_fed_deduction!DS36*PIT_history!DS$54))*PIT_history!DS36)</f>
        <v>2.8999999999999998E-2</v>
      </c>
      <c r="DT36" s="148">
        <f>IF(PIT_fed_deduction!DT36="",0,(1-(PIT_fed_deduction!DT36*PIT_history!DT$54))*PIT_history!DT36)</f>
        <v>2.8999999999999998E-2</v>
      </c>
      <c r="DU36" s="148">
        <f>IF(PIT_fed_deduction!DU36="",0,(1-(PIT_fed_deduction!DU36*PIT_history!DU$54))*PIT_history!DU36)</f>
        <v>2.8999999999999998E-2</v>
      </c>
      <c r="DV36" s="148">
        <f>IF(PIT_fed_deduction!DV36="",0,(1-(PIT_fed_deduction!DV36*PIT_history!DV$54))*PIT_history!DV36)</f>
        <v>2.9000000000000001E-2</v>
      </c>
      <c r="DW36" s="148">
        <f>IF(PIT_fed_deduction!DW36="",0,(1-(PIT_fed_deduction!DW36*PIT_history!DW$54))*PIT_history!DW36)</f>
        <v>2.5000000000000001E-2</v>
      </c>
      <c r="DX36" s="148">
        <f>IF(PIT_fed_deduction!DX36="",0,(1-(PIT_fed_deduction!DX36*PIT_history!DX$54))*PIT_history!DX36)</f>
        <v>2.5000000000000001E-2</v>
      </c>
      <c r="DY36" s="144">
        <f>IF(PIT_fed_deduction!DY36="","",(1-(PIT_fed_deduction!DY36*PIT_history!DY$54))*PIT_history!DY36)</f>
        <v>2.5000000000000001E-2</v>
      </c>
      <c r="DZ36" s="68"/>
      <c r="EA36" s="2"/>
      <c r="EB36" s="2"/>
      <c r="EC36" s="2"/>
      <c r="ED36" s="2"/>
      <c r="EE36" s="2"/>
      <c r="EF36" s="2"/>
      <c r="EG36" s="2"/>
      <c r="EH36" s="2"/>
      <c r="EI36" s="2"/>
      <c r="EJ36" s="2"/>
      <c r="EK36" s="2"/>
      <c r="EL36" s="2"/>
      <c r="EM36" s="2"/>
      <c r="EN36" s="2"/>
      <c r="EO36" s="2"/>
      <c r="EP36" s="2"/>
      <c r="EQ36" s="2"/>
      <c r="ER36" s="2"/>
      <c r="ES36" s="2"/>
      <c r="ET36" s="2"/>
      <c r="EU36" s="2"/>
    </row>
    <row r="37" spans="1:151" ht="15" customHeight="1">
      <c r="A37" s="17" t="s">
        <v>61</v>
      </c>
      <c r="B37" s="148">
        <f>IF(PIT_fed_deduction!B37="",0,(PIT_history!B37*(1-PIT_fed_deduction!B37*PIT_history!B$54))/(1-PIT_history!B37*PIT_fed_deduction!B37*PIT_history!B$54))</f>
        <v>0</v>
      </c>
      <c r="C37" s="148">
        <f>IF(PIT_fed_deduction!C37="",0,(PIT_history!C37*(1-PIT_fed_deduction!C37*PIT_history!C$54))/(1-PIT_history!C37*PIT_fed_deduction!C37*PIT_history!C$54))</f>
        <v>0</v>
      </c>
      <c r="D37" s="148">
        <f>IF(PIT_fed_deduction!D37="",0,(PIT_history!D37*(1-PIT_fed_deduction!D37*PIT_history!D$54))/(1-PIT_history!D37*PIT_fed_deduction!D37*PIT_history!D$54))</f>
        <v>0</v>
      </c>
      <c r="E37" s="148">
        <f>IF(PIT_fed_deduction!E37="",0,(PIT_history!E37*(1-PIT_fed_deduction!E37*PIT_history!E$54))/(1-PIT_history!E37*PIT_fed_deduction!E37*PIT_history!E$54))</f>
        <v>0</v>
      </c>
      <c r="F37" s="148">
        <f>IF(PIT_fed_deduction!F37="",0,(PIT_history!F37*(1-PIT_fed_deduction!F37*PIT_history!F$54))/(1-PIT_history!F37*PIT_fed_deduction!F37*PIT_history!F$54))</f>
        <v>0</v>
      </c>
      <c r="G37" s="148">
        <f>IF(PIT_fed_deduction!G37="",0,(PIT_history!G37*(1-PIT_fed_deduction!G37*PIT_history!G$54))/(1-PIT_history!G37*PIT_fed_deduction!G37*PIT_history!G$54))</f>
        <v>0</v>
      </c>
      <c r="H37" s="148">
        <f>IF(PIT_fed_deduction!H37="",0,(PIT_history!H37*(1-PIT_fed_deduction!H37*PIT_history!H$54))/(1-PIT_history!H37*PIT_fed_deduction!H37*PIT_history!H$54))</f>
        <v>0</v>
      </c>
      <c r="I37" s="148">
        <f>IF(PIT_fed_deduction!I37="",0,(PIT_history!I37*(1-PIT_fed_deduction!I37*PIT_history!I$54))/(1-PIT_history!I37*PIT_fed_deduction!I37*PIT_history!I$54))</f>
        <v>0</v>
      </c>
      <c r="J37" s="148">
        <f>IF(PIT_fed_deduction!J37="",0,(PIT_history!J37*(1-PIT_fed_deduction!J37*PIT_history!J$54))/(1-PIT_history!J37*PIT_fed_deduction!J37*PIT_history!J$54))</f>
        <v>0</v>
      </c>
      <c r="K37" s="148">
        <f>IF(PIT_fed_deduction!K37="",0,(PIT_history!K37*(1-PIT_fed_deduction!K37*PIT_history!K$54))/(1-PIT_history!K37*PIT_fed_deduction!K37*PIT_history!K$54))</f>
        <v>0</v>
      </c>
      <c r="L37" s="148">
        <f>IF(PIT_fed_deduction!L37="",0,(PIT_history!L37*(1-PIT_fed_deduction!L37*PIT_history!L$54))/(1-PIT_history!L37*PIT_fed_deduction!L37*PIT_history!L$54))</f>
        <v>0</v>
      </c>
      <c r="M37" s="148">
        <f>IF(PIT_fed_deduction!M37="",0,(PIT_history!M37*(1-PIT_fed_deduction!M37*PIT_history!M$54))/(1-PIT_history!M37*PIT_fed_deduction!M37*PIT_history!M$54))</f>
        <v>0</v>
      </c>
      <c r="N37" s="148">
        <f>IF(PIT_fed_deduction!N37="",0,(PIT_history!N37*(1-PIT_fed_deduction!N37*PIT_history!N$54))/(1-PIT_history!N37*PIT_fed_deduction!N37*PIT_history!N$54))</f>
        <v>0</v>
      </c>
      <c r="O37" s="148">
        <f>IF(PIT_fed_deduction!O37="",0,(PIT_history!O37*(1-PIT_fed_deduction!O37*PIT_history!O$54))/(1-PIT_history!O37*PIT_fed_deduction!O37*PIT_history!O$54))</f>
        <v>0</v>
      </c>
      <c r="P37" s="148">
        <f>IF(PIT_fed_deduction!P37="",0,(PIT_history!P37*(1-PIT_fed_deduction!P37*PIT_history!P$54))/(1-PIT_history!P37*PIT_fed_deduction!P37*PIT_history!P$54))</f>
        <v>0</v>
      </c>
      <c r="Q37" s="148">
        <f>IF(PIT_fed_deduction!Q37="",0,(PIT_history!Q37*(1-PIT_fed_deduction!Q37*PIT_history!Q$54))/(1-PIT_history!Q37*PIT_fed_deduction!Q37*PIT_history!Q$54))</f>
        <v>0</v>
      </c>
      <c r="R37" s="148">
        <f>IF(PIT_fed_deduction!R37="",0,(PIT_history!R37*(1-PIT_fed_deduction!R37*PIT_history!R$54))/(1-PIT_history!R37*PIT_fed_deduction!R37*PIT_history!R$54))</f>
        <v>0</v>
      </c>
      <c r="S37" s="148">
        <f>IF(PIT_fed_deduction!S37="",0,(PIT_history!S37*(1-PIT_fed_deduction!S37*PIT_history!S$54))/(1-PIT_history!S37*PIT_fed_deduction!S37*PIT_history!S$54))</f>
        <v>0</v>
      </c>
      <c r="T37" s="148">
        <f>IF(PIT_fed_deduction!T37="",0,(PIT_history!T37*(1-PIT_fed_deduction!T37*PIT_history!T$54))/(1-PIT_history!T37*PIT_fed_deduction!T37*PIT_history!T$54))</f>
        <v>0</v>
      </c>
      <c r="U37" s="148">
        <f>IF(PIT_fed_deduction!U37="",0,(PIT_history!U37*(1-PIT_fed_deduction!U37*PIT_history!U$54))/(1-PIT_history!U37*PIT_fed_deduction!U37*PIT_history!U$54))</f>
        <v>0</v>
      </c>
      <c r="V37" s="148">
        <f>IF(PIT_fed_deduction!V37="",0,(PIT_history!V37*(1-PIT_fed_deduction!V37*PIT_history!V$54))/(1-PIT_history!V37*PIT_fed_deduction!V37*PIT_history!V$54))</f>
        <v>0</v>
      </c>
      <c r="W37" s="148">
        <f>IF(PIT_fed_deduction!W37="",0,(PIT_history!W37*(1-PIT_fed_deduction!W37*PIT_history!W$54))/(1-PIT_history!W37*PIT_fed_deduction!W37*PIT_history!W$54))</f>
        <v>0</v>
      </c>
      <c r="X37" s="148">
        <f>IF(PIT_fed_deduction!X37="",0,(PIT_history!X37*(1-PIT_fed_deduction!X37*PIT_history!X$54))/(1-PIT_history!X37*PIT_fed_deduction!X37*PIT_history!X$54))</f>
        <v>0</v>
      </c>
      <c r="Y37" s="148">
        <f>IF(PIT_fed_deduction!Y37="",0,(PIT_history!Y37*(1-PIT_fed_deduction!Y37*PIT_history!Y$54))/(1-PIT_history!Y37*PIT_fed_deduction!Y37*PIT_history!Y$54))</f>
        <v>0</v>
      </c>
      <c r="Z37" s="148">
        <f>IF(PIT_fed_deduction!Z37="",0,(PIT_history!Z37*(1-PIT_fed_deduction!Z37*PIT_history!Z$54))/(1-PIT_history!Z37*PIT_fed_deduction!Z37*PIT_history!Z$54))</f>
        <v>0</v>
      </c>
      <c r="AA37" s="148">
        <f>IF(PIT_fed_deduction!AA37="",0,(PIT_history!AA37*(1-PIT_fed_deduction!AA37*PIT_history!AA$54))/(1-PIT_history!AA37*PIT_fed_deduction!AA37*PIT_history!AA$54))</f>
        <v>0</v>
      </c>
      <c r="AB37" s="148">
        <f>IF(PIT_fed_deduction!AB37="",0,(PIT_history!AB37*(1-PIT_fed_deduction!AB37*PIT_history!AB$54))/(1-PIT_history!AB37*PIT_fed_deduction!AB37*PIT_history!AB$54))</f>
        <v>0</v>
      </c>
      <c r="AC37" s="148">
        <f>IF(PIT_fed_deduction!AC37="",0,(PIT_history!AC37*(1-PIT_fed_deduction!AC37*PIT_history!AC$54))/(1-PIT_history!AC37*PIT_fed_deduction!AC37*PIT_history!AC$54))</f>
        <v>0</v>
      </c>
      <c r="AD37" s="148">
        <f>IF(PIT_fed_deduction!AD37="",0,(PIT_history!AD37*(1-PIT_fed_deduction!AD37*PIT_history!AD$54))/(1-PIT_history!AD37*PIT_fed_deduction!AD37*PIT_history!AD$54))</f>
        <v>0</v>
      </c>
      <c r="AE37" s="148">
        <f>IF(PIT_fed_deduction!AE37="",0,(PIT_history!AE37*(1-PIT_fed_deduction!AE37*PIT_history!AE$54))/(1-PIT_history!AE37*PIT_fed_deduction!AE37*PIT_history!AE$54))</f>
        <v>0</v>
      </c>
      <c r="AF37" s="148">
        <f>IF(PIT_fed_deduction!AF37="",0,(PIT_history!AF37*(1-PIT_fed_deduction!AF37*PIT_history!AF$54))/(1-PIT_history!AF37*PIT_fed_deduction!AF37*PIT_history!AF$54))</f>
        <v>0</v>
      </c>
      <c r="AG37" s="148">
        <f>IF(PIT_fed_deduction!AG37="",0,(PIT_history!AG37*(1-PIT_fed_deduction!AG37*PIT_history!AG$54))/(1-PIT_history!AG37*PIT_fed_deduction!AG37*PIT_history!AG$54))</f>
        <v>0</v>
      </c>
      <c r="AH37" s="148">
        <f>IF(PIT_fed_deduction!AH37="",0,(PIT_history!AH37*(1-PIT_fed_deduction!AH37*PIT_history!AH$54))/(1-PIT_history!AH37*PIT_fed_deduction!AH37*PIT_history!AH$54))</f>
        <v>0</v>
      </c>
      <c r="AI37" s="148">
        <f>IF(PIT_fed_deduction!AI37="",0,(PIT_history!AI37*(1-PIT_fed_deduction!AI37*PIT_history!AI$54))/(1-PIT_history!AI37*PIT_fed_deduction!AI37*PIT_history!AI$54))</f>
        <v>0</v>
      </c>
      <c r="AJ37" s="148">
        <f>IF(PIT_fed_deduction!AJ37="",0,(PIT_history!AJ37*(1-PIT_fed_deduction!AJ37*PIT_history!AJ$54))/(1-PIT_history!AJ37*PIT_fed_deduction!AJ37*PIT_history!AJ$54))</f>
        <v>0</v>
      </c>
      <c r="AK37" s="148">
        <f>IF(PIT_fed_deduction!AK37="",0,(PIT_history!AK37*(1-PIT_fed_deduction!AK37*PIT_history!AK$54))/(1-PIT_history!AK37*PIT_fed_deduction!AK37*PIT_history!AK$54))</f>
        <v>0</v>
      </c>
      <c r="AL37" s="148">
        <f>IF(PIT_fed_deduction!AL37="",0,(PIT_history!AL37*(1-PIT_fed_deduction!AL37*PIT_history!AL$54))/(1-PIT_history!AL37*PIT_fed_deduction!AL37*PIT_history!AL$54))</f>
        <v>0</v>
      </c>
      <c r="AM37" s="148">
        <f>IF(PIT_fed_deduction!AM37="",0,(PIT_history!AM37*(1-PIT_fed_deduction!AM37*PIT_history!AM$54))/(1-PIT_history!AM37*PIT_fed_deduction!AM37*PIT_history!AM$54))</f>
        <v>0</v>
      </c>
      <c r="AN37" s="148">
        <f>IF(PIT_fed_deduction!AN37="",0,(PIT_history!AN37*(1-PIT_fed_deduction!AN37*PIT_history!AN$54))/(1-PIT_history!AN37*PIT_fed_deduction!AN37*PIT_history!AN$54))</f>
        <v>0</v>
      </c>
      <c r="AO37" s="148">
        <f>IF(PIT_fed_deduction!AO37="",0,(PIT_history!AO37*(1-PIT_fed_deduction!AO37*PIT_history!AO$54))/(1-PIT_history!AO37*PIT_fed_deduction!AO37*PIT_history!AO$54))</f>
        <v>0</v>
      </c>
      <c r="AP37" s="148">
        <f>IF(PIT_fed_deduction!AP37="",0,(PIT_history!AP37*(1-PIT_fed_deduction!AP37*PIT_history!AP$54))/(1-PIT_history!AP37*PIT_fed_deduction!AP37*PIT_history!AP$54))</f>
        <v>0</v>
      </c>
      <c r="AQ37" s="148">
        <f>IF(PIT_fed_deduction!AQ37="",0,(PIT_history!AQ37*(1-PIT_fed_deduction!AQ37*PIT_history!AQ$54))/(1-PIT_history!AQ37*PIT_fed_deduction!AQ37*PIT_history!AQ$54))</f>
        <v>0</v>
      </c>
      <c r="AR37" s="148">
        <f>IF(PIT_fed_deduction!AR37="",0,(PIT_history!AR37*(1-PIT_fed_deduction!AR37*PIT_history!AR$54))/(1-PIT_history!AR37*PIT_fed_deduction!AR37*PIT_history!AR$54))</f>
        <v>0</v>
      </c>
      <c r="AS37" s="148">
        <f>IF(PIT_fed_deduction!AS37="",0,(PIT_history!AS37*(1-PIT_fed_deduction!AS37*PIT_history!AS$54))/(1-PIT_history!AS37*PIT_fed_deduction!AS37*PIT_history!AS$54))</f>
        <v>0</v>
      </c>
      <c r="AT37" s="148">
        <f>IF(PIT_fed_deduction!AT37="",0,(PIT_history!AT37*(1-PIT_fed_deduction!AT37*PIT_history!AT$54))/(1-PIT_history!AT37*PIT_fed_deduction!AT37*PIT_history!AT$54))</f>
        <v>0</v>
      </c>
      <c r="AU37" s="148">
        <f>IF(PIT_fed_deduction!AU37="",0,(PIT_history!AU37*(1-PIT_fed_deduction!AU37*PIT_history!AU$54))/(1-PIT_history!AU37*PIT_fed_deduction!AU37*PIT_history!AU$54))</f>
        <v>0</v>
      </c>
      <c r="AV37" s="148">
        <f>IF(PIT_fed_deduction!AV37="",0,(PIT_history!AV37*(1-PIT_fed_deduction!AV37*PIT_history!AV$54))/(1-PIT_history!AV37*PIT_fed_deduction!AV37*PIT_history!AV$54))</f>
        <v>0</v>
      </c>
      <c r="AW37" s="148">
        <f>IF(PIT_fed_deduction!AW37="",0,(PIT_history!AW37*(1-PIT_fed_deduction!AW37*PIT_history!AW$54))/(1-PIT_history!AW37*PIT_fed_deduction!AW37*PIT_history!AW$54))</f>
        <v>0</v>
      </c>
      <c r="AX37" s="148">
        <f>IF(PIT_fed_deduction!AX37="",0,(PIT_history!AX37*(1-PIT_fed_deduction!AX37*PIT_history!AX$54))/(1-PIT_history!AX37*PIT_fed_deduction!AX37*PIT_history!AX$54))</f>
        <v>0</v>
      </c>
      <c r="AY37" s="148">
        <f>IF(PIT_fed_deduction!AY37="",0,(PIT_history!AY37*(1-PIT_fed_deduction!AY37*PIT_history!AY$54))/(1-PIT_history!AY37*PIT_fed_deduction!AY37*PIT_history!AY$54))</f>
        <v>0</v>
      </c>
      <c r="AZ37" s="148">
        <f>IF(PIT_fed_deduction!AZ37="",0,(PIT_history!AZ37*(1-PIT_fed_deduction!AZ37*PIT_history!AZ$54))/(1-PIT_history!AZ37*PIT_fed_deduction!AZ37*PIT_history!AZ$54))</f>
        <v>0</v>
      </c>
      <c r="BA37" s="148">
        <f>IF(PIT_fed_deduction!BA37="",0,(PIT_history!BA37*(1-PIT_fed_deduction!BA37*PIT_history!BA$54))/(1-PIT_history!BA37*PIT_fed_deduction!BA37*PIT_history!BA$54))</f>
        <v>0</v>
      </c>
      <c r="BB37" s="148">
        <f>IF(PIT_fed_deduction!BB37="",0,(PIT_history!BB37*(1-PIT_fed_deduction!BB37*PIT_history!BB$54))/(1-PIT_history!BB37*PIT_fed_deduction!BB37*PIT_history!BB$54))</f>
        <v>0</v>
      </c>
      <c r="BC37" s="148">
        <f>IF(PIT_fed_deduction!BC37="",0,(PIT_history!BC37*(1-PIT_fed_deduction!BC37*PIT_history!BC$54))/(1-PIT_history!BC37*PIT_fed_deduction!BC37*PIT_history!BC$54))</f>
        <v>0</v>
      </c>
      <c r="BD37" s="148">
        <f>IF(PIT_fed_deduction!BD37="",0,(PIT_history!BD37*(1-PIT_fed_deduction!BD37*PIT_history!BD$54))/(1-PIT_history!BD37*PIT_fed_deduction!BD37*PIT_history!BD$54))</f>
        <v>0</v>
      </c>
      <c r="BE37" s="148">
        <f>IF(PIT_fed_deduction!BE37="",0,(PIT_history!BE37*(1-PIT_fed_deduction!BE37*PIT_history!BE$54))/(1-PIT_history!BE37*PIT_fed_deduction!BE37*PIT_history!BE$54))</f>
        <v>0</v>
      </c>
      <c r="BF37" s="148">
        <f>IF(PIT_fed_deduction!BF37="",0,(PIT_history!BF37*(1-PIT_fed_deduction!BF37*PIT_history!BF$54))/(1-PIT_history!BF37*PIT_fed_deduction!BF37*PIT_history!BF$54))</f>
        <v>0</v>
      </c>
      <c r="BG37" s="148">
        <f>IF(PIT_fed_deduction!BG37="",0,(PIT_history!BG37*(1-PIT_fed_deduction!BG37*PIT_history!BG$54))/(1-PIT_history!BG37*PIT_fed_deduction!BG37*PIT_history!BG$54))</f>
        <v>0</v>
      </c>
      <c r="BH37" s="148">
        <f>IF(PIT_fed_deduction!BH37="",0,(PIT_history!BH37*(1-PIT_fed_deduction!BH37*PIT_history!BH$54))/(1-PIT_history!BH37*PIT_fed_deduction!BH37*PIT_history!BH$54))</f>
        <v>0</v>
      </c>
      <c r="BI37" s="148">
        <f>IF(PIT_fed_deduction!BI37="",0,(PIT_history!BI37*(1-PIT_fed_deduction!BI37*PIT_history!BI$54))/(1-PIT_history!BI37*PIT_fed_deduction!BI37*PIT_history!BI$54))</f>
        <v>0</v>
      </c>
      <c r="BJ37" s="148">
        <f>IF(PIT_fed_deduction!BJ37="",0,(PIT_history!BJ37*(1-PIT_fed_deduction!BJ37*PIT_history!BJ$54))/(1-PIT_history!BJ37*PIT_fed_deduction!BJ37*PIT_history!BJ$54))</f>
        <v>0</v>
      </c>
      <c r="BK37" s="148">
        <f>IF(PIT_fed_deduction!BK37="",0,(PIT_history!BK37*(1-PIT_fed_deduction!BK37*PIT_history!BK$54))/(1-PIT_history!BK37*PIT_fed_deduction!BK37*PIT_history!BK$54))</f>
        <v>0</v>
      </c>
      <c r="BL37" s="148">
        <f>IF(PIT_fed_deduction!BL37="",0,(PIT_history!BL37*(1-PIT_fed_deduction!BL37*PIT_history!BL$54))/(1-PIT_history!BL37*PIT_fed_deduction!BL37*PIT_history!BL$54))</f>
        <v>0</v>
      </c>
      <c r="BM37" s="148">
        <f>IF(PIT_fed_deduction!BM37="",0,(PIT_history!BM37*(1-PIT_fed_deduction!BM37*PIT_history!BM$54))/(1-PIT_history!BM37*PIT_fed_deduction!BM37*PIT_history!BM$54))</f>
        <v>0</v>
      </c>
      <c r="BN37" s="148">
        <f>IF(PIT_fed_deduction!BN37="",0,(PIT_history!BN37*(1-PIT_fed_deduction!BN37*PIT_history!BN$54))/(1-PIT_history!BN37*PIT_fed_deduction!BN37*PIT_history!BN$54))</f>
        <v>0</v>
      </c>
      <c r="BO37" s="148">
        <f>IF(PIT_fed_deduction!BO37="",0,(PIT_history!BO37*(1-PIT_fed_deduction!BO37*PIT_history!BO$54))/(1-PIT_history!BO37*PIT_fed_deduction!BO37*PIT_history!BO$54))</f>
        <v>0</v>
      </c>
      <c r="BP37" s="148">
        <f>IF(PIT_fed_deduction!BP37="",0,(PIT_history!BP37*(1-PIT_fed_deduction!BP37*PIT_history!BP$54))/(1-PIT_history!BP37*PIT_fed_deduction!BP37*PIT_history!BP$54))</f>
        <v>0</v>
      </c>
      <c r="BQ37" s="148">
        <f>IF(PIT_fed_deduction!BQ37="",0,(PIT_history!BQ37*(1-PIT_fed_deduction!BQ37*PIT_history!BQ$54))/(1-PIT_history!BQ37*PIT_fed_deduction!BQ37*PIT_history!BQ$54))</f>
        <v>0</v>
      </c>
      <c r="BR37" s="148">
        <f>IF(PIT_fed_deduction!BR37="",0,(PIT_history!BR37*(1-PIT_fed_deduction!BR37*PIT_history!BR$54))/(1-PIT_history!BR37*PIT_fed_deduction!BR37*PIT_history!BR$54))</f>
        <v>0</v>
      </c>
      <c r="BS37" s="148">
        <f>IF(PIT_fed_deduction!BS37="",0,(PIT_history!BS37*(1-PIT_fed_deduction!BS37*PIT_history!BS$54))/(1-PIT_history!BS37*PIT_fed_deduction!BS37*PIT_history!BS$54))</f>
        <v>0</v>
      </c>
      <c r="BT37" s="148">
        <f>IF(PIT_fed_deduction!BT37="",0,(PIT_history!BT37*(1-PIT_fed_deduction!BT37*PIT_history!BT$54))/(1-PIT_history!BT37*PIT_fed_deduction!BT37*PIT_history!BT$54))</f>
        <v>0</v>
      </c>
      <c r="BU37" s="148">
        <f>IF(PIT_fed_deduction!BU37="",0,(PIT_history!BU37*(1-PIT_fed_deduction!BU37*PIT_history!BU$54))/(1-PIT_history!BU37*PIT_fed_deduction!BU37*PIT_history!BU$54))</f>
        <v>3.5000000000000003E-2</v>
      </c>
      <c r="BV37" s="148">
        <f>IF(PIT_fed_deduction!BV37="",0,(PIT_history!BV37*(1-PIT_fed_deduction!BV37*PIT_history!BV$54))/(1-PIT_history!BV37*PIT_fed_deduction!BV37*PIT_history!BV$54))</f>
        <v>3.5000000000000003E-2</v>
      </c>
      <c r="BW37" s="148">
        <f>IF(PIT_fed_deduction!BW37="",0,(PIT_history!BW37*(1-PIT_fed_deduction!BW37*PIT_history!BW$54))/(1-PIT_history!BW37*PIT_fed_deduction!BW37*PIT_history!BW$54))</f>
        <v>3.5000000000000003E-2</v>
      </c>
      <c r="BX37" s="148">
        <f>IF(PIT_fed_deduction!BX37="",0,(PIT_history!BX37*(1-PIT_fed_deduction!BX37*PIT_history!BX$54))/(1-PIT_history!BX37*PIT_fed_deduction!BX37*PIT_history!BX$54))</f>
        <v>3.5000000000000003E-2</v>
      </c>
      <c r="BY37" s="148">
        <f>IF(PIT_fed_deduction!BY37="",0,(PIT_history!BY37*(1-PIT_fed_deduction!BY37*PIT_history!BY$54))/(1-PIT_history!BY37*PIT_fed_deduction!BY37*PIT_history!BY$54))</f>
        <v>3.5000000000000003E-2</v>
      </c>
      <c r="BZ37" s="148">
        <f>IF(PIT_fed_deduction!BZ37="",0,(PIT_history!BZ37*(1-PIT_fed_deduction!BZ37*PIT_history!BZ$54))/(1-PIT_history!BZ37*PIT_fed_deduction!BZ37*PIT_history!BZ$54))</f>
        <v>3.5000000000000003E-2</v>
      </c>
      <c r="CA37" s="148">
        <f>IF(PIT_fed_deduction!CA37="",0,(PIT_history!CA37*(1-PIT_fed_deduction!CA37*PIT_history!CA$54))/(1-PIT_history!CA37*PIT_fed_deduction!CA37*PIT_history!CA$54))</f>
        <v>3.5000000000000003E-2</v>
      </c>
      <c r="CB37" s="148">
        <f>IF(PIT_fed_deduction!CB37="",0,(PIT_history!CB37*(1-PIT_fed_deduction!CB37*PIT_history!CB$54))/(1-PIT_history!CB37*PIT_fed_deduction!CB37*PIT_history!CB$54))</f>
        <v>3.5000000000000003E-2</v>
      </c>
      <c r="CC37" s="148">
        <f>IF(PIT_fed_deduction!CC37="",0,(PIT_history!CC37*(1-PIT_fed_deduction!CC37*PIT_history!CC$54))/(1-PIT_history!CC37*PIT_fed_deduction!CC37*PIT_history!CC$54))</f>
        <v>3.5000000000000003E-2</v>
      </c>
      <c r="CD37" s="148">
        <f>IF(PIT_fed_deduction!CD37="",0,(PIT_history!CD37*(1-PIT_fed_deduction!CD37*PIT_history!CD$54))/(1-PIT_history!CD37*PIT_fed_deduction!CD37*PIT_history!CD$54))</f>
        <v>3.5000000000000003E-2</v>
      </c>
      <c r="CE37" s="148">
        <f>IF(PIT_fed_deduction!CE37="",0,(PIT_history!CE37*(1-PIT_fed_deduction!CE37*PIT_history!CE$54))/(1-PIT_history!CE37*PIT_fed_deduction!CE37*PIT_history!CE$54))</f>
        <v>3.5000000000000003E-2</v>
      </c>
      <c r="CF37" s="148">
        <f>IF(PIT_fed_deduction!CF37="",0,(PIT_history!CF37*(1-PIT_fed_deduction!CF37*PIT_history!CF$54))/(1-PIT_history!CF37*PIT_fed_deduction!CF37*PIT_history!CF$54))</f>
        <v>6.25E-2</v>
      </c>
      <c r="CG37" s="148">
        <f>IF(PIT_fed_deduction!CG37="",0,(PIT_history!CG37*(1-PIT_fed_deduction!CG37*PIT_history!CG$54))/(1-PIT_history!CG37*PIT_fed_deduction!CG37*PIT_history!CG$54))</f>
        <v>9.1650000000000009E-2</v>
      </c>
      <c r="CH37" s="148">
        <f>IF(PIT_fed_deduction!CH37="",0,(PIT_history!CH37*(1-PIT_fed_deduction!CH37*PIT_history!CH$54))/(1-PIT_history!CH37*PIT_fed_deduction!CH37*PIT_history!CH$54))</f>
        <v>9.5000000000000001E-2</v>
      </c>
      <c r="CI37" s="148">
        <f>IF(PIT_fed_deduction!CI37="",0,(PIT_history!CI37*(1-PIT_fed_deduction!CI37*PIT_history!CI$54))/(1-PIT_history!CI37*PIT_fed_deduction!CI37*PIT_history!CI$54))</f>
        <v>9.0249999999999997E-2</v>
      </c>
      <c r="CJ37" s="148">
        <f>IF(PIT_fed_deduction!CJ37="",0,(PIT_history!CJ37*(1-PIT_fed_deduction!CJ37*PIT_history!CJ$54))/(1-PIT_history!CJ37*PIT_fed_deduction!CJ37*PIT_history!CJ$54))</f>
        <v>8.5500000000000007E-2</v>
      </c>
      <c r="CK37" s="148">
        <f>IF(PIT_fed_deduction!CK37="",0,(PIT_history!CK37*(1-PIT_fed_deduction!CK37*PIT_history!CK$54))/(1-PIT_history!CK37*PIT_fed_deduction!CK37*PIT_history!CK$54))</f>
        <v>6.9000000000000006E-2</v>
      </c>
      <c r="CL37" s="148">
        <f>IF(PIT_fed_deduction!CL37="",0,(PIT_history!CL37*(1-PIT_fed_deduction!CL37*PIT_history!CL$54))/(1-PIT_history!CL37*PIT_fed_deduction!CL37*PIT_history!CL$54))</f>
        <v>6.9000000000000006E-2</v>
      </c>
      <c r="CM37" s="148">
        <f>IF(PIT_fed_deduction!CM37="",0,(PIT_history!CM37*(1-PIT_fed_deduction!CM37*PIT_history!CM$54))/(1-PIT_history!CM37*PIT_fed_deduction!CM37*PIT_history!CM$54))</f>
        <v>6.9000000000000006E-2</v>
      </c>
      <c r="CN37" s="148">
        <f>IF(PIT_fed_deduction!CN37="",0,(PIT_history!CN37*(1-PIT_fed_deduction!CN37*PIT_history!CN$54))/(1-PIT_history!CN37*PIT_fed_deduction!CN37*PIT_history!CN$54))</f>
        <v>6.9000000000000006E-2</v>
      </c>
      <c r="CO37" s="148">
        <f>IF(PIT_fed_deduction!CO37="",0,(PIT_history!CO37*(1-PIT_fed_deduction!CO37*PIT_history!CO$54))/(1-PIT_history!CO37*PIT_fed_deduction!CO37*PIT_history!CO$54))</f>
        <v>6.9000000000000006E-2</v>
      </c>
      <c r="CP37" s="148">
        <f>IF(PIT_fed_deduction!CP37="",0,(PIT_history!CP37*(1-PIT_fed_deduction!CP37*PIT_history!CP$54))/(1-PIT_history!CP37*PIT_fed_deduction!CP37*PIT_history!CP$54))</f>
        <v>6.9000000000000006E-2</v>
      </c>
      <c r="CQ37" s="148">
        <f>IF(PIT_fed_deduction!CQ37="",0,(PIT_history!CQ37*(1-PIT_fed_deduction!CQ37*PIT_history!CQ$54))/(1-PIT_history!CQ37*PIT_fed_deduction!CQ37*PIT_history!CQ$54))</f>
        <v>7.4999999999999997E-2</v>
      </c>
      <c r="CR37" s="148">
        <f>IF(PIT_fed_deduction!CR37="",0,(PIT_history!CR37*(1-PIT_fed_deduction!CR37*PIT_history!CR$54))/(1-PIT_history!CR37*PIT_fed_deduction!CR37*PIT_history!CR$54))</f>
        <v>7.4999999999999997E-2</v>
      </c>
      <c r="CS37" s="148">
        <f>IF(PIT_fed_deduction!CS37="",0,(PIT_history!CS37*(1-PIT_fed_deduction!CS37*PIT_history!CS$54))/(1-PIT_history!CS37*PIT_fed_deduction!CS37*PIT_history!CS$54))</f>
        <v>7.4999999999999997E-2</v>
      </c>
      <c r="CT37" s="148">
        <f>IF(PIT_fed_deduction!CT37="",0,(PIT_history!CT37*(1-PIT_fed_deduction!CT37*PIT_history!CT$54))/(1-PIT_history!CT37*PIT_fed_deduction!CT37*PIT_history!CT$54))</f>
        <v>7.4999999999999997E-2</v>
      </c>
      <c r="CU37" s="148">
        <f>IF(PIT_fed_deduction!CU37="",0,(PIT_history!CU37*(1-PIT_fed_deduction!CU37*PIT_history!CU$54))/(1-PIT_history!CU37*PIT_fed_deduction!CU37*PIT_history!CU$54))</f>
        <v>7.2010000000000005E-2</v>
      </c>
      <c r="CV37" s="148">
        <f>IF(PIT_fed_deduction!CV37="",0,(PIT_history!CV37*(1-PIT_fed_deduction!CV37*PIT_history!CV$54))/(1-PIT_history!CV37*PIT_fed_deduction!CV37*PIT_history!CV$54))</f>
        <v>7.2010000000000005E-2</v>
      </c>
      <c r="CW37" s="148">
        <f>IF(PIT_fed_deduction!CW37="",0,(PIT_history!CW37*(1-PIT_fed_deduction!CW37*PIT_history!CW$54))/(1-PIT_history!CW37*PIT_fed_deduction!CW37*PIT_history!CW$54))</f>
        <v>7.2279999999999997E-2</v>
      </c>
      <c r="CX37" s="148">
        <f>IF(PIT_fed_deduction!CX37="",0,(PIT_history!CX37*(1-PIT_fed_deduction!CX37*PIT_history!CX$54))/(1-PIT_history!CX37*PIT_fed_deduction!CX37*PIT_history!CX$54))</f>
        <v>7.2279999999999997E-2</v>
      </c>
      <c r="CY37" s="148">
        <f>IF(PIT_fed_deduction!CY37="",0,(PIT_history!CY37*(1-PIT_fed_deduction!CY37*PIT_history!CY$54))/(1-PIT_history!CY37*PIT_fed_deduction!CY37*PIT_history!CY$54))</f>
        <v>6.9800000000000001E-2</v>
      </c>
      <c r="CZ37" s="148">
        <f>IF(PIT_fed_deduction!CZ37="",0,(PIT_history!CZ37*(1-PIT_fed_deduction!CZ37*PIT_history!CZ$54))/(1-PIT_history!CZ37*PIT_fed_deduction!CZ37*PIT_history!CZ$54))</f>
        <v>7.4999999999999997E-2</v>
      </c>
      <c r="DA37" s="148">
        <f>IF(PIT_fed_deduction!DA37="",0,(PIT_history!DA37*(1-PIT_fed_deduction!DA37*PIT_history!DA$54))/(1-PIT_history!DA37*PIT_fed_deduction!DA37*PIT_history!DA$54))</f>
        <v>7.4999999999999997E-2</v>
      </c>
      <c r="DB37" s="148">
        <f>IF(PIT_fed_deduction!DB37="",0,(PIT_history!DB37*(1-PIT_fed_deduction!DB37*PIT_history!DB$54))/(1-PIT_history!DB37*PIT_fed_deduction!DB37*PIT_history!DB$54))</f>
        <v>7.4999999999999997E-2</v>
      </c>
      <c r="DC37" s="148">
        <f>IF(PIT_fed_deduction!DC37="",0,(PIT_history!DC37*(1-PIT_fed_deduction!DC37*PIT_history!DC$54))/(1-PIT_history!DC37*PIT_fed_deduction!DC37*PIT_history!DC$54))</f>
        <v>7.1849999999999997E-2</v>
      </c>
      <c r="DD37" s="148">
        <f>IF(PIT_fed_deduction!DD37="",0,(PIT_history!DD37*(1-PIT_fed_deduction!DD37*PIT_history!DD$54))/(1-PIT_history!DD37*PIT_fed_deduction!DD37*PIT_history!DD$54))</f>
        <v>6.8699999999999997E-2</v>
      </c>
      <c r="DE37" s="148">
        <f>IF(PIT_fed_deduction!DE37="",0,(PIT_history!DE37*(1-PIT_fed_deduction!DE37*PIT_history!DE$54))/(1-PIT_history!DE37*PIT_fed_deduction!DE37*PIT_history!DE$54))</f>
        <v>6.5549999999999997E-2</v>
      </c>
      <c r="DF37" s="148">
        <f>IF(PIT_fed_deduction!DF37="",0,(PIT_history!DF37*(1-PIT_fed_deduction!DF37*PIT_history!DF$54))/(1-PIT_history!DF37*PIT_fed_deduction!DF37*PIT_history!DF$54))</f>
        <v>6.2400000000000004E-2</v>
      </c>
      <c r="DG37" s="148">
        <f>IF(PIT_fed_deduction!DG37="",0,(PIT_history!DG37*(1-PIT_fed_deduction!DG37*PIT_history!DG$54))/(1-PIT_history!DG37*PIT_fed_deduction!DG37*PIT_history!DG$54))</f>
        <v>6.2400000000000004E-2</v>
      </c>
      <c r="DH37" s="148">
        <f>IF(PIT_fed_deduction!DH37="",0,(PIT_history!DH37*(1-PIT_fed_deduction!DH37*PIT_history!DH$54))/(1-PIT_history!DH37*PIT_fed_deduction!DH37*PIT_history!DH$54))</f>
        <v>6.2400000000000004E-2</v>
      </c>
      <c r="DI37" s="148">
        <f>IF(PIT_fed_deduction!DI37="",0,(PIT_history!DI37*(1-PIT_fed_deduction!DI37*PIT_history!DI$54))/(1-PIT_history!DI37*PIT_fed_deduction!DI37*PIT_history!DI$54))</f>
        <v>5.9249999999999997E-2</v>
      </c>
      <c r="DJ37" s="148">
        <f>IF(PIT_fed_deduction!DJ37="",0,(PIT_history!DJ37*(1-PIT_fed_deduction!DJ37*PIT_history!DJ$54))/(1-PIT_history!DJ37*PIT_fed_deduction!DJ37*PIT_history!DJ$54))</f>
        <v>5.9249999999999997E-2</v>
      </c>
      <c r="DK37" s="148">
        <f>IF(PIT_fed_deduction!DK37="",0,(PIT_history!DK37*(1-PIT_fed_deduction!DK37*PIT_history!DK$54))/(1-PIT_history!DK37*PIT_fed_deduction!DK37*PIT_history!DK$54))</f>
        <v>5.9249999999999997E-2</v>
      </c>
      <c r="DL37" s="148">
        <f>IF(PIT_fed_deduction!DL37="",0,(PIT_history!DL37*(1-PIT_fed_deduction!DL37*PIT_history!DL$54))/(1-PIT_history!DL37*PIT_fed_deduction!DL37*PIT_history!DL$54))</f>
        <v>5.3920000000000003E-2</v>
      </c>
      <c r="DM37" s="148">
        <f>IF(PIT_fed_deduction!DM37="",0,(PIT_history!DM37*(1-PIT_fed_deduction!DM37*PIT_history!DM$54))/(1-PIT_history!DM37*PIT_fed_deduction!DM37*PIT_history!DM$54))</f>
        <v>5.3330000000000002E-2</v>
      </c>
      <c r="DN37" s="148">
        <f>IF(PIT_fed_deduction!DN37="",0,(PIT_history!DN37*(1-PIT_fed_deduction!DN37*PIT_history!DN$54))/(1-PIT_history!DN37*PIT_fed_deduction!DN37*PIT_history!DN$54))</f>
        <v>4.9970000000000001E-2</v>
      </c>
      <c r="DO37" s="148">
        <f>IF(PIT_fed_deduction!DO37="",0,(PIT_history!DO37*(1-PIT_fed_deduction!DO37*PIT_history!DO$54))/(1-PIT_history!DO37*PIT_fed_deduction!DO37*PIT_history!DO$54))</f>
        <v>4.9970000000000001E-2</v>
      </c>
      <c r="DP37" s="148">
        <f>IF(PIT_fed_deduction!DP37="",0,(1-(PIT_fed_deduction!DP37*PIT_history!DP$54))*PIT_history!DP37)</f>
        <v>4.9970000000000001E-2</v>
      </c>
      <c r="DQ37" s="148">
        <f>IF(PIT_fed_deduction!DQ37="",0,(1-(PIT_fed_deduction!DQ37*PIT_history!DQ$54))*PIT_history!DQ37)</f>
        <v>4.9970000000000001E-2</v>
      </c>
      <c r="DR37" s="148">
        <f>IF(PIT_fed_deduction!DR37="",0,(1-(PIT_fed_deduction!DR37*PIT_history!DR$54))*PIT_history!DR37)</f>
        <v>4.7969999999999999E-2</v>
      </c>
      <c r="DS37" s="148">
        <f>IF(PIT_fed_deduction!DS37="",0,(1-(PIT_fed_deduction!DS37*PIT_history!DS$54))*PIT_history!DS37)</f>
        <v>4.7969999999999999E-2</v>
      </c>
      <c r="DT37" s="148">
        <f>IF(PIT_fed_deduction!DT37="",0,(1-(PIT_fed_deduction!DT37*PIT_history!DT$54))*PIT_history!DT37)</f>
        <v>3.9900000000000005E-2</v>
      </c>
      <c r="DU37" s="148">
        <f>IF(PIT_fed_deduction!DU37="",0,(1-(PIT_fed_deduction!DU37*PIT_history!DU$54))*PIT_history!DU37)</f>
        <v>3.9900000000000005E-2</v>
      </c>
      <c r="DV37" s="148">
        <f>IF(PIT_fed_deduction!DV37="",0,(1-(PIT_fed_deduction!DV37*PIT_history!DV$54))*PIT_history!DV37)</f>
        <v>3.5000000000000003E-2</v>
      </c>
      <c r="DW37" s="148">
        <f>IF(PIT_fed_deduction!DW37="",0,(1-(PIT_fed_deduction!DW37*PIT_history!DW$54))*PIT_history!DW37)</f>
        <v>3.5000000000000003E-2</v>
      </c>
      <c r="DX37" s="148">
        <f>IF(PIT_fed_deduction!DX37="",0,(1-(PIT_fed_deduction!DX37*PIT_history!DX$54))*PIT_history!DX37)</f>
        <v>2.75E-2</v>
      </c>
      <c r="DY37" s="144">
        <f>IF(PIT_fed_deduction!DY37="","",(1-(PIT_fed_deduction!DY37*PIT_history!DY$54))*PIT_history!DY37)</f>
        <v>2.75E-2</v>
      </c>
      <c r="DZ37" s="68"/>
      <c r="EA37" s="2"/>
      <c r="EB37" s="2"/>
      <c r="EC37" s="2"/>
      <c r="ED37" s="2"/>
      <c r="EE37" s="2"/>
      <c r="EF37" s="2"/>
      <c r="EG37" s="2"/>
      <c r="EH37" s="2"/>
      <c r="EI37" s="2"/>
      <c r="EJ37" s="2"/>
      <c r="EK37" s="2"/>
      <c r="EL37" s="2"/>
      <c r="EM37" s="2"/>
      <c r="EN37" s="2"/>
      <c r="EO37" s="2"/>
      <c r="EP37" s="2"/>
      <c r="EQ37" s="2"/>
      <c r="ER37" s="2"/>
      <c r="ES37" s="2"/>
      <c r="ET37" s="2"/>
      <c r="EU37" s="2"/>
    </row>
    <row r="38" spans="1:151" ht="15" customHeight="1">
      <c r="A38" s="18" t="s">
        <v>62</v>
      </c>
      <c r="B38" s="148">
        <f>IF(PIT_fed_deduction!B38="",0,(PIT_history!B38*(1-PIT_fed_deduction!B38*PIT_history!B$54))/(1-PIT_history!B38*PIT_fed_deduction!B38*PIT_history!B$54))</f>
        <v>0</v>
      </c>
      <c r="C38" s="148">
        <f>IF(PIT_fed_deduction!C38="",0,(PIT_history!C38*(1-PIT_fed_deduction!C38*PIT_history!C$54))/(1-PIT_history!C38*PIT_fed_deduction!C38*PIT_history!C$54))</f>
        <v>0</v>
      </c>
      <c r="D38" s="148">
        <f>IF(PIT_fed_deduction!D38="",0,(PIT_history!D38*(1-PIT_fed_deduction!D38*PIT_history!D$54))/(1-PIT_history!D38*PIT_fed_deduction!D38*PIT_history!D$54))</f>
        <v>0</v>
      </c>
      <c r="E38" s="148">
        <f>IF(PIT_fed_deduction!E38="",0,(PIT_history!E38*(1-PIT_fed_deduction!E38*PIT_history!E$54))/(1-PIT_history!E38*PIT_fed_deduction!E38*PIT_history!E$54))</f>
        <v>0</v>
      </c>
      <c r="F38" s="148">
        <f>IF(PIT_fed_deduction!F38="",0,(PIT_history!F38*(1-PIT_fed_deduction!F38*PIT_history!F$54))/(1-PIT_history!F38*PIT_fed_deduction!F38*PIT_history!F$54))</f>
        <v>0</v>
      </c>
      <c r="G38" s="148">
        <f>IF(PIT_fed_deduction!G38="",0,(PIT_history!G38*(1-PIT_fed_deduction!G38*PIT_history!G$54))/(1-PIT_history!G38*PIT_fed_deduction!G38*PIT_history!G$54))</f>
        <v>0</v>
      </c>
      <c r="H38" s="148">
        <f>IF(PIT_fed_deduction!H38="",0,(PIT_history!H38*(1-PIT_fed_deduction!H38*PIT_history!H$54))/(1-PIT_history!H38*PIT_fed_deduction!H38*PIT_history!H$54))</f>
        <v>0</v>
      </c>
      <c r="I38" s="148">
        <f>IF(PIT_fed_deduction!I38="",0,(PIT_history!I38*(1-PIT_fed_deduction!I38*PIT_history!I$54))/(1-PIT_history!I38*PIT_fed_deduction!I38*PIT_history!I$54))</f>
        <v>0</v>
      </c>
      <c r="J38" s="148">
        <f>IF(PIT_fed_deduction!J38="",0,(PIT_history!J38*(1-PIT_fed_deduction!J38*PIT_history!J$54))/(1-PIT_history!J38*PIT_fed_deduction!J38*PIT_history!J$54))</f>
        <v>0</v>
      </c>
      <c r="K38" s="148">
        <f>IF(PIT_fed_deduction!K38="",0,(PIT_history!K38*(1-PIT_fed_deduction!K38*PIT_history!K$54))/(1-PIT_history!K38*PIT_fed_deduction!K38*PIT_history!K$54))</f>
        <v>0</v>
      </c>
      <c r="L38" s="148">
        <f>IF(PIT_fed_deduction!L38="",0,(PIT_history!L38*(1-PIT_fed_deduction!L38*PIT_history!L$54))/(1-PIT_history!L38*PIT_fed_deduction!L38*PIT_history!L$54))</f>
        <v>0</v>
      </c>
      <c r="M38" s="148">
        <f>IF(PIT_fed_deduction!M38="",0,(PIT_history!M38*(1-PIT_fed_deduction!M38*PIT_history!M$54))/(1-PIT_history!M38*PIT_fed_deduction!M38*PIT_history!M$54))</f>
        <v>0</v>
      </c>
      <c r="N38" s="148">
        <f>IF(PIT_fed_deduction!N38="",0,(PIT_history!N38*(1-PIT_fed_deduction!N38*PIT_history!N$54))/(1-PIT_history!N38*PIT_fed_deduction!N38*PIT_history!N$54))</f>
        <v>0</v>
      </c>
      <c r="O38" s="148">
        <f>IF(PIT_fed_deduction!O38="",0,(PIT_history!O38*(1-PIT_fed_deduction!O38*PIT_history!O$54))/(1-PIT_history!O38*PIT_fed_deduction!O38*PIT_history!O$54))</f>
        <v>0</v>
      </c>
      <c r="P38" s="148">
        <f>IF(PIT_fed_deduction!P38="",0,(PIT_history!P38*(1-PIT_fed_deduction!P38*PIT_history!P$54))/(1-PIT_history!P38*PIT_fed_deduction!P38*PIT_history!P$54))</f>
        <v>0</v>
      </c>
      <c r="Q38" s="148">
        <f>IF(PIT_fed_deduction!Q38="",0,(PIT_history!Q38*(1-PIT_fed_deduction!Q38*PIT_history!Q$54))/(1-PIT_history!Q38*PIT_fed_deduction!Q38*PIT_history!Q$54))</f>
        <v>4.666332162568991E-2</v>
      </c>
      <c r="R38" s="148">
        <f>IF(PIT_fed_deduction!R38="",0,(PIT_history!R38*(1-PIT_fed_deduction!R38*PIT_history!R$54))/(1-PIT_history!R38*PIT_fed_deduction!R38*PIT_history!R$54))</f>
        <v>4.2821158690176324E-2</v>
      </c>
      <c r="S38" s="148">
        <f>IF(PIT_fed_deduction!S38="",0,(PIT_history!S38*(1-PIT_fed_deduction!S38*PIT_history!S$54))/(1-PIT_history!S38*PIT_fed_deduction!S38*PIT_history!S$54))</f>
        <v>6.6896411919724298E-3</v>
      </c>
      <c r="T38" s="148">
        <f>IF(PIT_fed_deduction!T38="",0,(PIT_history!T38*(1-PIT_fed_deduction!T38*PIT_history!T$54))/(1-PIT_history!T38*PIT_fed_deduction!T38*PIT_history!T$54))</f>
        <v>4.6719479991874872E-3</v>
      </c>
      <c r="U38" s="148">
        <f>IF(PIT_fed_deduction!U38="",0,(PIT_history!U38*(1-PIT_fed_deduction!U38*PIT_history!U$54))/(1-PIT_history!U38*PIT_fed_deduction!U38*PIT_history!U$54))</f>
        <v>5.4800081185305462E-3</v>
      </c>
      <c r="V38" s="148">
        <f>IF(PIT_fed_deduction!V38="",0,(PIT_history!V38*(1-PIT_fed_deduction!V38*PIT_history!V$54))/(1-PIT_history!V38*PIT_fed_deduction!V38*PIT_history!V$54))</f>
        <v>5.4800081185305462E-3</v>
      </c>
      <c r="W38" s="148">
        <f>IF(PIT_fed_deduction!W38="",0,(PIT_history!W38*(1-PIT_fed_deduction!W38*PIT_history!W$54))/(1-PIT_history!W38*PIT_fed_deduction!W38*PIT_history!W$54))</f>
        <v>5.4800081185305462E-3</v>
      </c>
      <c r="X38" s="148">
        <f>IF(PIT_fed_deduction!X38="",0,(PIT_history!X38*(1-PIT_fed_deduction!X38*PIT_history!X$54))/(1-PIT_history!X38*PIT_fed_deduction!X38*PIT_history!X$54))</f>
        <v>8.4985835694051E-3</v>
      </c>
      <c r="Y38" s="148">
        <f>IF(PIT_fed_deduction!Y38="",0,(PIT_history!Y38*(1-PIT_fed_deduction!Y38*PIT_history!Y$54))/(1-PIT_history!Y38*PIT_fed_deduction!Y38*PIT_history!Y$54))</f>
        <v>8.4985835694051E-3</v>
      </c>
      <c r="Z38" s="148">
        <f>IF(PIT_fed_deduction!Z38="",0,(PIT_history!Z38*(1-PIT_fed_deduction!Z38*PIT_history!Z$54))/(1-PIT_history!Z38*PIT_fed_deduction!Z38*PIT_history!Z$54))</f>
        <v>1.0900282599919257E-2</v>
      </c>
      <c r="AA38" s="148">
        <f>IF(PIT_fed_deduction!AA38="",0,(PIT_history!AA38*(1-PIT_fed_deduction!AA38*PIT_history!AA$54))/(1-PIT_history!AA38*PIT_fed_deduction!AA38*PIT_history!AA$54))</f>
        <v>1.507537688442211E-2</v>
      </c>
      <c r="AB38" s="148">
        <f>IF(PIT_fed_deduction!AB38="",0,(PIT_history!AB38*(1-PIT_fed_deduction!AB38*PIT_history!AB$54))/(1-PIT_history!AB38*PIT_fed_deduction!AB38*PIT_history!AB$54))</f>
        <v>1.507537688442211E-2</v>
      </c>
      <c r="AC38" s="148">
        <f>IF(PIT_fed_deduction!AC38="",0,(PIT_history!AC38*(1-PIT_fed_deduction!AC38*PIT_history!AC$54))/(1-PIT_history!AC38*PIT_fed_deduction!AC38*PIT_history!AC$54))</f>
        <v>1.507537688442211E-2</v>
      </c>
      <c r="AD38" s="148">
        <f>IF(PIT_fed_deduction!AD38="",0,(PIT_history!AD38*(1-PIT_fed_deduction!AD38*PIT_history!AD$54))/(1-PIT_history!AD38*PIT_fed_deduction!AD38*PIT_history!AD$54))</f>
        <v>1.507537688442211E-2</v>
      </c>
      <c r="AE38" s="148">
        <f>IF(PIT_fed_deduction!AE38="",0,(PIT_history!AE38*(1-PIT_fed_deduction!AE38*PIT_history!AE$54))/(1-PIT_history!AE38*PIT_fed_deduction!AE38*PIT_history!AE$54))</f>
        <v>1.507537688442211E-2</v>
      </c>
      <c r="AF38" s="148">
        <f>IF(PIT_fed_deduction!AF38="",0,(PIT_history!AF38*(1-PIT_fed_deduction!AF38*PIT_history!AF$54))/(1-PIT_history!AF38*PIT_fed_deduction!AF38*PIT_history!AF$54))</f>
        <v>1.507537688442211E-2</v>
      </c>
      <c r="AG38" s="148">
        <f>IF(PIT_fed_deduction!AG38="",0,(PIT_history!AG38*(1-PIT_fed_deduction!AG38*PIT_history!AG$54))/(1-PIT_history!AG38*PIT_fed_deduction!AG38*PIT_history!AG$54))</f>
        <v>3.7974683544303799E-2</v>
      </c>
      <c r="AH38" s="148">
        <f>IF(PIT_fed_deduction!AH38="",0,(PIT_history!AH38*(1-PIT_fed_deduction!AH38*PIT_history!AH$54))/(1-PIT_history!AH38*PIT_fed_deduction!AH38*PIT_history!AH$54))</f>
        <v>1.9101703665462055E-2</v>
      </c>
      <c r="AI38" s="148">
        <f>IF(PIT_fed_deduction!AI38="",0,(PIT_history!AI38*(1-PIT_fed_deduction!AI38*PIT_history!AI$54))/(1-PIT_history!AI38*PIT_fed_deduction!AI38*PIT_history!AI$54))</f>
        <v>1.9101703665462055E-2</v>
      </c>
      <c r="AJ38" s="148">
        <f>IF(PIT_fed_deduction!AJ38="",0,(PIT_history!AJ38*(1-PIT_fed_deduction!AJ38*PIT_history!AJ$54))/(1-PIT_history!AJ38*PIT_fed_deduction!AJ38*PIT_history!AJ$54))</f>
        <v>1.9101703665462055E-2</v>
      </c>
      <c r="AK38" s="148">
        <f>IF(PIT_fed_deduction!AK38="",0,(PIT_history!AK38*(1-PIT_fed_deduction!AK38*PIT_history!AK$54))/(1-PIT_history!AK38*PIT_fed_deduction!AK38*PIT_history!AK$54))</f>
        <v>2.3072126377052585E-2</v>
      </c>
      <c r="AL38" s="148">
        <f>IF(PIT_fed_deduction!AL38="",0,(PIT_history!AL38*(1-PIT_fed_deduction!AL38*PIT_history!AL$54))/(1-PIT_history!AL38*PIT_fed_deduction!AL38*PIT_history!AL$54))</f>
        <v>1.3226957799706065E-2</v>
      </c>
      <c r="AM38" s="148">
        <f>IF(PIT_fed_deduction!AM38="",0,(PIT_history!AM38*(1-PIT_fed_deduction!AM38*PIT_history!AM$54))/(1-PIT_history!AM38*PIT_fed_deduction!AM38*PIT_history!AM$54))</f>
        <v>1.3226957799706065E-2</v>
      </c>
      <c r="AN38" s="148">
        <f>IF(PIT_fed_deduction!AN38="",0,(PIT_history!AN38*(1-PIT_fed_deduction!AN38*PIT_history!AN$54))/(1-PIT_history!AN38*PIT_fed_deduction!AN38*PIT_history!AN$54))</f>
        <v>1.3226957799706065E-2</v>
      </c>
      <c r="AO38" s="148">
        <f>IF(PIT_fed_deduction!AO38="",0,(PIT_history!AO38*(1-PIT_fed_deduction!AO38*PIT_history!AO$54))/(1-PIT_history!AO38*PIT_fed_deduction!AO38*PIT_history!AO$54))</f>
        <v>1.3226957799706065E-2</v>
      </c>
      <c r="AP38" s="148">
        <f>IF(PIT_fed_deduction!AP38="",0,(PIT_history!AP38*(1-PIT_fed_deduction!AP38*PIT_history!AP$54))/(1-PIT_history!AP38*PIT_fed_deduction!AP38*PIT_history!AP$54))</f>
        <v>1.3226957799706065E-2</v>
      </c>
      <c r="AQ38" s="148">
        <f>IF(PIT_fed_deduction!AQ38="",0,(PIT_history!AQ38*(1-PIT_fed_deduction!AQ38*PIT_history!AQ$54))/(1-PIT_history!AQ38*PIT_fed_deduction!AQ38*PIT_history!AQ$54))</f>
        <v>1.1982341812066425E-2</v>
      </c>
      <c r="AR38" s="148">
        <f>IF(PIT_fed_deduction!AR38="",0,(PIT_history!AR38*(1-PIT_fed_deduction!AR38*PIT_history!AR$54))/(1-PIT_history!AR38*PIT_fed_deduction!AR38*PIT_history!AR$54))</f>
        <v>7.6013513513513509E-3</v>
      </c>
      <c r="AS38" s="148">
        <f>IF(PIT_fed_deduction!AS38="",0,(PIT_history!AS38*(1-PIT_fed_deduction!AS38*PIT_history!AS$54))/(1-PIT_history!AS38*PIT_fed_deduction!AS38*PIT_history!AS$54))</f>
        <v>7.6013513513513509E-3</v>
      </c>
      <c r="AT38" s="148">
        <f>IF(PIT_fed_deduction!AT38="",0,(PIT_history!AT38*(1-PIT_fed_deduction!AT38*PIT_history!AT$54))/(1-PIT_history!AT38*PIT_fed_deduction!AT38*PIT_history!AT$54))</f>
        <v>3.8151759220008507E-3</v>
      </c>
      <c r="AU38" s="148">
        <f>IF(PIT_fed_deduction!AU38="",0,(PIT_history!AU38*(1-PIT_fed_deduction!AU38*PIT_history!AU$54))/(1-PIT_history!AU38*PIT_fed_deduction!AU38*PIT_history!AU$54))</f>
        <v>5.7118679923841738E-3</v>
      </c>
      <c r="AV38" s="148">
        <f>IF(PIT_fed_deduction!AV38="",0,(PIT_history!AV38*(1-PIT_fed_deduction!AV38*PIT_history!AV$54))/(1-PIT_history!AV38*PIT_fed_deduction!AV38*PIT_history!AV$54))</f>
        <v>5.7118679923841738E-3</v>
      </c>
      <c r="AW38" s="148">
        <f>IF(PIT_fed_deduction!AW38="",0,(PIT_history!AW38*(1-PIT_fed_deduction!AW38*PIT_history!AW$54))/(1-PIT_history!AW38*PIT_fed_deduction!AW38*PIT_history!AW$54))</f>
        <v>5.7118679923841738E-3</v>
      </c>
      <c r="AX38" s="148">
        <f>IF(PIT_fed_deduction!AX38="",0,(PIT_history!AX38*(1-PIT_fed_deduction!AX38*PIT_history!AX$54))/(1-PIT_history!AX38*PIT_fed_deduction!AX38*PIT_history!AX$54))</f>
        <v>5.7118679923841738E-3</v>
      </c>
      <c r="AY38" s="148">
        <f>IF(PIT_fed_deduction!AY38="",0,(PIT_history!AY38*(1-PIT_fed_deduction!AY38*PIT_history!AY$54))/(1-PIT_history!AY38*PIT_fed_deduction!AY38*PIT_history!AY$54))</f>
        <v>5.7118679923841738E-3</v>
      </c>
      <c r="AZ38" s="148">
        <f>IF(PIT_fed_deduction!AZ38="",0,(PIT_history!AZ38*(1-PIT_fed_deduction!AZ38*PIT_history!AZ$54))/(1-PIT_history!AZ38*PIT_fed_deduction!AZ38*PIT_history!AZ$54))</f>
        <v>5.7118679923841738E-3</v>
      </c>
      <c r="BA38" s="148">
        <f>IF(PIT_fed_deduction!BA38="",0,(PIT_history!BA38*(1-PIT_fed_deduction!BA38*PIT_history!BA$54))/(1-PIT_history!BA38*PIT_fed_deduction!BA38*PIT_history!BA$54))</f>
        <v>5.7118679923841738E-3</v>
      </c>
      <c r="BB38" s="148">
        <f>IF(PIT_fed_deduction!BB38="",0,(PIT_history!BB38*(1-PIT_fed_deduction!BB38*PIT_history!BB$54))/(1-PIT_history!BB38*PIT_fed_deduction!BB38*PIT_history!BB$54))</f>
        <v>5.7118679923841738E-3</v>
      </c>
      <c r="BC38" s="148">
        <f>IF(PIT_fed_deduction!BC38="",0,(PIT_history!BC38*(1-PIT_fed_deduction!BC38*PIT_history!BC$54))/(1-PIT_history!BC38*PIT_fed_deduction!BC38*PIT_history!BC$54))</f>
        <v>5.7118679923841738E-3</v>
      </c>
      <c r="BD38" s="148">
        <f>IF(PIT_fed_deduction!BD38="",0,(PIT_history!BD38*(1-PIT_fed_deduction!BD38*PIT_history!BD$54))/(1-PIT_history!BD38*PIT_fed_deduction!BD38*PIT_history!BD$54))</f>
        <v>5.7118679923841738E-3</v>
      </c>
      <c r="BE38" s="148">
        <f>IF(PIT_fed_deduction!BE38="",0,(PIT_history!BE38*(1-PIT_fed_deduction!BE38*PIT_history!BE$54))/(1-PIT_history!BE38*PIT_fed_deduction!BE38*PIT_history!BE$54))</f>
        <v>5.7118679923841738E-3</v>
      </c>
      <c r="BF38" s="148">
        <f>IF(PIT_fed_deduction!BF38="",0,(PIT_history!BF38*(1-PIT_fed_deduction!BF38*PIT_history!BF$54))/(1-PIT_history!BF38*PIT_fed_deduction!BF38*PIT_history!BF$54))</f>
        <v>5.7118679923841738E-3</v>
      </c>
      <c r="BG38" s="148">
        <f>IF(PIT_fed_deduction!BG38="",0,(PIT_history!BG38*(1-PIT_fed_deduction!BG38*PIT_history!BG$54))/(1-PIT_history!BG38*PIT_fed_deduction!BG38*PIT_history!BG$54))</f>
        <v>5.7118679923841738E-3</v>
      </c>
      <c r="BH38" s="148">
        <f>IF(PIT_fed_deduction!BH38="",0,(PIT_history!BH38*(1-PIT_fed_deduction!BH38*PIT_history!BH$54))/(1-PIT_history!BH38*PIT_fed_deduction!BH38*PIT_history!BH$54))</f>
        <v>5.7118679923841738E-3</v>
      </c>
      <c r="BI38" s="148">
        <f>IF(PIT_fed_deduction!BI38="",0,(PIT_history!BI38*(1-PIT_fed_deduction!BI38*PIT_history!BI$54))/(1-PIT_history!BI38*PIT_fed_deduction!BI38*PIT_history!BI$54))</f>
        <v>5.7118679923841738E-3</v>
      </c>
      <c r="BJ38" s="148">
        <f>IF(PIT_fed_deduction!BJ38="",0,(PIT_history!BJ38*(1-PIT_fed_deduction!BJ38*PIT_history!BJ$54))/(1-PIT_history!BJ38*PIT_fed_deduction!BJ38*PIT_history!BJ$54))</f>
        <v>5.7118679923841738E-3</v>
      </c>
      <c r="BK38" s="148">
        <f>IF(PIT_fed_deduction!BK38="",0,(PIT_history!BK38*(1-PIT_fed_deduction!BK38*PIT_history!BK$54))/(1-PIT_history!BK38*PIT_fed_deduction!BK38*PIT_history!BK$54))</f>
        <v>5.7118679923841738E-3</v>
      </c>
      <c r="BL38" s="148">
        <f>IF(PIT_fed_deduction!BL38="",0,(PIT_history!BL38*(1-PIT_fed_deduction!BL38*PIT_history!BL$54))/(1-PIT_history!BL38*PIT_fed_deduction!BL38*PIT_history!BL$54))</f>
        <v>5.7118679923841738E-3</v>
      </c>
      <c r="BM38" s="148">
        <f>IF(PIT_fed_deduction!BM38="",0,(PIT_history!BM38*(1-PIT_fed_deduction!BM38*PIT_history!BM$54))/(1-PIT_history!BM38*PIT_fed_deduction!BM38*PIT_history!BM$54))</f>
        <v>5.7118679923841738E-3</v>
      </c>
      <c r="BN38" s="148">
        <f>IF(PIT_fed_deduction!BN38="",0,(PIT_history!BN38*(1-PIT_fed_deduction!BN38*PIT_history!BN$54))/(1-PIT_history!BN38*PIT_fed_deduction!BN38*PIT_history!BN$54))</f>
        <v>1.4468442021388131E-2</v>
      </c>
      <c r="BO38" s="148">
        <f>IF(PIT_fed_deduction!BO38="",0,(PIT_history!BO38*(1-PIT_fed_deduction!BO38*PIT_history!BO$54))/(1-PIT_history!BO38*PIT_fed_deduction!BO38*PIT_history!BO$54))</f>
        <v>1.8789144050104387E-2</v>
      </c>
      <c r="BP38" s="148">
        <f>IF(PIT_fed_deduction!BP38="",0,(PIT_history!BP38*(1-PIT_fed_deduction!BP38*PIT_history!BP$54))/(1-PIT_history!BP38*PIT_fed_deduction!BP38*PIT_history!BP$54))</f>
        <v>1.8789144050104387E-2</v>
      </c>
      <c r="BQ38" s="148">
        <f>IF(PIT_fed_deduction!BQ38="",0,(PIT_history!BQ38*(1-PIT_fed_deduction!BQ38*PIT_history!BQ$54))/(1-PIT_history!BQ38*PIT_fed_deduction!BQ38*PIT_history!BQ$54))</f>
        <v>1.8789144050104387E-2</v>
      </c>
      <c r="BR38" s="148">
        <f>IF(PIT_fed_deduction!BR38="",0,(PIT_history!BR38*(1-PIT_fed_deduction!BR38*PIT_history!BR$54))/(1-PIT_history!BR38*PIT_fed_deduction!BR38*PIT_history!BR$54))</f>
        <v>1.8789144050104387E-2</v>
      </c>
      <c r="BS38" s="148">
        <f>IF(PIT_fed_deduction!BS38="",0,(PIT_history!BS38*(1-PIT_fed_deduction!BS38*PIT_history!BS$54))/(1-PIT_history!BS38*PIT_fed_deduction!BS38*PIT_history!BS$54))</f>
        <v>1.8789144050104387E-2</v>
      </c>
      <c r="BT38" s="148">
        <f>IF(PIT_fed_deduction!BT38="",0,(PIT_history!BT38*(1-PIT_fed_deduction!BT38*PIT_history!BT$54))/(1-PIT_history!BT38*PIT_fed_deduction!BT38*PIT_history!BT$54))</f>
        <v>1.8789144050104387E-2</v>
      </c>
      <c r="BU38" s="148">
        <f>IF(PIT_fed_deduction!BU38="",0,(PIT_history!BU38*(1-PIT_fed_deduction!BU38*PIT_history!BU$54))/(1-PIT_history!BU38*PIT_fed_deduction!BU38*PIT_history!BU$54))</f>
        <v>1.8789144050104387E-2</v>
      </c>
      <c r="BV38" s="148">
        <f>IF(PIT_fed_deduction!BV38="",0,(PIT_history!BV38*(1-PIT_fed_deduction!BV38*PIT_history!BV$54))/(1-PIT_history!BV38*PIT_fed_deduction!BV38*PIT_history!BV$54))</f>
        <v>1.8789144050104387E-2</v>
      </c>
      <c r="BW38" s="148">
        <f>IF(PIT_fed_deduction!BW38="",0,(PIT_history!BW38*(1-PIT_fed_deduction!BW38*PIT_history!BW$54))/(1-PIT_history!BW38*PIT_fed_deduction!BW38*PIT_history!BW$54))</f>
        <v>0.06</v>
      </c>
      <c r="BX38" s="148">
        <f>IF(PIT_fed_deduction!BX38="",0,(PIT_history!BX38*(1-PIT_fed_deduction!BX38*PIT_history!BX$54))/(1-PIT_history!BX38*PIT_fed_deduction!BX38*PIT_history!BX$54))</f>
        <v>0.06</v>
      </c>
      <c r="BY38" s="148">
        <f>IF(PIT_fed_deduction!BY38="",0,(PIT_history!BY38*(1-PIT_fed_deduction!BY38*PIT_history!BY$54))/(1-PIT_history!BY38*PIT_fed_deduction!BY38*PIT_history!BY$54))</f>
        <v>0.06</v>
      </c>
      <c r="BZ38" s="148">
        <f>IF(PIT_fed_deduction!BZ38="",0,(PIT_history!BZ38*(1-PIT_fed_deduction!BZ38*PIT_history!BZ$54))/(1-PIT_history!BZ38*PIT_fed_deduction!BZ38*PIT_history!BZ$54))</f>
        <v>0.06</v>
      </c>
      <c r="CA38" s="148">
        <f>IF(PIT_fed_deduction!CA38="",0,(PIT_history!CA38*(1-PIT_fed_deduction!CA38*PIT_history!CA$54))/(1-PIT_history!CA38*PIT_fed_deduction!CA38*PIT_history!CA$54))</f>
        <v>0.06</v>
      </c>
      <c r="CB38" s="148">
        <f>IF(PIT_fed_deduction!CB38="",0,(PIT_history!CB38*(1-PIT_fed_deduction!CB38*PIT_history!CB$54))/(1-PIT_history!CB38*PIT_fed_deduction!CB38*PIT_history!CB$54))</f>
        <v>1.8789144050104387E-2</v>
      </c>
      <c r="CC38" s="148">
        <f>IF(PIT_fed_deduction!CC38="",0,(PIT_history!CC38*(1-PIT_fed_deduction!CC38*PIT_history!CC$54))/(1-PIT_history!CC38*PIT_fed_deduction!CC38*PIT_history!CC$54))</f>
        <v>1.8789144050104387E-2</v>
      </c>
      <c r="CD38" s="148">
        <f>IF(PIT_fed_deduction!CD38="",0,(PIT_history!CD38*(1-PIT_fed_deduction!CD38*PIT_history!CD$54))/(1-PIT_history!CD38*PIT_fed_deduction!CD38*PIT_history!CD$54))</f>
        <v>1.8789144050104387E-2</v>
      </c>
      <c r="CE38" s="148">
        <f>IF(PIT_fed_deduction!CE38="",0,(PIT_history!CE38*(1-PIT_fed_deduction!CE38*PIT_history!CE$54))/(1-PIT_history!CE38*PIT_fed_deduction!CE38*PIT_history!CE$54))</f>
        <v>1.9323500138755289E-2</v>
      </c>
      <c r="CF38" s="148">
        <f>IF(PIT_fed_deduction!CF38="",0,(PIT_history!CF38*(1-PIT_fed_deduction!CF38*PIT_history!CF$54))/(1-PIT_history!CF38*PIT_fed_deduction!CF38*PIT_history!CF$54))</f>
        <v>3.0927835051546393E-2</v>
      </c>
      <c r="CG38" s="148">
        <f>IF(PIT_fed_deduction!CG38="",0,(PIT_history!CG38*(1-PIT_fed_deduction!CG38*PIT_history!CG$54))/(1-PIT_history!CG38*PIT_fed_deduction!CG38*PIT_history!CG$54))</f>
        <v>3.0927835051546393E-2</v>
      </c>
      <c r="CH38" s="148">
        <f>IF(PIT_fed_deduction!CH38="",0,(PIT_history!CH38*(1-PIT_fed_deduction!CH38*PIT_history!CH$54))/(1-PIT_history!CH38*PIT_fed_deduction!CH38*PIT_history!CH$54))</f>
        <v>3.0927835051546393E-2</v>
      </c>
      <c r="CI38" s="148">
        <f>IF(PIT_fed_deduction!CI38="",0,(PIT_history!CI38*(1-PIT_fed_deduction!CI38*PIT_history!CI$54))/(1-PIT_history!CI38*PIT_fed_deduction!CI38*PIT_history!CI$54))</f>
        <v>9.2896174863387984E-2</v>
      </c>
      <c r="CJ38" s="148">
        <f>IF(PIT_fed_deduction!CJ38="",0,(PIT_history!CJ38*(1-PIT_fed_deduction!CJ38*PIT_history!CJ$54))/(1-PIT_history!CJ38*PIT_fed_deduction!CJ38*PIT_history!CJ$54))</f>
        <v>9.2896174863387984E-2</v>
      </c>
      <c r="CK38" s="148">
        <f>IF(PIT_fed_deduction!CK38="",0,(PIT_history!CK38*(1-PIT_fed_deduction!CK38*PIT_history!CK$54))/(1-PIT_history!CK38*PIT_fed_deduction!CK38*PIT_history!CK$54))</f>
        <v>0.11187202396875502</v>
      </c>
      <c r="CL38" s="148">
        <f>IF(PIT_fed_deduction!CL38="",0,(PIT_history!CL38*(1-PIT_fed_deduction!CL38*PIT_history!CL$54))/(1-PIT_history!CL38*PIT_fed_deduction!CL38*PIT_history!CL$54))</f>
        <v>7.407407407407407E-2</v>
      </c>
      <c r="CM38" s="148">
        <f>IF(PIT_fed_deduction!CM38="",0,(PIT_history!CM38*(1-PIT_fed_deduction!CM38*PIT_history!CM$54))/(1-PIT_history!CM38*PIT_fed_deduction!CM38*PIT_history!CM$54))</f>
        <v>7.407407407407407E-2</v>
      </c>
      <c r="CN38" s="148">
        <f>IF(PIT_fed_deduction!CN38="",0,(PIT_history!CN38*(1-PIT_fed_deduction!CN38*PIT_history!CN$54))/(1-PIT_history!CN38*PIT_fed_deduction!CN38*PIT_history!CN$54))</f>
        <v>7.407407407407407E-2</v>
      </c>
      <c r="CO38" s="148">
        <f>IF(PIT_fed_deduction!CO38="",0,(PIT_history!CO38*(1-PIT_fed_deduction!CO38*PIT_history!CO$54))/(1-PIT_history!CO38*PIT_fed_deduction!CO38*PIT_history!CO$54))</f>
        <v>7.1207430340557265E-2</v>
      </c>
      <c r="CP38" s="148">
        <f>IF(PIT_fed_deduction!CP38="",0,(PIT_history!CP38*(1-PIT_fed_deduction!CP38*PIT_history!CP$54))/(1-PIT_history!CP38*PIT_fed_deduction!CP38*PIT_history!CP$54))</f>
        <v>7.1207430340557265E-2</v>
      </c>
      <c r="CQ38" s="148">
        <f>IF(PIT_fed_deduction!CQ38="",0,(PIT_history!CQ38*(1-PIT_fed_deduction!CQ38*PIT_history!CQ$54))/(1-PIT_history!CQ38*PIT_fed_deduction!CQ38*PIT_history!CQ$54))</f>
        <v>6.2890462307371928E-2</v>
      </c>
      <c r="CR38" s="148">
        <f>IF(PIT_fed_deduction!CR38="",0,(PIT_history!CR38*(1-PIT_fed_deduction!CR38*PIT_history!CR$54))/(1-PIT_history!CR38*PIT_fed_deduction!CR38*PIT_history!CR$54))</f>
        <v>5.6929036445129505E-2</v>
      </c>
      <c r="CS38" s="148">
        <f>IF(PIT_fed_deduction!CS38="",0,(PIT_history!CS38*(1-PIT_fed_deduction!CS38*PIT_history!CS$54))/(1-PIT_history!CS38*PIT_fed_deduction!CS38*PIT_history!CS$54))</f>
        <v>5.6929036445129505E-2</v>
      </c>
      <c r="CT38" s="148">
        <f>IF(PIT_fed_deduction!CT38="",0,(PIT_history!CT38*(1-PIT_fed_deduction!CT38*PIT_history!CT$54))/(1-PIT_history!CT38*PIT_fed_deduction!CT38*PIT_history!CT$54))</f>
        <v>5.6929036445129505E-2</v>
      </c>
      <c r="CU38" s="148">
        <f>IF(PIT_fed_deduction!CU38="",0,(PIT_history!CU38*(1-PIT_fed_deduction!CU38*PIT_history!CU$54))/(1-PIT_history!CU38*PIT_fed_deduction!CU38*PIT_history!CU$54))</f>
        <v>5.6929036445129505E-2</v>
      </c>
      <c r="CV38" s="148">
        <f>IF(PIT_fed_deduction!CV38="",0,(PIT_history!CV38*(1-PIT_fed_deduction!CV38*PIT_history!CV$54))/(1-PIT_history!CV38*PIT_fed_deduction!CV38*PIT_history!CV$54))</f>
        <v>5.6929036445129505E-2</v>
      </c>
      <c r="CW38" s="148">
        <f>IF(PIT_fed_deduction!CW38="",0,(PIT_history!CW38*(1-PIT_fed_deduction!CW38*PIT_history!CW$54))/(1-PIT_history!CW38*PIT_fed_deduction!CW38*PIT_history!CW$54))</f>
        <v>5.4868315030381053E-2</v>
      </c>
      <c r="CX38" s="148">
        <f>IF(PIT_fed_deduction!CX38="",0,(PIT_history!CX38*(1-PIT_fed_deduction!CX38*PIT_history!CX$54))/(1-PIT_history!CX38*PIT_fed_deduction!CX38*PIT_history!CX$54))</f>
        <v>5.4868315030381053E-2</v>
      </c>
      <c r="CY38" s="148">
        <f>IF(PIT_fed_deduction!CY38="",0,(PIT_history!CY38*(1-PIT_fed_deduction!CY38*PIT_history!CY$54))/(1-PIT_history!CY38*PIT_fed_deduction!CY38*PIT_history!CY$54))</f>
        <v>5.5029938830289213E-2</v>
      </c>
      <c r="CZ38" s="148">
        <f>IF(PIT_fed_deduction!CZ38="",0,(PIT_history!CZ38*(1-PIT_fed_deduction!CZ38*PIT_history!CZ$54))/(1-PIT_history!CZ38*PIT_fed_deduction!CZ38*PIT_history!CZ$54))</f>
        <v>5.4363224808808654E-2</v>
      </c>
      <c r="DA38" s="148">
        <f>IF(PIT_fed_deduction!DA38="",0,(PIT_history!DA38*(1-PIT_fed_deduction!DA38*PIT_history!DA$54))/(1-PIT_history!DA38*PIT_fed_deduction!DA38*PIT_history!DA$54))</f>
        <v>5.8466211085801065E-2</v>
      </c>
      <c r="DB38" s="148">
        <f>IF(PIT_fed_deduction!DB38="",0,(PIT_history!DB38*(1-PIT_fed_deduction!DB38*PIT_history!DB$54))/(1-PIT_history!DB38*PIT_fed_deduction!DB38*PIT_history!DB$54))</f>
        <v>5.5508479935246428E-2</v>
      </c>
      <c r="DC38" s="148">
        <f>IF(PIT_fed_deduction!DC38="",0,(PIT_history!DC38*(1-PIT_fed_deduction!DC38*PIT_history!DC$54))/(1-PIT_history!DC38*PIT_fed_deduction!DC38*PIT_history!DC$54))</f>
        <v>5.5508479935246428E-2</v>
      </c>
      <c r="DD38" s="148">
        <f>IF(PIT_fed_deduction!DD38="",0,(PIT_history!DD38*(1-PIT_fed_deduction!DD38*PIT_history!DD$54))/(1-PIT_history!DD38*PIT_fed_deduction!DD38*PIT_history!DD$54))</f>
        <v>6.25E-2</v>
      </c>
      <c r="DE38" s="148">
        <f>IF(PIT_fed_deduction!DE38="",0,(PIT_history!DE38*(1-PIT_fed_deduction!DE38*PIT_history!DE$54))/(1-PIT_history!DE38*PIT_fed_deduction!DE38*PIT_history!DE$54))</f>
        <v>5.6500000000000002E-2</v>
      </c>
      <c r="DF38" s="148">
        <f>IF(PIT_fed_deduction!DF38="",0,(PIT_history!DF38*(1-PIT_fed_deduction!DF38*PIT_history!DF$54))/(1-PIT_history!DF38*PIT_fed_deduction!DF38*PIT_history!DF$54))</f>
        <v>5.5E-2</v>
      </c>
      <c r="DG38" s="148">
        <f>IF(PIT_fed_deduction!DG38="",0,(PIT_history!DG38*(1-PIT_fed_deduction!DG38*PIT_history!DG$54))/(1-PIT_history!DG38*PIT_fed_deduction!DG38*PIT_history!DG$54))</f>
        <v>5.5E-2</v>
      </c>
      <c r="DH38" s="148">
        <f>IF(PIT_fed_deduction!DH38="",0,(PIT_history!DH38*(1-PIT_fed_deduction!DH38*PIT_history!DH$54))/(1-PIT_history!DH38*PIT_fed_deduction!DH38*PIT_history!DH$54))</f>
        <v>5.5E-2</v>
      </c>
      <c r="DI38" s="148">
        <f>IF(PIT_fed_deduction!DI38="",0,(PIT_history!DI38*(1-PIT_fed_deduction!DI38*PIT_history!DI$54))/(1-PIT_history!DI38*PIT_fed_deduction!DI38*PIT_history!DI$54))</f>
        <v>5.5E-2</v>
      </c>
      <c r="DJ38" s="148">
        <f>IF(PIT_fed_deduction!DJ38="",0,(PIT_history!DJ38*(1-PIT_fed_deduction!DJ38*PIT_history!DJ$54))/(1-PIT_history!DJ38*PIT_fed_deduction!DJ38*PIT_history!DJ$54))</f>
        <v>5.2499999999999998E-2</v>
      </c>
      <c r="DK38" s="148">
        <f>IF(PIT_fed_deduction!DK38="",0,(PIT_history!DK38*(1-PIT_fed_deduction!DK38*PIT_history!DK$54))/(1-PIT_history!DK38*PIT_fed_deduction!DK38*PIT_history!DK$54))</f>
        <v>5.2499999999999998E-2</v>
      </c>
      <c r="DL38" s="148">
        <f>IF(PIT_fed_deduction!DL38="",0,(PIT_history!DL38*(1-PIT_fed_deduction!DL38*PIT_history!DL$54))/(1-PIT_history!DL38*PIT_fed_deduction!DL38*PIT_history!DL$54))</f>
        <v>5.2499999999999998E-2</v>
      </c>
      <c r="DM38" s="148">
        <f>IF(PIT_fed_deduction!DM38="",0,(PIT_history!DM38*(1-PIT_fed_deduction!DM38*PIT_history!DM$54))/(1-PIT_history!DM38*PIT_fed_deduction!DM38*PIT_history!DM$54))</f>
        <v>5.2499999999999998E-2</v>
      </c>
      <c r="DN38" s="148">
        <f>IF(PIT_fed_deduction!DN38="",0,(PIT_history!DN38*(1-PIT_fed_deduction!DN38*PIT_history!DN$54))/(1-PIT_history!DN38*PIT_fed_deduction!DN38*PIT_history!DN$54))</f>
        <v>0.05</v>
      </c>
      <c r="DO38" s="148">
        <f>IF(PIT_fed_deduction!DO38="",0,(PIT_history!DO38*(1-PIT_fed_deduction!DO38*PIT_history!DO$54))/(1-PIT_history!DO38*PIT_fed_deduction!DO38*PIT_history!DO$54))</f>
        <v>0.05</v>
      </c>
      <c r="DP38" s="148">
        <f>IF(PIT_fed_deduction!DP38="",0,(1-(PIT_fed_deduction!DP38*PIT_history!DP$54))*PIT_history!DP38)</f>
        <v>0.05</v>
      </c>
      <c r="DQ38" s="148">
        <f>IF(PIT_fed_deduction!DQ38="",0,(1-(PIT_fed_deduction!DQ38*PIT_history!DQ$54))*PIT_history!DQ38)</f>
        <v>0.05</v>
      </c>
      <c r="DR38" s="148">
        <f>IF(PIT_fed_deduction!DR38="",0,(1-(PIT_fed_deduction!DR38*PIT_history!DR$54))*PIT_history!DR38)</f>
        <v>0.05</v>
      </c>
      <c r="DS38" s="148">
        <f>IF(PIT_fed_deduction!DS38="",0,(1-(PIT_fed_deduction!DS38*PIT_history!DS$54))*PIT_history!DS38)</f>
        <v>0.05</v>
      </c>
      <c r="DT38" s="148">
        <f>IF(PIT_fed_deduction!DT38="",0,(1-(PIT_fed_deduction!DT38*PIT_history!DT$54))*PIT_history!DT38)</f>
        <v>4.7500000000000001E-2</v>
      </c>
      <c r="DU38" s="148">
        <f>IF(PIT_fed_deduction!DU38="",0,(1-(PIT_fed_deduction!DU38*PIT_history!DU$54))*PIT_history!DU38)</f>
        <v>4.7500000000000001E-2</v>
      </c>
      <c r="DV38" s="148">
        <f>IF(PIT_fed_deduction!DV38="",0,(1-(PIT_fed_deduction!DV38*PIT_history!DV$54))*PIT_history!DV38)</f>
        <v>4.7500000000000001E-2</v>
      </c>
      <c r="DW38" s="148">
        <f>IF(PIT_fed_deduction!DW38="",0,(1-(PIT_fed_deduction!DW38*PIT_history!DW$54))*PIT_history!DW38)</f>
        <v>4.7500000000000001E-2</v>
      </c>
      <c r="DX38" s="148">
        <f>IF(PIT_fed_deduction!DX38="",0,(1-(PIT_fed_deduction!DX38*PIT_history!DX$54))*PIT_history!DX38)</f>
        <v>4.4999999999999998E-2</v>
      </c>
      <c r="DY38" s="144">
        <f>IF(PIT_fed_deduction!DY38="","",(1-(PIT_fed_deduction!DY38*PIT_history!DY$54))*PIT_history!DY38)</f>
        <v>4.4999999999999998E-2</v>
      </c>
      <c r="DZ38" s="68"/>
      <c r="EA38" s="2"/>
      <c r="EB38" s="2"/>
      <c r="EC38" s="2"/>
      <c r="ED38" s="2"/>
      <c r="EE38" s="2"/>
      <c r="EF38" s="2"/>
      <c r="EG38" s="2"/>
      <c r="EH38" s="2"/>
      <c r="EI38" s="2"/>
      <c r="EJ38" s="2"/>
      <c r="EK38" s="2"/>
      <c r="EL38" s="2"/>
      <c r="EM38" s="2"/>
      <c r="EN38" s="2"/>
      <c r="EO38" s="2"/>
      <c r="EP38" s="2"/>
      <c r="EQ38" s="2"/>
      <c r="ER38" s="2"/>
      <c r="ES38" s="2"/>
      <c r="ET38" s="2"/>
      <c r="EU38" s="2"/>
    </row>
    <row r="39" spans="1:151" ht="15" customHeight="1">
      <c r="A39" s="17" t="s">
        <v>63</v>
      </c>
      <c r="B39" s="148">
        <f>IF(PIT_fed_deduction!B39="",0,(PIT_history!B39*(1-PIT_fed_deduction!B39*PIT_history!B$54))/(1-PIT_history!B39*PIT_fed_deduction!B39*PIT_history!B$54))</f>
        <v>0</v>
      </c>
      <c r="C39" s="148">
        <f>IF(PIT_fed_deduction!C39="",0,(PIT_history!C39*(1-PIT_fed_deduction!C39*PIT_history!C$54))/(1-PIT_history!C39*PIT_fed_deduction!C39*PIT_history!C$54))</f>
        <v>0</v>
      </c>
      <c r="D39" s="148">
        <f>IF(PIT_fed_deduction!D39="",0,(PIT_history!D39*(1-PIT_fed_deduction!D39*PIT_history!D$54))/(1-PIT_history!D39*PIT_fed_deduction!D39*PIT_history!D$54))</f>
        <v>0</v>
      </c>
      <c r="E39" s="148">
        <f>IF(PIT_fed_deduction!E39="",0,(PIT_history!E39*(1-PIT_fed_deduction!E39*PIT_history!E$54))/(1-PIT_history!E39*PIT_fed_deduction!E39*PIT_history!E$54))</f>
        <v>0</v>
      </c>
      <c r="F39" s="148">
        <f>IF(PIT_fed_deduction!F39="",0,(PIT_history!F39*(1-PIT_fed_deduction!F39*PIT_history!F$54))/(1-PIT_history!F39*PIT_fed_deduction!F39*PIT_history!F$54))</f>
        <v>0</v>
      </c>
      <c r="G39" s="148">
        <f>IF(PIT_fed_deduction!G39="",0,(PIT_history!G39*(1-PIT_fed_deduction!G39*PIT_history!G$54))/(1-PIT_history!G39*PIT_fed_deduction!G39*PIT_history!G$54))</f>
        <v>0</v>
      </c>
      <c r="H39" s="148">
        <f>IF(PIT_fed_deduction!H39="",0,(PIT_history!H39*(1-PIT_fed_deduction!H39*PIT_history!H$54))/(1-PIT_history!H39*PIT_fed_deduction!H39*PIT_history!H$54))</f>
        <v>0</v>
      </c>
      <c r="I39" s="148">
        <f>IF(PIT_fed_deduction!I39="",0,(PIT_history!I39*(1-PIT_fed_deduction!I39*PIT_history!I$54))/(1-PIT_history!I39*PIT_fed_deduction!I39*PIT_history!I$54))</f>
        <v>0</v>
      </c>
      <c r="J39" s="148">
        <f>IF(PIT_fed_deduction!J39="",0,(PIT_history!J39*(1-PIT_fed_deduction!J39*PIT_history!J$54))/(1-PIT_history!J39*PIT_fed_deduction!J39*PIT_history!J$54))</f>
        <v>0</v>
      </c>
      <c r="K39" s="148">
        <f>IF(PIT_fed_deduction!K39="",0,(PIT_history!K39*(1-PIT_fed_deduction!K39*PIT_history!K$54))/(1-PIT_history!K39*PIT_fed_deduction!K39*PIT_history!K$54))</f>
        <v>0</v>
      </c>
      <c r="L39" s="148">
        <f>IF(PIT_fed_deduction!L39="",0,(PIT_history!L39*(1-PIT_fed_deduction!L39*PIT_history!L$54))/(1-PIT_history!L39*PIT_fed_deduction!L39*PIT_history!L$54))</f>
        <v>0</v>
      </c>
      <c r="M39" s="148">
        <f>IF(PIT_fed_deduction!M39="",0,(PIT_history!M39*(1-PIT_fed_deduction!M39*PIT_history!M$54))/(1-PIT_history!M39*PIT_fed_deduction!M39*PIT_history!M$54))</f>
        <v>0</v>
      </c>
      <c r="N39" s="148">
        <f>IF(PIT_fed_deduction!N39="",0,(PIT_history!N39*(1-PIT_fed_deduction!N39*PIT_history!N$54))/(1-PIT_history!N39*PIT_fed_deduction!N39*PIT_history!N$54))</f>
        <v>0</v>
      </c>
      <c r="O39" s="148">
        <f>IF(PIT_fed_deduction!O39="",0,(PIT_history!O39*(1-PIT_fed_deduction!O39*PIT_history!O$54))/(1-PIT_history!O39*PIT_fed_deduction!O39*PIT_history!O$54))</f>
        <v>0</v>
      </c>
      <c r="P39" s="148">
        <f>IF(PIT_fed_deduction!P39="",0,(PIT_history!P39*(1-PIT_fed_deduction!P39*PIT_history!P$54))/(1-PIT_history!P39*PIT_fed_deduction!P39*PIT_history!P$54))</f>
        <v>0</v>
      </c>
      <c r="Q39" s="148">
        <f>IF(PIT_fed_deduction!Q39="",0,(PIT_history!Q39*(1-PIT_fed_deduction!Q39*PIT_history!Q$54))/(1-PIT_history!Q39*PIT_fed_deduction!Q39*PIT_history!Q$54))</f>
        <v>0</v>
      </c>
      <c r="R39" s="148">
        <f>IF(PIT_fed_deduction!R39="",0,(PIT_history!R39*(1-PIT_fed_deduction!R39*PIT_history!R$54))/(1-PIT_history!R39*PIT_fed_deduction!R39*PIT_history!R$54))</f>
        <v>0</v>
      </c>
      <c r="S39" s="148">
        <f>IF(PIT_fed_deduction!S39="",0,(PIT_history!S39*(1-PIT_fed_deduction!S39*PIT_history!S$54))/(1-PIT_history!S39*PIT_fed_deduction!S39*PIT_history!S$54))</f>
        <v>0</v>
      </c>
      <c r="T39" s="148">
        <f>IF(PIT_fed_deduction!T39="",0,(PIT_history!T39*(1-PIT_fed_deduction!T39*PIT_history!T$54))/(1-PIT_history!T39*PIT_fed_deduction!T39*PIT_history!T$54))</f>
        <v>0</v>
      </c>
      <c r="U39" s="148">
        <f>IF(PIT_fed_deduction!U39="",0,(PIT_history!U39*(1-PIT_fed_deduction!U39*PIT_history!U$54))/(1-PIT_history!U39*PIT_fed_deduction!U39*PIT_history!U$54))</f>
        <v>0</v>
      </c>
      <c r="V39" s="148">
        <f>IF(PIT_fed_deduction!V39="",0,(PIT_history!V39*(1-PIT_fed_deduction!V39*PIT_history!V$54))/(1-PIT_history!V39*PIT_fed_deduction!V39*PIT_history!V$54))</f>
        <v>0</v>
      </c>
      <c r="W39" s="148">
        <f>IF(PIT_fed_deduction!W39="",0,(PIT_history!W39*(1-PIT_fed_deduction!W39*PIT_history!W$54))/(1-PIT_history!W39*PIT_fed_deduction!W39*PIT_history!W$54))</f>
        <v>0</v>
      </c>
      <c r="X39" s="148">
        <f>IF(PIT_fed_deduction!X39="",0,(PIT_history!X39*(1-PIT_fed_deduction!X39*PIT_history!X$54))/(1-PIT_history!X39*PIT_fed_deduction!X39*PIT_history!X$54))</f>
        <v>0</v>
      </c>
      <c r="Y39" s="148">
        <f>IF(PIT_fed_deduction!Y39="",0,(PIT_history!Y39*(1-PIT_fed_deduction!Y39*PIT_history!Y$54))/(1-PIT_history!Y39*PIT_fed_deduction!Y39*PIT_history!Y$54))</f>
        <v>2.6108578532946538E-2</v>
      </c>
      <c r="Z39" s="148">
        <f>IF(PIT_fed_deduction!Z39="",0,(PIT_history!Z39*(1-PIT_fed_deduction!Z39*PIT_history!Z$54))/(1-PIT_history!Z39*PIT_fed_deduction!Z39*PIT_history!Z$54))</f>
        <v>0</v>
      </c>
      <c r="AA39" s="148">
        <f>IF(PIT_fed_deduction!AA39="",0,(PIT_history!AA39*(1-PIT_fed_deduction!AA39*PIT_history!AA$54))/(1-PIT_history!AA39*PIT_fed_deduction!AA39*PIT_history!AA$54))</f>
        <v>0</v>
      </c>
      <c r="AB39" s="148">
        <f>IF(PIT_fed_deduction!AB39="",0,(PIT_history!AB39*(1-PIT_fed_deduction!AB39*PIT_history!AB$54))/(1-PIT_history!AB39*PIT_fed_deduction!AB39*PIT_history!AB$54))</f>
        <v>0</v>
      </c>
      <c r="AC39" s="148">
        <f>IF(PIT_fed_deduction!AC39="",0,(PIT_history!AC39*(1-PIT_fed_deduction!AC39*PIT_history!AC$54))/(1-PIT_history!AC39*PIT_fed_deduction!AC39*PIT_history!AC$54))</f>
        <v>0</v>
      </c>
      <c r="AD39" s="148">
        <f>IF(PIT_fed_deduction!AD39="",0,(PIT_history!AD39*(1-PIT_fed_deduction!AD39*PIT_history!AD$54))/(1-PIT_history!AD39*PIT_fed_deduction!AD39*PIT_history!AD$54))</f>
        <v>0</v>
      </c>
      <c r="AE39" s="148">
        <f>IF(PIT_fed_deduction!AE39="",0,(PIT_history!AE39*(1-PIT_fed_deduction!AE39*PIT_history!AE$54))/(1-PIT_history!AE39*PIT_fed_deduction!AE39*PIT_history!AE$54))</f>
        <v>0</v>
      </c>
      <c r="AF39" s="148">
        <f>IF(PIT_fed_deduction!AF39="",0,(PIT_history!AF39*(1-PIT_fed_deduction!AF39*PIT_history!AF$54))/(1-PIT_history!AF39*PIT_fed_deduction!AF39*PIT_history!AF$54))</f>
        <v>3.7974683544303799E-2</v>
      </c>
      <c r="AG39" s="148">
        <f>IF(PIT_fed_deduction!AG39="",0,(PIT_history!AG39*(1-PIT_fed_deduction!AG39*PIT_history!AG$54))/(1-PIT_history!AG39*PIT_fed_deduction!AG39*PIT_history!AG$54))</f>
        <v>3.7974683544303799E-2</v>
      </c>
      <c r="AH39" s="148">
        <f>IF(PIT_fed_deduction!AH39="",0,(PIT_history!AH39*(1-PIT_fed_deduction!AH39*PIT_history!AH$54))/(1-PIT_history!AH39*PIT_fed_deduction!AH39*PIT_history!AH$54))</f>
        <v>1.9101703665462055E-2</v>
      </c>
      <c r="AI39" s="148">
        <f>IF(PIT_fed_deduction!AI39="",0,(PIT_history!AI39*(1-PIT_fed_deduction!AI39*PIT_history!AI$54))/(1-PIT_history!AI39*PIT_fed_deduction!AI39*PIT_history!AI$54))</f>
        <v>7.0000000000000007E-2</v>
      </c>
      <c r="AJ39" s="148">
        <f>IF(PIT_fed_deduction!AJ39="",0,(PIT_history!AJ39*(1-PIT_fed_deduction!AJ39*PIT_history!AJ$54))/(1-PIT_history!AJ39*PIT_fed_deduction!AJ39*PIT_history!AJ$54))</f>
        <v>7.0000000000000007E-2</v>
      </c>
      <c r="AK39" s="148">
        <f>IF(PIT_fed_deduction!AK39="",0,(PIT_history!AK39*(1-PIT_fed_deduction!AK39*PIT_history!AK$54))/(1-PIT_history!AK39*PIT_fed_deduction!AK39*PIT_history!AK$54))</f>
        <v>7.0000000000000007E-2</v>
      </c>
      <c r="AL39" s="148">
        <f>IF(PIT_fed_deduction!AL39="",0,(PIT_history!AL39*(1-PIT_fed_deduction!AL39*PIT_history!AL$54))/(1-PIT_history!AL39*PIT_fed_deduction!AL39*PIT_history!AL$54))</f>
        <v>7.0000000000000007E-2</v>
      </c>
      <c r="AM39" s="148">
        <f>IF(PIT_fed_deduction!AM39="",0,(PIT_history!AM39*(1-PIT_fed_deduction!AM39*PIT_history!AM$54))/(1-PIT_history!AM39*PIT_fed_deduction!AM39*PIT_history!AM$54))</f>
        <v>7.0000000000000007E-2</v>
      </c>
      <c r="AN39" s="148">
        <f>IF(PIT_fed_deduction!AN39="",0,(PIT_history!AN39*(1-PIT_fed_deduction!AN39*PIT_history!AN$54))/(1-PIT_history!AN39*PIT_fed_deduction!AN39*PIT_history!AN$54))</f>
        <v>7.0000000000000007E-2</v>
      </c>
      <c r="AO39" s="148">
        <f>IF(PIT_fed_deduction!AO39="",0,(PIT_history!AO39*(1-PIT_fed_deduction!AO39*PIT_history!AO$54))/(1-PIT_history!AO39*PIT_fed_deduction!AO39*PIT_history!AO$54))</f>
        <v>0.08</v>
      </c>
      <c r="AP39" s="148">
        <f>IF(PIT_fed_deduction!AP39="",0,(PIT_history!AP39*(1-PIT_fed_deduction!AP39*PIT_history!AP$54))/(1-PIT_history!AP39*PIT_fed_deduction!AP39*PIT_history!AP$54))</f>
        <v>0.08</v>
      </c>
      <c r="AQ39" s="148">
        <f>IF(PIT_fed_deduction!AQ39="",0,(PIT_history!AQ39*(1-PIT_fed_deduction!AQ39*PIT_history!AQ$54))/(1-PIT_history!AQ39*PIT_fed_deduction!AQ39*PIT_history!AQ$54))</f>
        <v>0.08</v>
      </c>
      <c r="AR39" s="148">
        <f>IF(PIT_fed_deduction!AR39="",0,(PIT_history!AR39*(1-PIT_fed_deduction!AR39*PIT_history!AR$54))/(1-PIT_history!AR39*PIT_fed_deduction!AR39*PIT_history!AR$54))</f>
        <v>0.08</v>
      </c>
      <c r="AS39" s="148">
        <f>IF(PIT_fed_deduction!AS39="",0,(PIT_history!AS39*(1-PIT_fed_deduction!AS39*PIT_history!AS$54))/(1-PIT_history!AS39*PIT_fed_deduction!AS39*PIT_history!AS$54))</f>
        <v>7.0000000000000007E-2</v>
      </c>
      <c r="AT39" s="148">
        <f>IF(PIT_fed_deduction!AT39="",0,(PIT_history!AT39*(1-PIT_fed_deduction!AT39*PIT_history!AT$54))/(1-PIT_history!AT39*PIT_fed_deduction!AT39*PIT_history!AT$54))</f>
        <v>7.0000000000000007E-2</v>
      </c>
      <c r="AU39" s="148">
        <f>IF(PIT_fed_deduction!AU39="",0,(PIT_history!AU39*(1-PIT_fed_deduction!AU39*PIT_history!AU$54))/(1-PIT_history!AU39*PIT_fed_deduction!AU39*PIT_history!AU$54))</f>
        <v>7.0000000000000007E-2</v>
      </c>
      <c r="AV39" s="148">
        <f>IF(PIT_fed_deduction!AV39="",0,(PIT_history!AV39*(1-PIT_fed_deduction!AV39*PIT_history!AV$54))/(1-PIT_history!AV39*PIT_fed_deduction!AV39*PIT_history!AV$54))</f>
        <v>7.0000000000000007E-2</v>
      </c>
      <c r="AW39" s="148">
        <f>IF(PIT_fed_deduction!AW39="",0,(PIT_history!AW39*(1-PIT_fed_deduction!AW39*PIT_history!AW$54))/(1-PIT_history!AW39*PIT_fed_deduction!AW39*PIT_history!AW$54))</f>
        <v>0.08</v>
      </c>
      <c r="AX39" s="148">
        <f>IF(PIT_fed_deduction!AX39="",0,(PIT_history!AX39*(1-PIT_fed_deduction!AX39*PIT_history!AX$54))/(1-PIT_history!AX39*PIT_fed_deduction!AX39*PIT_history!AX$54))</f>
        <v>0.08</v>
      </c>
      <c r="AY39" s="148">
        <f>IF(PIT_fed_deduction!AY39="",0,(PIT_history!AY39*(1-PIT_fed_deduction!AY39*PIT_history!AY$54))/(1-PIT_history!AY39*PIT_fed_deduction!AY39*PIT_history!AY$54))</f>
        <v>7.7653149266609127E-3</v>
      </c>
      <c r="AZ39" s="148">
        <f>IF(PIT_fed_deduction!AZ39="",0,(PIT_history!AZ39*(1-PIT_fed_deduction!AZ39*PIT_history!AZ$54))/(1-PIT_history!AZ39*PIT_fed_deduction!AZ39*PIT_history!AZ$54))</f>
        <v>7.7653149266609127E-3</v>
      </c>
      <c r="BA39" s="148">
        <f>IF(PIT_fed_deduction!BA39="",0,(PIT_history!BA39*(1-PIT_fed_deduction!BA39*PIT_history!BA$54))/(1-PIT_history!BA39*PIT_fed_deduction!BA39*PIT_history!BA$54))</f>
        <v>7.7653149266609127E-3</v>
      </c>
      <c r="BB39" s="148">
        <f>IF(PIT_fed_deduction!BB39="",0,(PIT_history!BB39*(1-PIT_fed_deduction!BB39*PIT_history!BB$54))/(1-PIT_history!BB39*PIT_fed_deduction!BB39*PIT_history!BB$54))</f>
        <v>7.7653149266609127E-3</v>
      </c>
      <c r="BC39" s="148">
        <f>IF(PIT_fed_deduction!BC39="",0,(PIT_history!BC39*(1-PIT_fed_deduction!BC39*PIT_history!BC$54))/(1-PIT_history!BC39*PIT_fed_deduction!BC39*PIT_history!BC$54))</f>
        <v>7.7653149266609127E-3</v>
      </c>
      <c r="BD39" s="148">
        <f>IF(PIT_fed_deduction!BD39="",0,(PIT_history!BD39*(1-PIT_fed_deduction!BD39*PIT_history!BD$54))/(1-PIT_history!BD39*PIT_fed_deduction!BD39*PIT_history!BD$54))</f>
        <v>7.7653149266609127E-3</v>
      </c>
      <c r="BE39" s="148">
        <f>IF(PIT_fed_deduction!BE39="",0,(PIT_history!BE39*(1-PIT_fed_deduction!BE39*PIT_history!BE$54))/(1-PIT_history!BE39*PIT_fed_deduction!BE39*PIT_history!BE$54))</f>
        <v>1.167210768749161E-2</v>
      </c>
      <c r="BF39" s="148">
        <f>IF(PIT_fed_deduction!BF39="",0,(PIT_history!BF39*(1-PIT_fed_deduction!BF39*PIT_history!BF$54))/(1-PIT_history!BF39*PIT_fed_deduction!BF39*PIT_history!BF$54))</f>
        <v>1.167210768749161E-2</v>
      </c>
      <c r="BG39" s="148">
        <f>IF(PIT_fed_deduction!BG39="",0,(PIT_history!BG39*(1-PIT_fed_deduction!BG39*PIT_history!BG$54))/(1-PIT_history!BG39*PIT_fed_deduction!BG39*PIT_history!BG$54))</f>
        <v>9.3590936456679954E-3</v>
      </c>
      <c r="BH39" s="148">
        <f>IF(PIT_fed_deduction!BH39="",0,(PIT_history!BH39*(1-PIT_fed_deduction!BH39*PIT_history!BH$54))/(1-PIT_history!BH39*PIT_fed_deduction!BH39*PIT_history!BH$54))</f>
        <v>9.3590936456679954E-3</v>
      </c>
      <c r="BI39" s="148">
        <f>IF(PIT_fed_deduction!BI39="",0,(PIT_history!BI39*(1-PIT_fed_deduction!BI39*PIT_history!BI$54))/(1-PIT_history!BI39*PIT_fed_deduction!BI39*PIT_history!BI$54))</f>
        <v>9.5000000000000001E-2</v>
      </c>
      <c r="BJ39" s="148">
        <f>IF(PIT_fed_deduction!BJ39="",0,(PIT_history!BJ39*(1-PIT_fed_deduction!BJ39*PIT_history!BJ$54))/(1-PIT_history!BJ39*PIT_fed_deduction!BJ39*PIT_history!BJ$54))</f>
        <v>9.5000000000000001E-2</v>
      </c>
      <c r="BK39" s="148">
        <f>IF(PIT_fed_deduction!BK39="",0,(PIT_history!BK39*(1-PIT_fed_deduction!BK39*PIT_history!BK$54))/(1-PIT_history!BK39*PIT_fed_deduction!BK39*PIT_history!BK$54))</f>
        <v>9.5000000000000001E-2</v>
      </c>
      <c r="BL39" s="148">
        <f>IF(PIT_fed_deduction!BL39="",0,(PIT_history!BL39*(1-PIT_fed_deduction!BL39*PIT_history!BL$54))/(1-PIT_history!BL39*PIT_fed_deduction!BL39*PIT_history!BL$54))</f>
        <v>9.5000000000000001E-2</v>
      </c>
      <c r="BM39" s="148">
        <f>IF(PIT_fed_deduction!BM39="",0,(PIT_history!BM39*(1-PIT_fed_deduction!BM39*PIT_history!BM$54))/(1-PIT_history!BM39*PIT_fed_deduction!BM39*PIT_history!BM$54))</f>
        <v>9.5000000000000001E-2</v>
      </c>
      <c r="BN39" s="148">
        <f>IF(PIT_fed_deduction!BN39="",0,(PIT_history!BN39*(1-PIT_fed_deduction!BN39*PIT_history!BN$54))/(1-PIT_history!BN39*PIT_fed_deduction!BN39*PIT_history!BN$54))</f>
        <v>9.5000000000000001E-2</v>
      </c>
      <c r="BO39" s="148">
        <f>IF(PIT_fed_deduction!BO39="",0,(PIT_history!BO39*(1-PIT_fed_deduction!BO39*PIT_history!BO$54))/(1-PIT_history!BO39*PIT_fed_deduction!BO39*PIT_history!BO$54))</f>
        <v>9.5000000000000001E-2</v>
      </c>
      <c r="BP39" s="148">
        <f>IF(PIT_fed_deduction!BP39="",0,(PIT_history!BP39*(1-PIT_fed_deduction!BP39*PIT_history!BP$54))/(1-PIT_history!BP39*PIT_fed_deduction!BP39*PIT_history!BP$54))</f>
        <v>9.5000000000000001E-2</v>
      </c>
      <c r="BQ39" s="148">
        <f>IF(PIT_fed_deduction!BQ39="",0,(PIT_history!BQ39*(1-PIT_fed_deduction!BQ39*PIT_history!BQ$54))/(1-PIT_history!BQ39*PIT_fed_deduction!BQ39*PIT_history!BQ$54))</f>
        <v>3.0530262453133374E-2</v>
      </c>
      <c r="BR39" s="148">
        <f>IF(PIT_fed_deduction!BR39="",0,(PIT_history!BR39*(1-PIT_fed_deduction!BR39*PIT_history!BR$54))/(1-PIT_history!BR39*PIT_fed_deduction!BR39*PIT_history!BR$54))</f>
        <v>3.0530262453133374E-2</v>
      </c>
      <c r="BS39" s="148">
        <f>IF(PIT_fed_deduction!BS39="",0,(PIT_history!BS39*(1-PIT_fed_deduction!BS39*PIT_history!BS$54))/(1-PIT_history!BS39*PIT_fed_deduction!BS39*PIT_history!BS$54))</f>
        <v>3.2258064516129038E-2</v>
      </c>
      <c r="BT39" s="148">
        <f>IF(PIT_fed_deduction!BT39="",0,(PIT_history!BT39*(1-PIT_fed_deduction!BT39*PIT_history!BT$54))/(1-PIT_history!BT39*PIT_fed_deduction!BT39*PIT_history!BT$54))</f>
        <v>3.2258064516129038E-2</v>
      </c>
      <c r="BU39" s="148">
        <f>IF(PIT_fed_deduction!BU39="",0,(PIT_history!BU39*(1-PIT_fed_deduction!BU39*PIT_history!BU$54))/(1-PIT_history!BU39*PIT_fed_deduction!BU39*PIT_history!BU$54))</f>
        <v>3.2258064516129038E-2</v>
      </c>
      <c r="BV39" s="148">
        <f>IF(PIT_fed_deduction!BV39="",0,(PIT_history!BV39*(1-PIT_fed_deduction!BV39*PIT_history!BV$54))/(1-PIT_history!BV39*PIT_fed_deduction!BV39*PIT_history!BV$54))</f>
        <v>3.2258064516129038E-2</v>
      </c>
      <c r="BW39" s="148">
        <f>IF(PIT_fed_deduction!BW39="",0,(PIT_history!BW39*(1-PIT_fed_deduction!BW39*PIT_history!BW$54))/(1-PIT_history!BW39*PIT_fed_deduction!BW39*PIT_history!BW$54))</f>
        <v>3.2258064516129038E-2</v>
      </c>
      <c r="BX39" s="148">
        <f>IF(PIT_fed_deduction!BX39="",0,(PIT_history!BX39*(1-PIT_fed_deduction!BX39*PIT_history!BX$54))/(1-PIT_history!BX39*PIT_fed_deduction!BX39*PIT_history!BX$54))</f>
        <v>0.1</v>
      </c>
      <c r="BY39" s="148">
        <f>IF(PIT_fed_deduction!BY39="",0,(PIT_history!BY39*(1-PIT_fed_deduction!BY39*PIT_history!BY$54))/(1-PIT_history!BY39*PIT_fed_deduction!BY39*PIT_history!BY$54))</f>
        <v>0.1</v>
      </c>
      <c r="BZ39" s="148">
        <f>IF(PIT_fed_deduction!BZ39="",0,(PIT_history!BZ39*(1-PIT_fed_deduction!BZ39*PIT_history!BZ$54))/(1-PIT_history!BZ39*PIT_fed_deduction!BZ39*PIT_history!BZ$54))</f>
        <v>0.1</v>
      </c>
      <c r="CA39" s="148">
        <f>IF(PIT_fed_deduction!CA39="",0,(PIT_history!CA39*(1-PIT_fed_deduction!CA39*PIT_history!CA$54))/(1-PIT_history!CA39*PIT_fed_deduction!CA39*PIT_history!CA$54))</f>
        <v>0.1</v>
      </c>
      <c r="CB39" s="148">
        <f>IF(PIT_fed_deduction!CB39="",0,(PIT_history!CB39*(1-PIT_fed_deduction!CB39*PIT_history!CB$54))/(1-PIT_history!CB39*PIT_fed_deduction!CB39*PIT_history!CB$54))</f>
        <v>9.1000000000000011E-2</v>
      </c>
      <c r="CC39" s="148">
        <f>IF(PIT_fed_deduction!CC39="",0,(PIT_history!CC39*(1-PIT_fed_deduction!CC39*PIT_history!CC$54))/(1-PIT_history!CC39*PIT_fed_deduction!CC39*PIT_history!CC$54))</f>
        <v>0.1</v>
      </c>
      <c r="CD39" s="148">
        <f>IF(PIT_fed_deduction!CD39="",0,(PIT_history!CD39*(1-PIT_fed_deduction!CD39*PIT_history!CD$54))/(1-PIT_history!CD39*PIT_fed_deduction!CD39*PIT_history!CD$54))</f>
        <v>0.1</v>
      </c>
      <c r="CE39" s="148">
        <f>IF(PIT_fed_deduction!CE39="",0,(PIT_history!CE39*(1-PIT_fed_deduction!CE39*PIT_history!CE$54))/(1-PIT_history!CE39*PIT_fed_deduction!CE39*PIT_history!CE$54))</f>
        <v>0.1</v>
      </c>
      <c r="CF39" s="148">
        <f>IF(PIT_fed_deduction!CF39="",0,(PIT_history!CF39*(1-PIT_fed_deduction!CF39*PIT_history!CF$54))/(1-PIT_history!CF39*PIT_fed_deduction!CF39*PIT_history!CF$54))</f>
        <v>0.108</v>
      </c>
      <c r="CG39" s="148">
        <f>IF(PIT_fed_deduction!CG39="",0,(PIT_history!CG39*(1-PIT_fed_deduction!CG39*PIT_history!CG$54))/(1-PIT_history!CG39*PIT_fed_deduction!CG39*PIT_history!CG$54))</f>
        <v>0.108</v>
      </c>
      <c r="CH39" s="148">
        <f>IF(PIT_fed_deduction!CH39="",0,(PIT_history!CH39*(1-PIT_fed_deduction!CH39*PIT_history!CH$54))/(1-PIT_history!CH39*PIT_fed_deduction!CH39*PIT_history!CH$54))</f>
        <v>0.108</v>
      </c>
      <c r="CI39" s="148">
        <f>IF(PIT_fed_deduction!CI39="",0,(PIT_history!CI39*(1-PIT_fed_deduction!CI39*PIT_history!CI$54))/(1-PIT_history!CI39*PIT_fed_deduction!CI39*PIT_history!CI$54))</f>
        <v>0.1</v>
      </c>
      <c r="CJ39" s="148">
        <f>IF(PIT_fed_deduction!CJ39="",0,(PIT_history!CJ39*(1-PIT_fed_deduction!CJ39*PIT_history!CJ$54))/(1-PIT_history!CJ39*PIT_fed_deduction!CJ39*PIT_history!CJ$54))</f>
        <v>0.1</v>
      </c>
      <c r="CK39" s="148">
        <f>IF(PIT_fed_deduction!CK39="",0,(PIT_history!CK39*(1-PIT_fed_deduction!CK39*PIT_history!CK$54))/(1-PIT_history!CK39*PIT_fed_deduction!CK39*PIT_history!CK$54))</f>
        <v>0.09</v>
      </c>
      <c r="CL39" s="148">
        <f>IF(PIT_fed_deduction!CL39="",0,(PIT_history!CL39*(1-PIT_fed_deduction!CL39*PIT_history!CL$54))/(1-PIT_history!CL39*PIT_fed_deduction!CL39*PIT_history!CL$54))</f>
        <v>0.09</v>
      </c>
      <c r="CM39" s="148">
        <f>IF(PIT_fed_deduction!CM39="",0,(PIT_history!CM39*(1-PIT_fed_deduction!CM39*PIT_history!CM$54))/(1-PIT_history!CM39*PIT_fed_deduction!CM39*PIT_history!CM$54))</f>
        <v>0.09</v>
      </c>
      <c r="CN39" s="148">
        <f>IF(PIT_fed_deduction!CN39="",0,(PIT_history!CN39*(1-PIT_fed_deduction!CN39*PIT_history!CN$54))/(1-PIT_history!CN39*PIT_fed_deduction!CN39*PIT_history!CN$54))</f>
        <v>0.09</v>
      </c>
      <c r="CO39" s="148">
        <f>IF(PIT_fed_deduction!CO39="",0,(PIT_history!CO39*(1-PIT_fed_deduction!CO39*PIT_history!CO$54))/(1-PIT_history!CO39*PIT_fed_deduction!CO39*PIT_history!CO$54))</f>
        <v>0.09</v>
      </c>
      <c r="CP39" s="148">
        <f>IF(PIT_fed_deduction!CP39="",0,(PIT_history!CP39*(1-PIT_fed_deduction!CP39*PIT_history!CP$54))/(1-PIT_history!CP39*PIT_fed_deduction!CP39*PIT_history!CP$54))</f>
        <v>0.09</v>
      </c>
      <c r="CQ39" s="148">
        <f>IF(PIT_fed_deduction!CQ39="",0,(PIT_history!CQ39*(1-PIT_fed_deduction!CQ39*PIT_history!CQ$54))/(1-PIT_history!CQ39*PIT_fed_deduction!CQ39*PIT_history!CQ$54))</f>
        <v>0.09</v>
      </c>
      <c r="CR39" s="148">
        <f>IF(PIT_fed_deduction!CR39="",0,(PIT_history!CR39*(1-PIT_fed_deduction!CR39*PIT_history!CR$54))/(1-PIT_history!CR39*PIT_fed_deduction!CR39*PIT_history!CR$54))</f>
        <v>0.09</v>
      </c>
      <c r="CS39" s="148">
        <f>IF(PIT_fed_deduction!CS39="",0,(PIT_history!CS39*(1-PIT_fed_deduction!CS39*PIT_history!CS$54))/(1-PIT_history!CS39*PIT_fed_deduction!CS39*PIT_history!CS$54))</f>
        <v>0.09</v>
      </c>
      <c r="CT39" s="148">
        <f>IF(PIT_fed_deduction!CT39="",0,(PIT_history!CT39*(1-PIT_fed_deduction!CT39*PIT_history!CT$54))/(1-PIT_history!CT39*PIT_fed_deduction!CT39*PIT_history!CT$54))</f>
        <v>0.09</v>
      </c>
      <c r="CU39" s="148">
        <f>IF(PIT_fed_deduction!CU39="",0,(PIT_history!CU39*(1-PIT_fed_deduction!CU39*PIT_history!CU$54))/(1-PIT_history!CU39*PIT_fed_deduction!CU39*PIT_history!CU$54))</f>
        <v>0.09</v>
      </c>
      <c r="CV39" s="148">
        <f>IF(PIT_fed_deduction!CV39="",0,(PIT_history!CV39*(1-PIT_fed_deduction!CV39*PIT_history!CV$54))/(1-PIT_history!CV39*PIT_fed_deduction!CV39*PIT_history!CV$54))</f>
        <v>0.09</v>
      </c>
      <c r="CW39" s="148">
        <f>IF(PIT_fed_deduction!CW39="",0,(PIT_history!CW39*(1-PIT_fed_deduction!CW39*PIT_history!CW$54))/(1-PIT_history!CW39*PIT_fed_deduction!CW39*PIT_history!CW$54))</f>
        <v>0.09</v>
      </c>
      <c r="CX39" s="148">
        <f>IF(PIT_fed_deduction!CX39="",0,(PIT_history!CX39*(1-PIT_fed_deduction!CX39*PIT_history!CX$54))/(1-PIT_history!CX39*PIT_fed_deduction!CX39*PIT_history!CX$54))</f>
        <v>0.09</v>
      </c>
      <c r="CY39" s="148">
        <f>IF(PIT_fed_deduction!CY39="",0,(PIT_history!CY39*(1-PIT_fed_deduction!CY39*PIT_history!CY$54))/(1-PIT_history!CY39*PIT_fed_deduction!CY39*PIT_history!CY$54))</f>
        <v>0.09</v>
      </c>
      <c r="CZ39" s="148">
        <f>IF(PIT_fed_deduction!CZ39="",0,(PIT_history!CZ39*(1-PIT_fed_deduction!CZ39*PIT_history!CZ$54))/(1-PIT_history!CZ39*PIT_fed_deduction!CZ39*PIT_history!CZ$54))</f>
        <v>0.09</v>
      </c>
      <c r="DA39" s="148">
        <f>IF(PIT_fed_deduction!DA39="",0,(PIT_history!DA39*(1-PIT_fed_deduction!DA39*PIT_history!DA$54))/(1-PIT_history!DA39*PIT_fed_deduction!DA39*PIT_history!DA$54))</f>
        <v>0.09</v>
      </c>
      <c r="DB39" s="148">
        <f>IF(PIT_fed_deduction!DB39="",0,(PIT_history!DB39*(1-PIT_fed_deduction!DB39*PIT_history!DB$54))/(1-PIT_history!DB39*PIT_fed_deduction!DB39*PIT_history!DB$54))</f>
        <v>0.09</v>
      </c>
      <c r="DC39" s="148">
        <f>IF(PIT_fed_deduction!DC39="",0,(PIT_history!DC39*(1-PIT_fed_deduction!DC39*PIT_history!DC$54))/(1-PIT_history!DC39*PIT_fed_deduction!DC39*PIT_history!DC$54))</f>
        <v>0.09</v>
      </c>
      <c r="DD39" s="148">
        <f>IF(PIT_fed_deduction!DD39="",0,(PIT_history!DD39*(1-PIT_fed_deduction!DD39*PIT_history!DD$54))/(1-PIT_history!DD39*PIT_fed_deduction!DD39*PIT_history!DD$54))</f>
        <v>0.09</v>
      </c>
      <c r="DE39" s="148">
        <f>IF(PIT_fed_deduction!DE39="",0,(PIT_history!DE39*(1-PIT_fed_deduction!DE39*PIT_history!DE$54))/(1-PIT_history!DE39*PIT_fed_deduction!DE39*PIT_history!DE$54))</f>
        <v>0.09</v>
      </c>
      <c r="DF39" s="148">
        <f>IF(PIT_fed_deduction!DF39="",0,(PIT_history!DF39*(1-PIT_fed_deduction!DF39*PIT_history!DF$54))/(1-PIT_history!DF39*PIT_fed_deduction!DF39*PIT_history!DF$54))</f>
        <v>0.11</v>
      </c>
      <c r="DG39" s="148">
        <f>IF(PIT_fed_deduction!DG39="",0,(PIT_history!DG39*(1-PIT_fed_deduction!DG39*PIT_history!DG$54))/(1-PIT_history!DG39*PIT_fed_deduction!DG39*PIT_history!DG$54))</f>
        <v>0.11</v>
      </c>
      <c r="DH39" s="148">
        <f>IF(PIT_fed_deduction!DH39="",0,(PIT_history!DH39*(1-PIT_fed_deduction!DH39*PIT_history!DH$54))/(1-PIT_history!DH39*PIT_fed_deduction!DH39*PIT_history!DH$54))</f>
        <v>0.11</v>
      </c>
      <c r="DI39" s="148">
        <f>IF(PIT_fed_deduction!DI39="",0,(PIT_history!DI39*(1-PIT_fed_deduction!DI39*PIT_history!DI$54))/(1-PIT_history!DI39*PIT_fed_deduction!DI39*PIT_history!DI$54))</f>
        <v>0.11</v>
      </c>
      <c r="DJ39" s="148">
        <f>IF(PIT_fed_deduction!DJ39="",0,(PIT_history!DJ39*(1-PIT_fed_deduction!DJ39*PIT_history!DJ$54))/(1-PIT_history!DJ39*PIT_fed_deduction!DJ39*PIT_history!DJ$54))</f>
        <v>9.9000000000000005E-2</v>
      </c>
      <c r="DK39" s="148">
        <f>IF(PIT_fed_deduction!DK39="",0,(PIT_history!DK39*(1-PIT_fed_deduction!DK39*PIT_history!DK$54))/(1-PIT_history!DK39*PIT_fed_deduction!DK39*PIT_history!DK$54))</f>
        <v>9.9000000000000005E-2</v>
      </c>
      <c r="DL39" s="148">
        <f>IF(PIT_fed_deduction!DL39="",0,(PIT_history!DL39*(1-PIT_fed_deduction!DL39*PIT_history!DL$54))/(1-PIT_history!DL39*PIT_fed_deduction!DL39*PIT_history!DL$54))</f>
        <v>9.9000000000000005E-2</v>
      </c>
      <c r="DM39" s="148">
        <f>IF(PIT_fed_deduction!DM39="",0,(PIT_history!DM39*(1-PIT_fed_deduction!DM39*PIT_history!DM$54))/(1-PIT_history!DM39*PIT_fed_deduction!DM39*PIT_history!DM$54))</f>
        <v>9.9000000000000005E-2</v>
      </c>
      <c r="DN39" s="148">
        <f>IF(PIT_fed_deduction!DN39="",0,(PIT_history!DN39*(1-PIT_fed_deduction!DN39*PIT_history!DN$54))/(1-PIT_history!DN39*PIT_fed_deduction!DN39*PIT_history!DN$54))</f>
        <v>9.9000000000000005E-2</v>
      </c>
      <c r="DO39" s="148">
        <f>IF(PIT_fed_deduction!DO39="",0,(PIT_history!DO39*(1-PIT_fed_deduction!DO39*PIT_history!DO$54))/(1-PIT_history!DO39*PIT_fed_deduction!DO39*PIT_history!DO$54))</f>
        <v>9.9000000000000005E-2</v>
      </c>
      <c r="DP39" s="148">
        <f>IF(PIT_fed_deduction!DP39="",0,(1-(PIT_fed_deduction!DP39*PIT_history!DP$54))*PIT_history!DP39)</f>
        <v>9.9000000000000005E-2</v>
      </c>
      <c r="DQ39" s="148">
        <f>IF(PIT_fed_deduction!DQ39="",0,(1-(PIT_fed_deduction!DQ39*PIT_history!DQ$54))*PIT_history!DQ39)</f>
        <v>9.9000000000000005E-2</v>
      </c>
      <c r="DR39" s="148">
        <f>IF(PIT_fed_deduction!DR39="",0,(1-(PIT_fed_deduction!DR39*PIT_history!DR$54))*PIT_history!DR39)</f>
        <v>9.9000000000000005E-2</v>
      </c>
      <c r="DS39" s="148">
        <f>IF(PIT_fed_deduction!DS39="",0,(1-(PIT_fed_deduction!DS39*PIT_history!DS$54))*PIT_history!DS39)</f>
        <v>9.9000000000000005E-2</v>
      </c>
      <c r="DT39" s="148">
        <f>IF(PIT_fed_deduction!DT39="",0,(1-(PIT_fed_deduction!DT39*PIT_history!DT$54))*PIT_history!DT39)</f>
        <v>9.9000000000000005E-2</v>
      </c>
      <c r="DU39" s="148">
        <f>IF(PIT_fed_deduction!DU39="",0,(1-(PIT_fed_deduction!DU39*PIT_history!DU$54))*PIT_history!DU39)</f>
        <v>9.9000000000000005E-2</v>
      </c>
      <c r="DV39" s="148">
        <f>IF(PIT_fed_deduction!DV39="",0,(1-(PIT_fed_deduction!DV39*PIT_history!DV$54))*PIT_history!DV39)</f>
        <v>9.9000000000000005E-2</v>
      </c>
      <c r="DW39" s="148">
        <f>IF(PIT_fed_deduction!DW39="",0,(1-(PIT_fed_deduction!DW39*PIT_history!DW$54))*PIT_history!DW39)</f>
        <v>9.9000000000000005E-2</v>
      </c>
      <c r="DX39" s="148">
        <f>IF(PIT_fed_deduction!DX39="",0,(1-(PIT_fed_deduction!DX39*PIT_history!DX$54))*PIT_history!DX39)</f>
        <v>9.9000000000000005E-2</v>
      </c>
      <c r="DY39" s="144">
        <f>IF(PIT_fed_deduction!DY39="","",(1-(PIT_fed_deduction!DY39*PIT_history!DY$54))*PIT_history!DY39)</f>
        <v>9.9000000000000005E-2</v>
      </c>
      <c r="DZ39" s="68"/>
      <c r="EA39" s="2"/>
      <c r="EB39" s="2"/>
      <c r="EC39" s="2"/>
      <c r="ED39" s="2"/>
      <c r="EE39" s="2"/>
      <c r="EF39" s="2"/>
      <c r="EG39" s="2"/>
      <c r="EH39" s="2"/>
      <c r="EI39" s="2"/>
      <c r="EJ39" s="2"/>
      <c r="EK39" s="2"/>
      <c r="EL39" s="2"/>
      <c r="EM39" s="2"/>
      <c r="EN39" s="2"/>
      <c r="EO39" s="2"/>
      <c r="EP39" s="2"/>
      <c r="EQ39" s="2"/>
      <c r="ER39" s="2"/>
      <c r="ES39" s="2"/>
      <c r="ET39" s="2"/>
      <c r="EU39" s="2"/>
    </row>
    <row r="40" spans="1:151" ht="15" customHeight="1">
      <c r="A40" s="17" t="s">
        <v>64</v>
      </c>
      <c r="B40" s="148">
        <f>IF(PIT_fed_deduction!B40="",0,(PIT_history!B40*(1-PIT_fed_deduction!B40*PIT_history!B$54))/(1-PIT_history!B40*PIT_fed_deduction!B40*PIT_history!B$54))</f>
        <v>0</v>
      </c>
      <c r="C40" s="148">
        <f>IF(PIT_fed_deduction!C40="",0,(PIT_history!C40*(1-PIT_fed_deduction!C40*PIT_history!C$54))/(1-PIT_history!C40*PIT_fed_deduction!C40*PIT_history!C$54))</f>
        <v>0</v>
      </c>
      <c r="D40" s="148">
        <f>IF(PIT_fed_deduction!D40="",0,(PIT_history!D40*(1-PIT_fed_deduction!D40*PIT_history!D$54))/(1-PIT_history!D40*PIT_fed_deduction!D40*PIT_history!D$54))</f>
        <v>0</v>
      </c>
      <c r="E40" s="148">
        <f>IF(PIT_fed_deduction!E40="",0,(PIT_history!E40*(1-PIT_fed_deduction!E40*PIT_history!E$54))/(1-PIT_history!E40*PIT_fed_deduction!E40*PIT_history!E$54))</f>
        <v>0</v>
      </c>
      <c r="F40" s="148">
        <f>IF(PIT_fed_deduction!F40="",0,(PIT_history!F40*(1-PIT_fed_deduction!F40*PIT_history!F$54))/(1-PIT_history!F40*PIT_fed_deduction!F40*PIT_history!F$54))</f>
        <v>0</v>
      </c>
      <c r="G40" s="148">
        <f>IF(PIT_fed_deduction!G40="",0,(PIT_history!G40*(1-PIT_fed_deduction!G40*PIT_history!G$54))/(1-PIT_history!G40*PIT_fed_deduction!G40*PIT_history!G$54))</f>
        <v>0</v>
      </c>
      <c r="H40" s="148">
        <f>IF(PIT_fed_deduction!H40="",0,(PIT_history!H40*(1-PIT_fed_deduction!H40*PIT_history!H$54))/(1-PIT_history!H40*PIT_fed_deduction!H40*PIT_history!H$54))</f>
        <v>0</v>
      </c>
      <c r="I40" s="148">
        <f>IF(PIT_fed_deduction!I40="",0,(PIT_history!I40*(1-PIT_fed_deduction!I40*PIT_history!I$54))/(1-PIT_history!I40*PIT_fed_deduction!I40*PIT_history!I$54))</f>
        <v>0</v>
      </c>
      <c r="J40" s="148">
        <f>IF(PIT_fed_deduction!J40="",0,(PIT_history!J40*(1-PIT_fed_deduction!J40*PIT_history!J$54))/(1-PIT_history!J40*PIT_fed_deduction!J40*PIT_history!J$54))</f>
        <v>0</v>
      </c>
      <c r="K40" s="148">
        <f>IF(PIT_fed_deduction!K40="",0,(PIT_history!K40*(1-PIT_fed_deduction!K40*PIT_history!K$54))/(1-PIT_history!K40*PIT_fed_deduction!K40*PIT_history!K$54))</f>
        <v>0</v>
      </c>
      <c r="L40" s="148">
        <f>IF(PIT_fed_deduction!L40="",0,(PIT_history!L40*(1-PIT_fed_deduction!L40*PIT_history!L$54))/(1-PIT_history!L40*PIT_fed_deduction!L40*PIT_history!L$54))</f>
        <v>0</v>
      </c>
      <c r="M40" s="148">
        <f>IF(PIT_fed_deduction!M40="",0,(PIT_history!M40*(1-PIT_fed_deduction!M40*PIT_history!M$54))/(1-PIT_history!M40*PIT_fed_deduction!M40*PIT_history!M$54))</f>
        <v>0</v>
      </c>
      <c r="N40" s="148">
        <f>IF(PIT_fed_deduction!N40="",0,(PIT_history!N40*(1-PIT_fed_deduction!N40*PIT_history!N$54))/(1-PIT_history!N40*PIT_fed_deduction!N40*PIT_history!N$54))</f>
        <v>0</v>
      </c>
      <c r="O40" s="148">
        <f>IF(PIT_fed_deduction!O40="",0,(PIT_history!O40*(1-PIT_fed_deduction!O40*PIT_history!O$54))/(1-PIT_history!O40*PIT_fed_deduction!O40*PIT_history!O$54))</f>
        <v>0</v>
      </c>
      <c r="P40" s="148">
        <f>IF(PIT_fed_deduction!P40="",0,(PIT_history!P40*(1-PIT_fed_deduction!P40*PIT_history!P$54))/(1-PIT_history!P40*PIT_fed_deduction!P40*PIT_history!P$54))</f>
        <v>0</v>
      </c>
      <c r="Q40" s="148">
        <f>IF(PIT_fed_deduction!Q40="",0,(PIT_history!Q40*(1-PIT_fed_deduction!Q40*PIT_history!Q$54))/(1-PIT_history!Q40*PIT_fed_deduction!Q40*PIT_history!Q$54))</f>
        <v>0</v>
      </c>
      <c r="R40" s="148">
        <f>IF(PIT_fed_deduction!R40="",0,(PIT_history!R40*(1-PIT_fed_deduction!R40*PIT_history!R$54))/(1-PIT_history!R40*PIT_fed_deduction!R40*PIT_history!R$54))</f>
        <v>0</v>
      </c>
      <c r="S40" s="148">
        <f>IF(PIT_fed_deduction!S40="",0,(PIT_history!S40*(1-PIT_fed_deduction!S40*PIT_history!S$54))/(1-PIT_history!S40*PIT_fed_deduction!S40*PIT_history!S$54))</f>
        <v>0</v>
      </c>
      <c r="T40" s="148">
        <f>IF(PIT_fed_deduction!T40="",0,(PIT_history!T40*(1-PIT_fed_deduction!T40*PIT_history!T$54))/(1-PIT_history!T40*PIT_fed_deduction!T40*PIT_history!T$54))</f>
        <v>0</v>
      </c>
      <c r="U40" s="148">
        <f>IF(PIT_fed_deduction!U40="",0,(PIT_history!U40*(1-PIT_fed_deduction!U40*PIT_history!U$54))/(1-PIT_history!U40*PIT_fed_deduction!U40*PIT_history!U$54))</f>
        <v>0</v>
      </c>
      <c r="V40" s="148">
        <f>IF(PIT_fed_deduction!V40="",0,(PIT_history!V40*(1-PIT_fed_deduction!V40*PIT_history!V$54))/(1-PIT_history!V40*PIT_fed_deduction!V40*PIT_history!V$54))</f>
        <v>0</v>
      </c>
      <c r="W40" s="148">
        <f>IF(PIT_fed_deduction!W40="",0,(PIT_history!W40*(1-PIT_fed_deduction!W40*PIT_history!W$54))/(1-PIT_history!W40*PIT_fed_deduction!W40*PIT_history!W$54))</f>
        <v>0</v>
      </c>
      <c r="X40" s="148">
        <f>IF(PIT_fed_deduction!X40="",0,(PIT_history!X40*(1-PIT_fed_deduction!X40*PIT_history!X$54))/(1-PIT_history!X40*PIT_fed_deduction!X40*PIT_history!X$54))</f>
        <v>0</v>
      </c>
      <c r="Y40" s="148">
        <f>IF(PIT_fed_deduction!Y40="",0,(PIT_history!Y40*(1-PIT_fed_deduction!Y40*PIT_history!Y$54))/(1-PIT_history!Y40*PIT_fed_deduction!Y40*PIT_history!Y$54))</f>
        <v>0</v>
      </c>
      <c r="Z40" s="148">
        <f>IF(PIT_fed_deduction!Z40="",0,(PIT_history!Z40*(1-PIT_fed_deduction!Z40*PIT_history!Z$54))/(1-PIT_history!Z40*PIT_fed_deduction!Z40*PIT_history!Z$54))</f>
        <v>0</v>
      </c>
      <c r="AA40" s="148">
        <f>IF(PIT_fed_deduction!AA40="",0,(PIT_history!AA40*(1-PIT_fed_deduction!AA40*PIT_history!AA$54))/(1-PIT_history!AA40*PIT_fed_deduction!AA40*PIT_history!AA$54))</f>
        <v>0</v>
      </c>
      <c r="AB40" s="148">
        <f>IF(PIT_fed_deduction!AB40="",0,(PIT_history!AB40*(1-PIT_fed_deduction!AB40*PIT_history!AB$54))/(1-PIT_history!AB40*PIT_fed_deduction!AB40*PIT_history!AB$54))</f>
        <v>0</v>
      </c>
      <c r="AC40" s="148">
        <f>IF(PIT_fed_deduction!AC40="",0,(PIT_history!AC40*(1-PIT_fed_deduction!AC40*PIT_history!AC$54))/(1-PIT_history!AC40*PIT_fed_deduction!AC40*PIT_history!AC$54))</f>
        <v>0</v>
      </c>
      <c r="AD40" s="148">
        <f>IF(PIT_fed_deduction!AD40="",0,(PIT_history!AD40*(1-PIT_fed_deduction!AD40*PIT_history!AD$54))/(1-PIT_history!AD40*PIT_fed_deduction!AD40*PIT_history!AD$54))</f>
        <v>0</v>
      </c>
      <c r="AE40" s="148">
        <f>IF(PIT_fed_deduction!AE40="",0,(PIT_history!AE40*(1-PIT_fed_deduction!AE40*PIT_history!AE$54))/(1-PIT_history!AE40*PIT_fed_deduction!AE40*PIT_history!AE$54))</f>
        <v>0</v>
      </c>
      <c r="AF40" s="148">
        <f>IF(PIT_fed_deduction!AF40="",0,(PIT_history!AF40*(1-PIT_fed_deduction!AF40*PIT_history!AF$54))/(1-PIT_history!AF40*PIT_fed_deduction!AF40*PIT_history!AF$54))</f>
        <v>0</v>
      </c>
      <c r="AG40" s="148">
        <f>IF(PIT_fed_deduction!AG40="",0,(PIT_history!AG40*(1-PIT_fed_deduction!AG40*PIT_history!AG$54))/(1-PIT_history!AG40*PIT_fed_deduction!AG40*PIT_history!AG$54))</f>
        <v>0</v>
      </c>
      <c r="AH40" s="148">
        <f>IF(PIT_fed_deduction!AH40="",0,(PIT_history!AH40*(1-PIT_fed_deduction!AH40*PIT_history!AH$54))/(1-PIT_history!AH40*PIT_fed_deduction!AH40*PIT_history!AH$54))</f>
        <v>0</v>
      </c>
      <c r="AI40" s="148">
        <f>IF(PIT_fed_deduction!AI40="",0,(PIT_history!AI40*(1-PIT_fed_deduction!AI40*PIT_history!AI$54))/(1-PIT_history!AI40*PIT_fed_deduction!AI40*PIT_history!AI$54))</f>
        <v>0</v>
      </c>
      <c r="AJ40" s="148">
        <f>IF(PIT_fed_deduction!AJ40="",0,(PIT_history!AJ40*(1-PIT_fed_deduction!AJ40*PIT_history!AJ$54))/(1-PIT_history!AJ40*PIT_fed_deduction!AJ40*PIT_history!AJ$54))</f>
        <v>0</v>
      </c>
      <c r="AK40" s="148">
        <f>IF(PIT_fed_deduction!AK40="",0,(PIT_history!AK40*(1-PIT_fed_deduction!AK40*PIT_history!AK$54))/(1-PIT_history!AK40*PIT_fed_deduction!AK40*PIT_history!AK$54))</f>
        <v>0</v>
      </c>
      <c r="AL40" s="148">
        <f>IF(PIT_fed_deduction!AL40="",0,(PIT_history!AL40*(1-PIT_fed_deduction!AL40*PIT_history!AL$54))/(1-PIT_history!AL40*PIT_fed_deduction!AL40*PIT_history!AL$54))</f>
        <v>0</v>
      </c>
      <c r="AM40" s="148">
        <f>IF(PIT_fed_deduction!AM40="",0,(PIT_history!AM40*(1-PIT_fed_deduction!AM40*PIT_history!AM$54))/(1-PIT_history!AM40*PIT_fed_deduction!AM40*PIT_history!AM$54))</f>
        <v>0</v>
      </c>
      <c r="AN40" s="148">
        <f>IF(PIT_fed_deduction!AN40="",0,(PIT_history!AN40*(1-PIT_fed_deduction!AN40*PIT_history!AN$54))/(1-PIT_history!AN40*PIT_fed_deduction!AN40*PIT_history!AN$54))</f>
        <v>0</v>
      </c>
      <c r="AO40" s="148">
        <f>IF(PIT_fed_deduction!AO40="",0,(PIT_history!AO40*(1-PIT_fed_deduction!AO40*PIT_history!AO$54))/(1-PIT_history!AO40*PIT_fed_deduction!AO40*PIT_history!AO$54))</f>
        <v>0</v>
      </c>
      <c r="AP40" s="148">
        <f>IF(PIT_fed_deduction!AP40="",0,(PIT_history!AP40*(1-PIT_fed_deduction!AP40*PIT_history!AP$54))/(1-PIT_history!AP40*PIT_fed_deduction!AP40*PIT_history!AP$54))</f>
        <v>0</v>
      </c>
      <c r="AQ40" s="148">
        <f>IF(PIT_fed_deduction!AQ40="",0,(PIT_history!AQ40*(1-PIT_fed_deduction!AQ40*PIT_history!AQ$54))/(1-PIT_history!AQ40*PIT_fed_deduction!AQ40*PIT_history!AQ$54))</f>
        <v>0</v>
      </c>
      <c r="AR40" s="148">
        <f>IF(PIT_fed_deduction!AR40="",0,(PIT_history!AR40*(1-PIT_fed_deduction!AR40*PIT_history!AR$54))/(1-PIT_history!AR40*PIT_fed_deduction!AR40*PIT_history!AR$54))</f>
        <v>0</v>
      </c>
      <c r="AS40" s="148">
        <f>IF(PIT_fed_deduction!AS40="",0,(PIT_history!AS40*(1-PIT_fed_deduction!AS40*PIT_history!AS$54))/(1-PIT_history!AS40*PIT_fed_deduction!AS40*PIT_history!AS$54))</f>
        <v>0</v>
      </c>
      <c r="AT40" s="148">
        <f>IF(PIT_fed_deduction!AT40="",0,(PIT_history!AT40*(1-PIT_fed_deduction!AT40*PIT_history!AT$54))/(1-PIT_history!AT40*PIT_fed_deduction!AT40*PIT_history!AT$54))</f>
        <v>0</v>
      </c>
      <c r="AU40" s="148">
        <f>IF(PIT_fed_deduction!AU40="",0,(PIT_history!AU40*(1-PIT_fed_deduction!AU40*PIT_history!AU$54))/(1-PIT_history!AU40*PIT_fed_deduction!AU40*PIT_history!AU$54))</f>
        <v>0</v>
      </c>
      <c r="AV40" s="148">
        <f>IF(PIT_fed_deduction!AV40="",0,(PIT_history!AV40*(1-PIT_fed_deduction!AV40*PIT_history!AV$54))/(1-PIT_history!AV40*PIT_fed_deduction!AV40*PIT_history!AV$54))</f>
        <v>0</v>
      </c>
      <c r="AW40" s="148">
        <f>IF(PIT_fed_deduction!AW40="",0,(PIT_history!AW40*(1-PIT_fed_deduction!AW40*PIT_history!AW$54))/(1-PIT_history!AW40*PIT_fed_deduction!AW40*PIT_history!AW$54))</f>
        <v>0</v>
      </c>
      <c r="AX40" s="148">
        <f>IF(PIT_fed_deduction!AX40="",0,(PIT_history!AX40*(1-PIT_fed_deduction!AX40*PIT_history!AX$54))/(1-PIT_history!AX40*PIT_fed_deduction!AX40*PIT_history!AX$54))</f>
        <v>0</v>
      </c>
      <c r="AY40" s="148">
        <f>IF(PIT_fed_deduction!AY40="",0,(PIT_history!AY40*(1-PIT_fed_deduction!AY40*PIT_history!AY$54))/(1-PIT_history!AY40*PIT_fed_deduction!AY40*PIT_history!AY$54))</f>
        <v>0</v>
      </c>
      <c r="AZ40" s="148">
        <f>IF(PIT_fed_deduction!AZ40="",0,(PIT_history!AZ40*(1-PIT_fed_deduction!AZ40*PIT_history!AZ$54))/(1-PIT_history!AZ40*PIT_fed_deduction!AZ40*PIT_history!AZ$54))</f>
        <v>0</v>
      </c>
      <c r="BA40" s="148">
        <f>IF(PIT_fed_deduction!BA40="",0,(PIT_history!BA40*(1-PIT_fed_deduction!BA40*PIT_history!BA$54))/(1-PIT_history!BA40*PIT_fed_deduction!BA40*PIT_history!BA$54))</f>
        <v>0</v>
      </c>
      <c r="BB40" s="148">
        <f>IF(PIT_fed_deduction!BB40="",0,(PIT_history!BB40*(1-PIT_fed_deduction!BB40*PIT_history!BB$54))/(1-PIT_history!BB40*PIT_fed_deduction!BB40*PIT_history!BB$54))</f>
        <v>0</v>
      </c>
      <c r="BC40" s="148">
        <f>IF(PIT_fed_deduction!BC40="",0,(PIT_history!BC40*(1-PIT_fed_deduction!BC40*PIT_history!BC$54))/(1-PIT_history!BC40*PIT_fed_deduction!BC40*PIT_history!BC$54))</f>
        <v>0</v>
      </c>
      <c r="BD40" s="148">
        <f>IF(PIT_fed_deduction!BD40="",0,(PIT_history!BD40*(1-PIT_fed_deduction!BD40*PIT_history!BD$54))/(1-PIT_history!BD40*PIT_fed_deduction!BD40*PIT_history!BD$54))</f>
        <v>0</v>
      </c>
      <c r="BE40" s="148">
        <f>IF(PIT_fed_deduction!BE40="",0,(PIT_history!BE40*(1-PIT_fed_deduction!BE40*PIT_history!BE$54))/(1-PIT_history!BE40*PIT_fed_deduction!BE40*PIT_history!BE$54))</f>
        <v>0</v>
      </c>
      <c r="BF40" s="148">
        <f>IF(PIT_fed_deduction!BF40="",0,(PIT_history!BF40*(1-PIT_fed_deduction!BF40*PIT_history!BF$54))/(1-PIT_history!BF40*PIT_fed_deduction!BF40*PIT_history!BF$54))</f>
        <v>0</v>
      </c>
      <c r="BG40" s="148">
        <f>IF(PIT_fed_deduction!BG40="",0,(PIT_history!BG40*(1-PIT_fed_deduction!BG40*PIT_history!BG$54))/(1-PIT_history!BG40*PIT_fed_deduction!BG40*PIT_history!BG$54))</f>
        <v>0</v>
      </c>
      <c r="BH40" s="148">
        <f>IF(PIT_fed_deduction!BH40="",0,(PIT_history!BH40*(1-PIT_fed_deduction!BH40*PIT_history!BH$54))/(1-PIT_history!BH40*PIT_fed_deduction!BH40*PIT_history!BH$54))</f>
        <v>0</v>
      </c>
      <c r="BI40" s="148">
        <f>IF(PIT_fed_deduction!BI40="",0,(PIT_history!BI40*(1-PIT_fed_deduction!BI40*PIT_history!BI$54))/(1-PIT_history!BI40*PIT_fed_deduction!BI40*PIT_history!BI$54))</f>
        <v>0</v>
      </c>
      <c r="BJ40" s="148">
        <f>IF(PIT_fed_deduction!BJ40="",0,(PIT_history!BJ40*(1-PIT_fed_deduction!BJ40*PIT_history!BJ$54))/(1-PIT_history!BJ40*PIT_fed_deduction!BJ40*PIT_history!BJ$54))</f>
        <v>0</v>
      </c>
      <c r="BK40" s="148">
        <f>IF(PIT_fed_deduction!BK40="",0,(PIT_history!BK40*(1-PIT_fed_deduction!BK40*PIT_history!BK$54))/(1-PIT_history!BK40*PIT_fed_deduction!BK40*PIT_history!BK$54))</f>
        <v>0</v>
      </c>
      <c r="BL40" s="148">
        <f>IF(PIT_fed_deduction!BL40="",0,(PIT_history!BL40*(1-PIT_fed_deduction!BL40*PIT_history!BL$54))/(1-PIT_history!BL40*PIT_fed_deduction!BL40*PIT_history!BL$54))</f>
        <v>0</v>
      </c>
      <c r="BM40" s="148">
        <f>IF(PIT_fed_deduction!BM40="",0,(PIT_history!BM40*(1-PIT_fed_deduction!BM40*PIT_history!BM$54))/(1-PIT_history!BM40*PIT_fed_deduction!BM40*PIT_history!BM$54))</f>
        <v>0</v>
      </c>
      <c r="BN40" s="148">
        <f>IF(PIT_fed_deduction!BN40="",0,(PIT_history!BN40*(1-PIT_fed_deduction!BN40*PIT_history!BN$54))/(1-PIT_history!BN40*PIT_fed_deduction!BN40*PIT_history!BN$54))</f>
        <v>0</v>
      </c>
      <c r="BO40" s="148">
        <f>IF(PIT_fed_deduction!BO40="",0,(PIT_history!BO40*(1-PIT_fed_deduction!BO40*PIT_history!BO$54))/(1-PIT_history!BO40*PIT_fed_deduction!BO40*PIT_history!BO$54))</f>
        <v>0</v>
      </c>
      <c r="BP40" s="148">
        <f>IF(PIT_fed_deduction!BP40="",0,(PIT_history!BP40*(1-PIT_fed_deduction!BP40*PIT_history!BP$54))/(1-PIT_history!BP40*PIT_fed_deduction!BP40*PIT_history!BP$54))</f>
        <v>0</v>
      </c>
      <c r="BQ40" s="148">
        <f>IF(PIT_fed_deduction!BQ40="",0,(PIT_history!BQ40*(1-PIT_fed_deduction!BQ40*PIT_history!BQ$54))/(1-PIT_history!BQ40*PIT_fed_deduction!BQ40*PIT_history!BQ$54))</f>
        <v>0</v>
      </c>
      <c r="BR40" s="148">
        <f>IF(PIT_fed_deduction!BR40="",0,(PIT_history!BR40*(1-PIT_fed_deduction!BR40*PIT_history!BR$54))/(1-PIT_history!BR40*PIT_fed_deduction!BR40*PIT_history!BR$54))</f>
        <v>0</v>
      </c>
      <c r="BS40" s="148">
        <f>IF(PIT_fed_deduction!BS40="",0,(PIT_history!BS40*(1-PIT_fed_deduction!BS40*PIT_history!BS$54))/(1-PIT_history!BS40*PIT_fed_deduction!BS40*PIT_history!BS$54))</f>
        <v>0</v>
      </c>
      <c r="BT40" s="148">
        <f>IF(PIT_fed_deduction!BT40="",0,(PIT_history!BT40*(1-PIT_fed_deduction!BT40*PIT_history!BT$54))/(1-PIT_history!BT40*PIT_fed_deduction!BT40*PIT_history!BT$54))</f>
        <v>0</v>
      </c>
      <c r="BU40" s="148">
        <f>IF(PIT_fed_deduction!BU40="",0,(PIT_history!BU40*(1-PIT_fed_deduction!BU40*PIT_history!BU$54))/(1-PIT_history!BU40*PIT_fed_deduction!BU40*PIT_history!BU$54))</f>
        <v>2.3E-2</v>
      </c>
      <c r="BV40" s="148">
        <f>IF(PIT_fed_deduction!BV40="",0,(PIT_history!BV40*(1-PIT_fed_deduction!BV40*PIT_history!BV$54))/(1-PIT_history!BV40*PIT_fed_deduction!BV40*PIT_history!BV$54))</f>
        <v>2.3E-2</v>
      </c>
      <c r="BW40" s="148">
        <f>IF(PIT_fed_deduction!BW40="",0,(PIT_history!BW40*(1-PIT_fed_deduction!BW40*PIT_history!BW$54))/(1-PIT_history!BW40*PIT_fed_deduction!BW40*PIT_history!BW$54))</f>
        <v>2.3E-2</v>
      </c>
      <c r="BX40" s="148">
        <f>IF(PIT_fed_deduction!BX40="",0,(PIT_history!BX40*(1-PIT_fed_deduction!BX40*PIT_history!BX$54))/(1-PIT_history!BX40*PIT_fed_deduction!BX40*PIT_history!BX$54))</f>
        <v>0.02</v>
      </c>
      <c r="BY40" s="148">
        <f>IF(PIT_fed_deduction!BY40="",0,(PIT_history!BY40*(1-PIT_fed_deduction!BY40*PIT_history!BY$54))/(1-PIT_history!BY40*PIT_fed_deduction!BY40*PIT_history!BY$54))</f>
        <v>0.02</v>
      </c>
      <c r="BZ40" s="148">
        <f>IF(PIT_fed_deduction!BZ40="",0,(PIT_history!BZ40*(1-PIT_fed_deduction!BZ40*PIT_history!BZ$54))/(1-PIT_history!BZ40*PIT_fed_deduction!BZ40*PIT_history!BZ$54))</f>
        <v>0.02</v>
      </c>
      <c r="CA40" s="148">
        <f>IF(PIT_fed_deduction!CA40="",0,(PIT_history!CA40*(1-PIT_fed_deduction!CA40*PIT_history!CA$54))/(1-PIT_history!CA40*PIT_fed_deduction!CA40*PIT_history!CA$54))</f>
        <v>0.02</v>
      </c>
      <c r="CB40" s="148">
        <f>IF(PIT_fed_deduction!CB40="",0,(PIT_history!CB40*(1-PIT_fed_deduction!CB40*PIT_history!CB$54))/(1-PIT_history!CB40*PIT_fed_deduction!CB40*PIT_history!CB$54))</f>
        <v>2.1999999999999999E-2</v>
      </c>
      <c r="CC40" s="148">
        <f>IF(PIT_fed_deduction!CC40="",0,(PIT_history!CC40*(1-PIT_fed_deduction!CC40*PIT_history!CC$54))/(1-PIT_history!CC40*PIT_fed_deduction!CC40*PIT_history!CC$54))</f>
        <v>2.1999999999999999E-2</v>
      </c>
      <c r="CD40" s="148">
        <f>IF(PIT_fed_deduction!CD40="",0,(PIT_history!CD40*(1-PIT_fed_deduction!CD40*PIT_history!CD$54))/(1-PIT_history!CD40*PIT_fed_deduction!CD40*PIT_history!CD$54))</f>
        <v>2.1999999999999999E-2</v>
      </c>
      <c r="CE40" s="148">
        <f>IF(PIT_fed_deduction!CE40="",0,(PIT_history!CE40*(1-PIT_fed_deduction!CE40*PIT_history!CE$54))/(1-PIT_history!CE40*PIT_fed_deduction!CE40*PIT_history!CE$54))</f>
        <v>2.1999999999999999E-2</v>
      </c>
      <c r="CF40" s="148">
        <f>IF(PIT_fed_deduction!CF40="",0,(PIT_history!CF40*(1-PIT_fed_deduction!CF40*PIT_history!CF$54))/(1-PIT_history!CF40*PIT_fed_deduction!CF40*PIT_history!CF$54))</f>
        <v>2.1999999999999999E-2</v>
      </c>
      <c r="CG40" s="148">
        <f>IF(PIT_fed_deduction!CG40="",0,(PIT_history!CG40*(1-PIT_fed_deduction!CG40*PIT_history!CG$54))/(1-PIT_history!CG40*PIT_fed_deduction!CG40*PIT_history!CG$54))</f>
        <v>2.4500000000000001E-2</v>
      </c>
      <c r="CH40" s="148">
        <f>IF(PIT_fed_deduction!CH40="",0,(PIT_history!CH40*(1-PIT_fed_deduction!CH40*PIT_history!CH$54))/(1-PIT_history!CH40*PIT_fed_deduction!CH40*PIT_history!CH$54))</f>
        <v>2.4E-2</v>
      </c>
      <c r="CI40" s="148">
        <f>IF(PIT_fed_deduction!CI40="",0,(PIT_history!CI40*(1-PIT_fed_deduction!CI40*PIT_history!CI$54))/(1-PIT_history!CI40*PIT_fed_deduction!CI40*PIT_history!CI$54))</f>
        <v>2.35E-2</v>
      </c>
      <c r="CJ40" s="148">
        <f>IF(PIT_fed_deduction!CJ40="",0,(PIT_history!CJ40*(1-PIT_fed_deduction!CJ40*PIT_history!CJ$54))/(1-PIT_history!CJ40*PIT_fed_deduction!CJ40*PIT_history!CJ$54))</f>
        <v>2.1600000000000001E-2</v>
      </c>
      <c r="CK40" s="148">
        <f>IF(PIT_fed_deduction!CK40="",0,(PIT_history!CK40*(1-PIT_fed_deduction!CK40*PIT_history!CK$54))/(1-PIT_history!CK40*PIT_fed_deduction!CK40*PIT_history!CK$54))</f>
        <v>2.1000000000000001E-2</v>
      </c>
      <c r="CL40" s="148">
        <f>IF(PIT_fed_deduction!CL40="",0,(PIT_history!CL40*(1-PIT_fed_deduction!CL40*PIT_history!CL$54))/(1-PIT_history!CL40*PIT_fed_deduction!CL40*PIT_history!CL$54))</f>
        <v>2.1000000000000001E-2</v>
      </c>
      <c r="CM40" s="148">
        <f>IF(PIT_fed_deduction!CM40="",0,(PIT_history!CM40*(1-PIT_fed_deduction!CM40*PIT_history!CM$54))/(1-PIT_history!CM40*PIT_fed_deduction!CM40*PIT_history!CM$54))</f>
        <v>2.1000000000000001E-2</v>
      </c>
      <c r="CN40" s="148">
        <f>IF(PIT_fed_deduction!CN40="",0,(PIT_history!CN40*(1-PIT_fed_deduction!CN40*PIT_history!CN$54))/(1-PIT_history!CN40*PIT_fed_deduction!CN40*PIT_history!CN$54))</f>
        <v>2.1000000000000001E-2</v>
      </c>
      <c r="CO40" s="148">
        <f>IF(PIT_fed_deduction!CO40="",0,(PIT_history!CO40*(1-PIT_fed_deduction!CO40*PIT_history!CO$54))/(1-PIT_history!CO40*PIT_fed_deduction!CO40*PIT_history!CO$54))</f>
        <v>2.5999999999999999E-2</v>
      </c>
      <c r="CP40" s="148">
        <f>IF(PIT_fed_deduction!CP40="",0,(PIT_history!CP40*(1-PIT_fed_deduction!CP40*PIT_history!CP$54))/(1-PIT_history!CP40*PIT_fed_deduction!CP40*PIT_history!CP$54))</f>
        <v>2.9499999999999998E-2</v>
      </c>
      <c r="CQ40" s="148">
        <f>IF(PIT_fed_deduction!CQ40="",0,(PIT_history!CQ40*(1-PIT_fed_deduction!CQ40*PIT_history!CQ$54))/(1-PIT_history!CQ40*PIT_fed_deduction!CQ40*PIT_history!CQ$54))</f>
        <v>2.8000000000000001E-2</v>
      </c>
      <c r="CR40" s="148">
        <f>IF(PIT_fed_deduction!CR40="",0,(PIT_history!CR40*(1-PIT_fed_deduction!CR40*PIT_history!CR$54))/(1-PIT_history!CR40*PIT_fed_deduction!CR40*PIT_history!CR$54))</f>
        <v>2.8000000000000001E-2</v>
      </c>
      <c r="CS40" s="148">
        <f>IF(PIT_fed_deduction!CS40="",0,(PIT_history!CS40*(1-PIT_fed_deduction!CS40*PIT_history!CS$54))/(1-PIT_history!CS40*PIT_fed_deduction!CS40*PIT_history!CS$54))</f>
        <v>2.8000000000000001E-2</v>
      </c>
      <c r="CT40" s="148">
        <f>IF(PIT_fed_deduction!CT40="",0,(PIT_history!CT40*(1-PIT_fed_deduction!CT40*PIT_history!CT$54))/(1-PIT_history!CT40*PIT_fed_deduction!CT40*PIT_history!CT$54))</f>
        <v>2.8000000000000001E-2</v>
      </c>
      <c r="CU40" s="148">
        <f>IF(PIT_fed_deduction!CU40="",0,(PIT_history!CU40*(1-PIT_fed_deduction!CU40*PIT_history!CU$54))/(1-PIT_history!CU40*PIT_fed_deduction!CU40*PIT_history!CU$54))</f>
        <v>2.8000000000000001E-2</v>
      </c>
      <c r="CV40" s="148">
        <f>IF(PIT_fed_deduction!CV40="",0,(PIT_history!CV40*(1-PIT_fed_deduction!CV40*PIT_history!CV$54))/(1-PIT_history!CV40*PIT_fed_deduction!CV40*PIT_history!CV$54))</f>
        <v>2.8000000000000001E-2</v>
      </c>
      <c r="CW40" s="148">
        <f>IF(PIT_fed_deduction!CW40="",0,(PIT_history!CW40*(1-PIT_fed_deduction!CW40*PIT_history!CW$54))/(1-PIT_history!CW40*PIT_fed_deduction!CW40*PIT_history!CW$54))</f>
        <v>2.8000000000000001E-2</v>
      </c>
      <c r="CX40" s="148">
        <f>IF(PIT_fed_deduction!CX40="",0,(PIT_history!CX40*(1-PIT_fed_deduction!CX40*PIT_history!CX$54))/(1-PIT_history!CX40*PIT_fed_deduction!CX40*PIT_history!CX$54))</f>
        <v>2.7999999999999997E-2</v>
      </c>
      <c r="CY40" s="148">
        <f>IF(PIT_fed_deduction!CY40="",0,(PIT_history!CY40*(1-PIT_fed_deduction!CY40*PIT_history!CY$54))/(1-PIT_history!CY40*PIT_fed_deduction!CY40*PIT_history!CY$54))</f>
        <v>2.7999999999999997E-2</v>
      </c>
      <c r="CZ40" s="148">
        <f>IF(PIT_fed_deduction!CZ40="",0,(PIT_history!CZ40*(1-PIT_fed_deduction!CZ40*PIT_history!CZ$54))/(1-PIT_history!CZ40*PIT_fed_deduction!CZ40*PIT_history!CZ$54))</f>
        <v>2.7999999999999997E-2</v>
      </c>
      <c r="DA40" s="148">
        <f>IF(PIT_fed_deduction!DA40="",0,(PIT_history!DA40*(1-PIT_fed_deduction!DA40*PIT_history!DA$54))/(1-PIT_history!DA40*PIT_fed_deduction!DA40*PIT_history!DA$54))</f>
        <v>2.7999999999999997E-2</v>
      </c>
      <c r="DB40" s="148">
        <f>IF(PIT_fed_deduction!DB40="",0,(PIT_history!DB40*(1-PIT_fed_deduction!DB40*PIT_history!DB$54))/(1-PIT_history!DB40*PIT_fed_deduction!DB40*PIT_history!DB$54))</f>
        <v>3.0699999999999998E-2</v>
      </c>
      <c r="DC40" s="148">
        <f>IF(PIT_fed_deduction!DC40="",0,(PIT_history!DC40*(1-PIT_fed_deduction!DC40*PIT_history!DC$54))/(1-PIT_history!DC40*PIT_fed_deduction!DC40*PIT_history!DC$54))</f>
        <v>3.0699999999999998E-2</v>
      </c>
      <c r="DD40" s="148">
        <f>IF(PIT_fed_deduction!DD40="",0,(PIT_history!DD40*(1-PIT_fed_deduction!DD40*PIT_history!DD$54))/(1-PIT_history!DD40*PIT_fed_deduction!DD40*PIT_history!DD$54))</f>
        <v>3.0699999999999998E-2</v>
      </c>
      <c r="DE40" s="148">
        <f>IF(PIT_fed_deduction!DE40="",0,(PIT_history!DE40*(1-PIT_fed_deduction!DE40*PIT_history!DE$54))/(1-PIT_history!DE40*PIT_fed_deduction!DE40*PIT_history!DE$54))</f>
        <v>3.0699999999999998E-2</v>
      </c>
      <c r="DF40" s="148">
        <f>IF(PIT_fed_deduction!DF40="",0,(PIT_history!DF40*(1-PIT_fed_deduction!DF40*PIT_history!DF$54))/(1-PIT_history!DF40*PIT_fed_deduction!DF40*PIT_history!DF$54))</f>
        <v>3.0699999999999998E-2</v>
      </c>
      <c r="DG40" s="148">
        <f>IF(PIT_fed_deduction!DG40="",0,(PIT_history!DG40*(1-PIT_fed_deduction!DG40*PIT_history!DG$54))/(1-PIT_history!DG40*PIT_fed_deduction!DG40*PIT_history!DG$54))</f>
        <v>3.0699999999999998E-2</v>
      </c>
      <c r="DH40" s="148">
        <f>IF(PIT_fed_deduction!DH40="",0,(PIT_history!DH40*(1-PIT_fed_deduction!DH40*PIT_history!DH$54))/(1-PIT_history!DH40*PIT_fed_deduction!DH40*PIT_history!DH$54))</f>
        <v>3.0699999999999998E-2</v>
      </c>
      <c r="DI40" s="148">
        <f>IF(PIT_fed_deduction!DI40="",0,(PIT_history!DI40*(1-PIT_fed_deduction!DI40*PIT_history!DI$54))/(1-PIT_history!DI40*PIT_fed_deduction!DI40*PIT_history!DI$54))</f>
        <v>3.0699999999999998E-2</v>
      </c>
      <c r="DJ40" s="148">
        <f>IF(PIT_fed_deduction!DJ40="",0,(PIT_history!DJ40*(1-PIT_fed_deduction!DJ40*PIT_history!DJ$54))/(1-PIT_history!DJ40*PIT_fed_deduction!DJ40*PIT_history!DJ$54))</f>
        <v>3.0699999999999998E-2</v>
      </c>
      <c r="DK40" s="148">
        <f>IF(PIT_fed_deduction!DK40="",0,(PIT_history!DK40*(1-PIT_fed_deduction!DK40*PIT_history!DK$54))/(1-PIT_history!DK40*PIT_fed_deduction!DK40*PIT_history!DK$54))</f>
        <v>3.0699999999999998E-2</v>
      </c>
      <c r="DL40" s="148">
        <f>IF(PIT_fed_deduction!DL40="",0,(PIT_history!DL40*(1-PIT_fed_deduction!DL40*PIT_history!DL$54))/(1-PIT_history!DL40*PIT_fed_deduction!DL40*PIT_history!DL$54))</f>
        <v>3.0699999999999998E-2</v>
      </c>
      <c r="DM40" s="148">
        <f>IF(PIT_fed_deduction!DM40="",0,(PIT_history!DM40*(1-PIT_fed_deduction!DM40*PIT_history!DM$54))/(1-PIT_history!DM40*PIT_fed_deduction!DM40*PIT_history!DM$54))</f>
        <v>3.0699999999999998E-2</v>
      </c>
      <c r="DN40" s="148">
        <f>IF(PIT_fed_deduction!DN40="",0,(PIT_history!DN40*(1-PIT_fed_deduction!DN40*PIT_history!DN$54))/(1-PIT_history!DN40*PIT_fed_deduction!DN40*PIT_history!DN$54))</f>
        <v>3.0699999999999998E-2</v>
      </c>
      <c r="DO40" s="148">
        <f>IF(PIT_fed_deduction!DO40="",0,(PIT_history!DO40*(1-PIT_fed_deduction!DO40*PIT_history!DO$54))/(1-PIT_history!DO40*PIT_fed_deduction!DO40*PIT_history!DO$54))</f>
        <v>3.0699999999999998E-2</v>
      </c>
      <c r="DP40" s="148">
        <f>IF(PIT_fed_deduction!DP40="",0,(1-(PIT_fed_deduction!DP40*PIT_history!DP$54))*PIT_history!DP40)</f>
        <v>3.0699999999999998E-2</v>
      </c>
      <c r="DQ40" s="148">
        <f>IF(PIT_fed_deduction!DQ40="",0,(1-(PIT_fed_deduction!DQ40*PIT_history!DQ$54))*PIT_history!DQ40)</f>
        <v>3.0699999999999998E-2</v>
      </c>
      <c r="DR40" s="148">
        <f>IF(PIT_fed_deduction!DR40="",0,(1-(PIT_fed_deduction!DR40*PIT_history!DR$54))*PIT_history!DR40)</f>
        <v>3.0699999999999998E-2</v>
      </c>
      <c r="DS40" s="148">
        <f>IF(PIT_fed_deduction!DS40="",0,(1-(PIT_fed_deduction!DS40*PIT_history!DS$54))*PIT_history!DS40)</f>
        <v>3.0699999999999998E-2</v>
      </c>
      <c r="DT40" s="148">
        <f>IF(PIT_fed_deduction!DT40="",0,(1-(PIT_fed_deduction!DT40*PIT_history!DT$54))*PIT_history!DT40)</f>
        <v>3.0699999999999998E-2</v>
      </c>
      <c r="DU40" s="148">
        <f>IF(PIT_fed_deduction!DU40="",0,(1-(PIT_fed_deduction!DU40*PIT_history!DU$54))*PIT_history!DU40)</f>
        <v>3.0699999999999998E-2</v>
      </c>
      <c r="DV40" s="148">
        <f>IF(PIT_fed_deduction!DV40="",0,(1-(PIT_fed_deduction!DV40*PIT_history!DV$54))*PIT_history!DV40)</f>
        <v>3.0700000000000002E-2</v>
      </c>
      <c r="DW40" s="148">
        <f>IF(PIT_fed_deduction!DW40="",0,(1-(PIT_fed_deduction!DW40*PIT_history!DW$54))*PIT_history!DW40)</f>
        <v>3.0700000000000002E-2</v>
      </c>
      <c r="DX40" s="148">
        <f>IF(PIT_fed_deduction!DX40="",0,(1-(PIT_fed_deduction!DX40*PIT_history!DX$54))*PIT_history!DX40)</f>
        <v>3.0700000000000002E-2</v>
      </c>
      <c r="DY40" s="144">
        <f>IF(PIT_fed_deduction!DY40="","",(1-(PIT_fed_deduction!DY40*PIT_history!DY$54))*PIT_history!DY40)</f>
        <v>3.0700000000000002E-2</v>
      </c>
      <c r="DZ40" s="68"/>
      <c r="EA40" s="2"/>
      <c r="EB40" s="2"/>
      <c r="EC40" s="2"/>
      <c r="ED40" s="2"/>
      <c r="EE40" s="2"/>
      <c r="EF40" s="2"/>
      <c r="EG40" s="2"/>
      <c r="EH40" s="2"/>
      <c r="EI40" s="2"/>
      <c r="EJ40" s="2"/>
      <c r="EK40" s="2"/>
      <c r="EL40" s="2"/>
      <c r="EM40" s="2"/>
      <c r="EN40" s="2"/>
      <c r="EO40" s="2"/>
      <c r="EP40" s="2"/>
      <c r="EQ40" s="2"/>
      <c r="ER40" s="2"/>
      <c r="ES40" s="2"/>
      <c r="ET40" s="2"/>
      <c r="EU40" s="2"/>
    </row>
    <row r="41" spans="1:151" ht="15" customHeight="1">
      <c r="A41" s="17" t="s">
        <v>65</v>
      </c>
      <c r="B41" s="148">
        <f>IF(PIT_fed_deduction!B41="",0,(PIT_history!B41*(1-PIT_fed_deduction!B41*PIT_history!B$54))/(1-PIT_history!B41*PIT_fed_deduction!B41*PIT_history!B$54))</f>
        <v>0</v>
      </c>
      <c r="C41" s="148">
        <f>IF(PIT_fed_deduction!C41="",0,(PIT_history!C41*(1-PIT_fed_deduction!C41*PIT_history!C$54))/(1-PIT_history!C41*PIT_fed_deduction!C41*PIT_history!C$54))</f>
        <v>0</v>
      </c>
      <c r="D41" s="148">
        <f>IF(PIT_fed_deduction!D41="",0,(PIT_history!D41*(1-PIT_fed_deduction!D41*PIT_history!D$54))/(1-PIT_history!D41*PIT_fed_deduction!D41*PIT_history!D$54))</f>
        <v>0</v>
      </c>
      <c r="E41" s="148">
        <f>IF(PIT_fed_deduction!E41="",0,(PIT_history!E41*(1-PIT_fed_deduction!E41*PIT_history!E$54))/(1-PIT_history!E41*PIT_fed_deduction!E41*PIT_history!E$54))</f>
        <v>0</v>
      </c>
      <c r="F41" s="148">
        <f>IF(PIT_fed_deduction!F41="",0,(PIT_history!F41*(1-PIT_fed_deduction!F41*PIT_history!F$54))/(1-PIT_history!F41*PIT_fed_deduction!F41*PIT_history!F$54))</f>
        <v>0</v>
      </c>
      <c r="G41" s="148">
        <f>IF(PIT_fed_deduction!G41="",0,(PIT_history!G41*(1-PIT_fed_deduction!G41*PIT_history!G$54))/(1-PIT_history!G41*PIT_fed_deduction!G41*PIT_history!G$54))</f>
        <v>0</v>
      </c>
      <c r="H41" s="148">
        <f>IF(PIT_fed_deduction!H41="",0,(PIT_history!H41*(1-PIT_fed_deduction!H41*PIT_history!H$54))/(1-PIT_history!H41*PIT_fed_deduction!H41*PIT_history!H$54))</f>
        <v>0</v>
      </c>
      <c r="I41" s="148">
        <f>IF(PIT_fed_deduction!I41="",0,(PIT_history!I41*(1-PIT_fed_deduction!I41*PIT_history!I$54))/(1-PIT_history!I41*PIT_fed_deduction!I41*PIT_history!I$54))</f>
        <v>0</v>
      </c>
      <c r="J41" s="148">
        <f>IF(PIT_fed_deduction!J41="",0,(PIT_history!J41*(1-PIT_fed_deduction!J41*PIT_history!J$54))/(1-PIT_history!J41*PIT_fed_deduction!J41*PIT_history!J$54))</f>
        <v>0</v>
      </c>
      <c r="K41" s="148">
        <f>IF(PIT_fed_deduction!K41="",0,(PIT_history!K41*(1-PIT_fed_deduction!K41*PIT_history!K$54))/(1-PIT_history!K41*PIT_fed_deduction!K41*PIT_history!K$54))</f>
        <v>0</v>
      </c>
      <c r="L41" s="148">
        <f>IF(PIT_fed_deduction!L41="",0,(PIT_history!L41*(1-PIT_fed_deduction!L41*PIT_history!L$54))/(1-PIT_history!L41*PIT_fed_deduction!L41*PIT_history!L$54))</f>
        <v>0</v>
      </c>
      <c r="M41" s="148">
        <f>IF(PIT_fed_deduction!M41="",0,(PIT_history!M41*(1-PIT_fed_deduction!M41*PIT_history!M$54))/(1-PIT_history!M41*PIT_fed_deduction!M41*PIT_history!M$54))</f>
        <v>0</v>
      </c>
      <c r="N41" s="148">
        <f>IF(PIT_fed_deduction!N41="",0,(PIT_history!N41*(1-PIT_fed_deduction!N41*PIT_history!N$54))/(1-PIT_history!N41*PIT_fed_deduction!N41*PIT_history!N$54))</f>
        <v>0</v>
      </c>
      <c r="O41" s="148">
        <f>IF(PIT_fed_deduction!O41="",0,(PIT_history!O41*(1-PIT_fed_deduction!O41*PIT_history!O$54))/(1-PIT_history!O41*PIT_fed_deduction!O41*PIT_history!O$54))</f>
        <v>0</v>
      </c>
      <c r="P41" s="148">
        <f>IF(PIT_fed_deduction!P41="",0,(PIT_history!P41*(1-PIT_fed_deduction!P41*PIT_history!P$54))/(1-PIT_history!P41*PIT_fed_deduction!P41*PIT_history!P$54))</f>
        <v>0</v>
      </c>
      <c r="Q41" s="148">
        <f>IF(PIT_fed_deduction!Q41="",0,(PIT_history!Q41*(1-PIT_fed_deduction!Q41*PIT_history!Q$54))/(1-PIT_history!Q41*PIT_fed_deduction!Q41*PIT_history!Q$54))</f>
        <v>0</v>
      </c>
      <c r="R41" s="148">
        <f>IF(PIT_fed_deduction!R41="",0,(PIT_history!R41*(1-PIT_fed_deduction!R41*PIT_history!R$54))/(1-PIT_history!R41*PIT_fed_deduction!R41*PIT_history!R$54))</f>
        <v>0</v>
      </c>
      <c r="S41" s="148">
        <f>IF(PIT_fed_deduction!S41="",0,(PIT_history!S41*(1-PIT_fed_deduction!S41*PIT_history!S$54))/(1-PIT_history!S41*PIT_fed_deduction!S41*PIT_history!S$54))</f>
        <v>0</v>
      </c>
      <c r="T41" s="148">
        <f>IF(PIT_fed_deduction!T41="",0,(PIT_history!T41*(1-PIT_fed_deduction!T41*PIT_history!T$54))/(1-PIT_history!T41*PIT_fed_deduction!T41*PIT_history!T$54))</f>
        <v>0</v>
      </c>
      <c r="U41" s="148">
        <f>IF(PIT_fed_deduction!U41="",0,(PIT_history!U41*(1-PIT_fed_deduction!U41*PIT_history!U$54))/(1-PIT_history!U41*PIT_fed_deduction!U41*PIT_history!U$54))</f>
        <v>0</v>
      </c>
      <c r="V41" s="148">
        <f>IF(PIT_fed_deduction!V41="",0,(PIT_history!V41*(1-PIT_fed_deduction!V41*PIT_history!V$54))/(1-PIT_history!V41*PIT_fed_deduction!V41*PIT_history!V$54))</f>
        <v>0</v>
      </c>
      <c r="W41" s="148">
        <f>IF(PIT_fed_deduction!W41="",0,(PIT_history!W41*(1-PIT_fed_deduction!W41*PIT_history!W$54))/(1-PIT_history!W41*PIT_fed_deduction!W41*PIT_history!W$54))</f>
        <v>0</v>
      </c>
      <c r="X41" s="148">
        <f>IF(PIT_fed_deduction!X41="",0,(PIT_history!X41*(1-PIT_fed_deduction!X41*PIT_history!X$54))/(1-PIT_history!X41*PIT_fed_deduction!X41*PIT_history!X$54))</f>
        <v>0</v>
      </c>
      <c r="Y41" s="148">
        <f>IF(PIT_fed_deduction!Y41="",0,(PIT_history!Y41*(1-PIT_fed_deduction!Y41*PIT_history!Y$54))/(1-PIT_history!Y41*PIT_fed_deduction!Y41*PIT_history!Y$54))</f>
        <v>0</v>
      </c>
      <c r="Z41" s="148">
        <f>IF(PIT_fed_deduction!Z41="",0,(PIT_history!Z41*(1-PIT_fed_deduction!Z41*PIT_history!Z$54))/(1-PIT_history!Z41*PIT_fed_deduction!Z41*PIT_history!Z$54))</f>
        <v>0</v>
      </c>
      <c r="AA41" s="148">
        <f>IF(PIT_fed_deduction!AA41="",0,(PIT_history!AA41*(1-PIT_fed_deduction!AA41*PIT_history!AA$54))/(1-PIT_history!AA41*PIT_fed_deduction!AA41*PIT_history!AA$54))</f>
        <v>0</v>
      </c>
      <c r="AB41" s="148">
        <f>IF(PIT_fed_deduction!AB41="",0,(PIT_history!AB41*(1-PIT_fed_deduction!AB41*PIT_history!AB$54))/(1-PIT_history!AB41*PIT_fed_deduction!AB41*PIT_history!AB$54))</f>
        <v>0</v>
      </c>
      <c r="AC41" s="148">
        <f>IF(PIT_fed_deduction!AC41="",0,(PIT_history!AC41*(1-PIT_fed_deduction!AC41*PIT_history!AC$54))/(1-PIT_history!AC41*PIT_fed_deduction!AC41*PIT_history!AC$54))</f>
        <v>0</v>
      </c>
      <c r="AD41" s="148">
        <f>IF(PIT_fed_deduction!AD41="",0,(PIT_history!AD41*(1-PIT_fed_deduction!AD41*PIT_history!AD$54))/(1-PIT_history!AD41*PIT_fed_deduction!AD41*PIT_history!AD$54))</f>
        <v>0</v>
      </c>
      <c r="AE41" s="148">
        <f>IF(PIT_fed_deduction!AE41="",0,(PIT_history!AE41*(1-PIT_fed_deduction!AE41*PIT_history!AE$54))/(1-PIT_history!AE41*PIT_fed_deduction!AE41*PIT_history!AE$54))</f>
        <v>0</v>
      </c>
      <c r="AF41" s="148">
        <f>IF(PIT_fed_deduction!AF41="",0,(PIT_history!AF41*(1-PIT_fed_deduction!AF41*PIT_history!AF$54))/(1-PIT_history!AF41*PIT_fed_deduction!AF41*PIT_history!AF$54))</f>
        <v>0</v>
      </c>
      <c r="AG41" s="148">
        <f>IF(PIT_fed_deduction!AG41="",0,(PIT_history!AG41*(1-PIT_fed_deduction!AG41*PIT_history!AG$54))/(1-PIT_history!AG41*PIT_fed_deduction!AG41*PIT_history!AG$54))</f>
        <v>0</v>
      </c>
      <c r="AH41" s="148">
        <f>IF(PIT_fed_deduction!AH41="",0,(PIT_history!AH41*(1-PIT_fed_deduction!AH41*PIT_history!AH$54))/(1-PIT_history!AH41*PIT_fed_deduction!AH41*PIT_history!AH$54))</f>
        <v>0</v>
      </c>
      <c r="AI41" s="148">
        <f>IF(PIT_fed_deduction!AI41="",0,(PIT_history!AI41*(1-PIT_fed_deduction!AI41*PIT_history!AI$54))/(1-PIT_history!AI41*PIT_fed_deduction!AI41*PIT_history!AI$54))</f>
        <v>0</v>
      </c>
      <c r="AJ41" s="148">
        <f>IF(PIT_fed_deduction!AJ41="",0,(PIT_history!AJ41*(1-PIT_fed_deduction!AJ41*PIT_history!AJ$54))/(1-PIT_history!AJ41*PIT_fed_deduction!AJ41*PIT_history!AJ$54))</f>
        <v>0</v>
      </c>
      <c r="AK41" s="148">
        <f>IF(PIT_fed_deduction!AK41="",0,(PIT_history!AK41*(1-PIT_fed_deduction!AK41*PIT_history!AK$54))/(1-PIT_history!AK41*PIT_fed_deduction!AK41*PIT_history!AK$54))</f>
        <v>0</v>
      </c>
      <c r="AL41" s="148">
        <f>IF(PIT_fed_deduction!AL41="",0,(PIT_history!AL41*(1-PIT_fed_deduction!AL41*PIT_history!AL$54))/(1-PIT_history!AL41*PIT_fed_deduction!AL41*PIT_history!AL$54))</f>
        <v>0</v>
      </c>
      <c r="AM41" s="148">
        <f>IF(PIT_fed_deduction!AM41="",0,(PIT_history!AM41*(1-PIT_fed_deduction!AM41*PIT_history!AM$54))/(1-PIT_history!AM41*PIT_fed_deduction!AM41*PIT_history!AM$54))</f>
        <v>0</v>
      </c>
      <c r="AN41" s="148">
        <f>IF(PIT_fed_deduction!AN41="",0,(PIT_history!AN41*(1-PIT_fed_deduction!AN41*PIT_history!AN$54))/(1-PIT_history!AN41*PIT_fed_deduction!AN41*PIT_history!AN$54))</f>
        <v>0</v>
      </c>
      <c r="AO41" s="148">
        <f>IF(PIT_fed_deduction!AO41="",0,(PIT_history!AO41*(1-PIT_fed_deduction!AO41*PIT_history!AO$54))/(1-PIT_history!AO41*PIT_fed_deduction!AO41*PIT_history!AO$54))</f>
        <v>0</v>
      </c>
      <c r="AP41" s="148">
        <f>IF(PIT_fed_deduction!AP41="",0,(PIT_history!AP41*(1-PIT_fed_deduction!AP41*PIT_history!AP$54))/(1-PIT_history!AP41*PIT_fed_deduction!AP41*PIT_history!AP$54))</f>
        <v>0</v>
      </c>
      <c r="AQ41" s="148">
        <f>IF(PIT_fed_deduction!AQ41="",0,(PIT_history!AQ41*(1-PIT_fed_deduction!AQ41*PIT_history!AQ$54))/(1-PIT_history!AQ41*PIT_fed_deduction!AQ41*PIT_history!AQ$54))</f>
        <v>0</v>
      </c>
      <c r="AR41" s="148">
        <f>IF(PIT_fed_deduction!AR41="",0,(PIT_history!AR41*(1-PIT_fed_deduction!AR41*PIT_history!AR$54))/(1-PIT_history!AR41*PIT_fed_deduction!AR41*PIT_history!AR$54))</f>
        <v>0</v>
      </c>
      <c r="AS41" s="148">
        <f>IF(PIT_fed_deduction!AS41="",0,(PIT_history!AS41*(1-PIT_fed_deduction!AS41*PIT_history!AS$54))/(1-PIT_history!AS41*PIT_fed_deduction!AS41*PIT_history!AS$54))</f>
        <v>0</v>
      </c>
      <c r="AT41" s="148">
        <f>IF(PIT_fed_deduction!AT41="",0,(PIT_history!AT41*(1-PIT_fed_deduction!AT41*PIT_history!AT$54))/(1-PIT_history!AT41*PIT_fed_deduction!AT41*PIT_history!AT$54))</f>
        <v>0</v>
      </c>
      <c r="AU41" s="148">
        <f>IF(PIT_fed_deduction!AU41="",0,(PIT_history!AU41*(1-PIT_fed_deduction!AU41*PIT_history!AU$54))/(1-PIT_history!AU41*PIT_fed_deduction!AU41*PIT_history!AU$54))</f>
        <v>0</v>
      </c>
      <c r="AV41" s="148">
        <f>IF(PIT_fed_deduction!AV41="",0,(PIT_history!AV41*(1-PIT_fed_deduction!AV41*PIT_history!AV$54))/(1-PIT_history!AV41*PIT_fed_deduction!AV41*PIT_history!AV$54))</f>
        <v>0</v>
      </c>
      <c r="AW41" s="148">
        <f>IF(PIT_fed_deduction!AW41="",0,(PIT_history!AW41*(1-PIT_fed_deduction!AW41*PIT_history!AW$54))/(1-PIT_history!AW41*PIT_fed_deduction!AW41*PIT_history!AW$54))</f>
        <v>0</v>
      </c>
      <c r="AX41" s="148">
        <f>IF(PIT_fed_deduction!AX41="",0,(PIT_history!AX41*(1-PIT_fed_deduction!AX41*PIT_history!AX$54))/(1-PIT_history!AX41*PIT_fed_deduction!AX41*PIT_history!AX$54))</f>
        <v>0</v>
      </c>
      <c r="AY41" s="148">
        <f>IF(PIT_fed_deduction!AY41="",0,(PIT_history!AY41*(1-PIT_fed_deduction!AY41*PIT_history!AY$54))/(1-PIT_history!AY41*PIT_fed_deduction!AY41*PIT_history!AY$54))</f>
        <v>0</v>
      </c>
      <c r="AZ41" s="148">
        <f>IF(PIT_fed_deduction!AZ41="",0,(PIT_history!AZ41*(1-PIT_fed_deduction!AZ41*PIT_history!AZ$54))/(1-PIT_history!AZ41*PIT_fed_deduction!AZ41*PIT_history!AZ$54))</f>
        <v>0</v>
      </c>
      <c r="BA41" s="148">
        <f>IF(PIT_fed_deduction!BA41="",0,(PIT_history!BA41*(1-PIT_fed_deduction!BA41*PIT_history!BA$54))/(1-PIT_history!BA41*PIT_fed_deduction!BA41*PIT_history!BA$54))</f>
        <v>0</v>
      </c>
      <c r="BB41" s="148">
        <f>IF(PIT_fed_deduction!BB41="",0,(PIT_history!BB41*(1-PIT_fed_deduction!BB41*PIT_history!BB$54))/(1-PIT_history!BB41*PIT_fed_deduction!BB41*PIT_history!BB$54))</f>
        <v>0</v>
      </c>
      <c r="BC41" s="148">
        <f>IF(PIT_fed_deduction!BC41="",0,(PIT_history!BC41*(1-PIT_fed_deduction!BC41*PIT_history!BC$54))/(1-PIT_history!BC41*PIT_fed_deduction!BC41*PIT_history!BC$54))</f>
        <v>0</v>
      </c>
      <c r="BD41" s="148">
        <f>IF(PIT_fed_deduction!BD41="",0,(PIT_history!BD41*(1-PIT_fed_deduction!BD41*PIT_history!BD$54))/(1-PIT_history!BD41*PIT_fed_deduction!BD41*PIT_history!BD$54))</f>
        <v>0</v>
      </c>
      <c r="BE41" s="148">
        <f>IF(PIT_fed_deduction!BE41="",0,(PIT_history!BE41*(1-PIT_fed_deduction!BE41*PIT_history!BE$54))/(1-PIT_history!BE41*PIT_fed_deduction!BE41*PIT_history!BE$54))</f>
        <v>0</v>
      </c>
      <c r="BF41" s="148">
        <f>IF(PIT_fed_deduction!BF41="",0,(PIT_history!BF41*(1-PIT_fed_deduction!BF41*PIT_history!BF$54))/(1-PIT_history!BF41*PIT_fed_deduction!BF41*PIT_history!BF$54))</f>
        <v>0</v>
      </c>
      <c r="BG41" s="148">
        <f>IF(PIT_fed_deduction!BG41="",0,(PIT_history!BG41*(1-PIT_fed_deduction!BG41*PIT_history!BG$54))/(1-PIT_history!BG41*PIT_fed_deduction!BG41*PIT_history!BG$54))</f>
        <v>0</v>
      </c>
      <c r="BH41" s="148">
        <f>IF(PIT_fed_deduction!BH41="",0,(PIT_history!BH41*(1-PIT_fed_deduction!BH41*PIT_history!BH$54))/(1-PIT_history!BH41*PIT_fed_deduction!BH41*PIT_history!BH$54))</f>
        <v>0</v>
      </c>
      <c r="BI41" s="148">
        <f>IF(PIT_fed_deduction!BI41="",0,(PIT_history!BI41*(1-PIT_fed_deduction!BI41*PIT_history!BI$54))/(1-PIT_history!BI41*PIT_fed_deduction!BI41*PIT_history!BI$54))</f>
        <v>0</v>
      </c>
      <c r="BJ41" s="148">
        <f>IF(PIT_fed_deduction!BJ41="",0,(PIT_history!BJ41*(1-PIT_fed_deduction!BJ41*PIT_history!BJ$54))/(1-PIT_history!BJ41*PIT_fed_deduction!BJ41*PIT_history!BJ$54))</f>
        <v>0</v>
      </c>
      <c r="BK41" s="148">
        <f>IF(PIT_fed_deduction!BK41="",0,(PIT_history!BK41*(1-PIT_fed_deduction!BK41*PIT_history!BK$54))/(1-PIT_history!BK41*PIT_fed_deduction!BK41*PIT_history!BK$54))</f>
        <v>0</v>
      </c>
      <c r="BL41" s="148">
        <f>IF(PIT_fed_deduction!BL41="",0,(PIT_history!BL41*(1-PIT_fed_deduction!BL41*PIT_history!BL$54))/(1-PIT_history!BL41*PIT_fed_deduction!BL41*PIT_history!BL$54))</f>
        <v>0</v>
      </c>
      <c r="BM41" s="148">
        <f>IF(PIT_fed_deduction!BM41="",0,(PIT_history!BM41*(1-PIT_fed_deduction!BM41*PIT_history!BM$54))/(1-PIT_history!BM41*PIT_fed_deduction!BM41*PIT_history!BM$54))</f>
        <v>0</v>
      </c>
      <c r="BN41" s="148">
        <f>IF(PIT_fed_deduction!BN41="",0,(PIT_history!BN41*(1-PIT_fed_deduction!BN41*PIT_history!BN$54))/(1-PIT_history!BN41*PIT_fed_deduction!BN41*PIT_history!BN$54))</f>
        <v>0</v>
      </c>
      <c r="BO41" s="148">
        <f>IF(PIT_fed_deduction!BO41="",0,(PIT_history!BO41*(1-PIT_fed_deduction!BO41*PIT_history!BO$54))/(1-PIT_history!BO41*PIT_fed_deduction!BO41*PIT_history!BO$54))</f>
        <v>0</v>
      </c>
      <c r="BP41" s="148">
        <f>IF(PIT_fed_deduction!BP41="",0,(PIT_history!BP41*(1-PIT_fed_deduction!BP41*PIT_history!BP$54))/(1-PIT_history!BP41*PIT_fed_deduction!BP41*PIT_history!BP$54))</f>
        <v>0</v>
      </c>
      <c r="BQ41" s="148">
        <f>IF(PIT_fed_deduction!BQ41="",0,(PIT_history!BQ41*(1-PIT_fed_deduction!BQ41*PIT_history!BQ$54))/(1-PIT_history!BQ41*PIT_fed_deduction!BQ41*PIT_history!BQ$54))</f>
        <v>0</v>
      </c>
      <c r="BR41" s="148">
        <f>IF(PIT_fed_deduction!BR41="",0,(PIT_history!BR41*(1-PIT_fed_deduction!BR41*PIT_history!BR$54))/(1-PIT_history!BR41*PIT_fed_deduction!BR41*PIT_history!BR$54))</f>
        <v>0</v>
      </c>
      <c r="BS41" s="148">
        <f>IF(PIT_fed_deduction!BS41="",0,(PIT_history!BS41*(1-PIT_fed_deduction!BS41*PIT_history!BS$54))/(1-PIT_history!BS41*PIT_fed_deduction!BS41*PIT_history!BS$54))</f>
        <v>0</v>
      </c>
      <c r="BT41" s="148">
        <f>IF(PIT_fed_deduction!BT41="",0,(PIT_history!BT41*(1-PIT_fed_deduction!BT41*PIT_history!BT$54))/(1-PIT_history!BT41*PIT_fed_deduction!BT41*PIT_history!BT$54))</f>
        <v>0</v>
      </c>
      <c r="BU41" s="148">
        <f>IF(PIT_fed_deduction!BU41="",0,(PIT_history!BU41*(1-PIT_fed_deduction!BU41*PIT_history!BU$54))/(1-PIT_history!BU41*PIT_fed_deduction!BU41*PIT_history!BU$54))</f>
        <v>0.126</v>
      </c>
      <c r="BV41" s="148">
        <f>IF(PIT_fed_deduction!BV41="",0,(PIT_history!BV41*(1-PIT_fed_deduction!BV41*PIT_history!BV$54))/(1-PIT_history!BV41*PIT_fed_deduction!BV41*PIT_history!BV$54))</f>
        <v>0.105</v>
      </c>
      <c r="BW41" s="148">
        <f>IF(PIT_fed_deduction!BW41="",0,(PIT_history!BW41*(1-PIT_fed_deduction!BW41*PIT_history!BW$54))/(1-PIT_history!BW41*PIT_fed_deduction!BW41*PIT_history!BW$54))</f>
        <v>0.105</v>
      </c>
      <c r="BX41" s="148">
        <f>IF(PIT_fed_deduction!BX41="",0,(PIT_history!BX41*(1-PIT_fed_deduction!BX41*PIT_history!BX$54))/(1-PIT_history!BX41*PIT_fed_deduction!BX41*PIT_history!BX$54))</f>
        <v>0.105</v>
      </c>
      <c r="BY41" s="148">
        <f>IF(PIT_fed_deduction!BY41="",0,(PIT_history!BY41*(1-PIT_fed_deduction!BY41*PIT_history!BY$54))/(1-PIT_history!BY41*PIT_fed_deduction!BY41*PIT_history!BY$54))</f>
        <v>0.11899999999999999</v>
      </c>
      <c r="BZ41" s="148">
        <f>IF(PIT_fed_deduction!BZ41="",0,(PIT_history!BZ41*(1-PIT_fed_deduction!BZ41*PIT_history!BZ$54))/(1-PIT_history!BZ41*PIT_fed_deduction!BZ41*PIT_history!BZ$54))</f>
        <v>0.11899999999999999</v>
      </c>
      <c r="CA41" s="148">
        <f>IF(PIT_fed_deduction!CA41="",0,(PIT_history!CA41*(1-PIT_fed_deduction!CA41*PIT_history!CA$54))/(1-PIT_history!CA41*PIT_fed_deduction!CA41*PIT_history!CA$54))</f>
        <v>0.11899999999999999</v>
      </c>
      <c r="CB41" s="148">
        <f>IF(PIT_fed_deduction!CB41="",0,(PIT_history!CB41*(1-PIT_fed_deduction!CB41*PIT_history!CB$54))/(1-PIT_history!CB41*PIT_fed_deduction!CB41*PIT_history!CB$54))</f>
        <v>0.13299999999999998</v>
      </c>
      <c r="CC41" s="148">
        <f>IF(PIT_fed_deduction!CC41="",0,(PIT_history!CC41*(1-PIT_fed_deduction!CC41*PIT_history!CC$54))/(1-PIT_history!CC41*PIT_fed_deduction!CC41*PIT_history!CC$54))</f>
        <v>0.13299999999999998</v>
      </c>
      <c r="CD41" s="148">
        <f>IF(PIT_fed_deduction!CD41="",0,(PIT_history!CD41*(1-PIT_fed_deduction!CD41*PIT_history!CD$54))/(1-PIT_history!CD41*PIT_fed_deduction!CD41*PIT_history!CD$54))</f>
        <v>0.13299999999999998</v>
      </c>
      <c r="CE41" s="148">
        <f>IF(PIT_fed_deduction!CE41="",0,(PIT_history!CE41*(1-PIT_fed_deduction!CE41*PIT_history!CE$54))/(1-PIT_history!CE41*PIT_fed_deduction!CE41*PIT_history!CE$54))</f>
        <v>0.13300612000000001</v>
      </c>
      <c r="CF41" s="148">
        <f>IF(PIT_fed_deduction!CF41="",0,(PIT_history!CF41*(1-PIT_fed_deduction!CF41*PIT_history!CF$54))/(1-PIT_history!CF41*PIT_fed_deduction!CF41*PIT_history!CF$54))</f>
        <v>0.10949999999999999</v>
      </c>
      <c r="CG41" s="148">
        <f>IF(PIT_fed_deduction!CG41="",0,(PIT_history!CG41*(1-PIT_fed_deduction!CG41*PIT_history!CG$54))/(1-PIT_history!CG41*PIT_fed_deduction!CG41*PIT_history!CG$54))</f>
        <v>0.13375000000000001</v>
      </c>
      <c r="CH41" s="148">
        <f>IF(PIT_fed_deduction!CH41="",0,(PIT_history!CH41*(1-PIT_fed_deduction!CH41*PIT_history!CH$54))/(1-PIT_history!CH41*PIT_fed_deduction!CH41*PIT_history!CH$54))</f>
        <v>0.12725</v>
      </c>
      <c r="CI41" s="148">
        <f>IF(PIT_fed_deduction!CI41="",0,(PIT_history!CI41*(1-PIT_fed_deduction!CI41*PIT_history!CI$54))/(1-PIT_history!CI41*PIT_fed_deduction!CI41*PIT_history!CI$54))</f>
        <v>0.11574999999999999</v>
      </c>
      <c r="CJ41" s="148">
        <f>IF(PIT_fed_deduction!CJ41="",0,(PIT_history!CJ41*(1-PIT_fed_deduction!CJ41*PIT_history!CJ$54))/(1-PIT_history!CJ41*PIT_fed_deduction!CJ41*PIT_history!CJ$54))</f>
        <v>0.11105000000000001</v>
      </c>
      <c r="CK41" s="148">
        <f>IF(PIT_fed_deduction!CK41="",0,(PIT_history!CK41*(1-PIT_fed_deduction!CK41*PIT_history!CK$54))/(1-PIT_history!CK41*PIT_fed_deduction!CK41*PIT_history!CK$54))</f>
        <v>9.0320999999999999E-2</v>
      </c>
      <c r="CL41" s="148">
        <f>IF(PIT_fed_deduction!CL41="",0,(PIT_history!CL41*(1-PIT_fed_deduction!CL41*PIT_history!CL$54))/(1-PIT_history!CL41*PIT_fed_deduction!CL41*PIT_history!CL$54))</f>
        <v>6.4288000000000012E-2</v>
      </c>
      <c r="CM41" s="148">
        <f>IF(PIT_fed_deduction!CM41="",0,(PIT_history!CM41*(1-PIT_fed_deduction!CM41*PIT_history!CM$54))/(1-PIT_history!CM41*PIT_fed_deduction!CM41*PIT_history!CM$54))</f>
        <v>6.4288000000000012E-2</v>
      </c>
      <c r="CN41" s="148">
        <f>IF(PIT_fed_deduction!CN41="",0,(PIT_history!CN41*(1-PIT_fed_deduction!CN41*PIT_history!CN$54))/(1-PIT_history!CN41*PIT_fed_deduction!CN41*PIT_history!CN$54))</f>
        <v>6.4288000000000012E-2</v>
      </c>
      <c r="CO41" s="148">
        <f>IF(PIT_fed_deduction!CO41="",0,(PIT_history!CO41*(1-PIT_fed_deduction!CO41*PIT_history!CO$54))/(1-PIT_history!CO41*PIT_fed_deduction!CO41*PIT_history!CO$54))</f>
        <v>8.5250000000000006E-2</v>
      </c>
      <c r="CP41" s="148">
        <f>IF(PIT_fed_deduction!CP41="",0,(PIT_history!CP41*(1-PIT_fed_deduction!CP41*PIT_history!CP$54))/(1-PIT_history!CP41*PIT_fed_deduction!CP41*PIT_history!CP$54))</f>
        <v>9.2225000000000001E-2</v>
      </c>
      <c r="CQ41" s="148">
        <f>IF(PIT_fed_deduction!CQ41="",0,(PIT_history!CQ41*(1-PIT_fed_deduction!CQ41*PIT_history!CQ$54))/(1-PIT_history!CQ41*PIT_fed_deduction!CQ41*PIT_history!CQ$54))</f>
        <v>9.9198000000000008E-2</v>
      </c>
      <c r="CR41" s="148">
        <f>IF(PIT_fed_deduction!CR41="",0,(PIT_history!CR41*(1-PIT_fed_deduction!CR41*PIT_history!CR$54))/(1-PIT_history!CR41*PIT_fed_deduction!CR41*PIT_history!CR$54))</f>
        <v>0.10890000000000001</v>
      </c>
      <c r="CS41" s="148">
        <f>IF(PIT_fed_deduction!CS41="",0,(PIT_history!CS41*(1-PIT_fed_deduction!CS41*PIT_history!CS$54))/(1-PIT_history!CS41*PIT_fed_deduction!CS41*PIT_history!CS$54))</f>
        <v>0.10890000000000001</v>
      </c>
      <c r="CT41" s="148">
        <f>IF(PIT_fed_deduction!CT41="",0,(PIT_history!CT41*(1-PIT_fed_deduction!CT41*PIT_history!CT$54))/(1-PIT_history!CT41*PIT_fed_deduction!CT41*PIT_history!CT$54))</f>
        <v>0.10890000000000001</v>
      </c>
      <c r="CU41" s="148">
        <f>IF(PIT_fed_deduction!CU41="",0,(PIT_history!CU41*(1-PIT_fed_deduction!CU41*PIT_history!CU$54))/(1-PIT_history!CU41*PIT_fed_deduction!CU41*PIT_history!CU$54))</f>
        <v>0.10890000000000001</v>
      </c>
      <c r="CV41" s="148">
        <f>IF(PIT_fed_deduction!CV41="",0,(PIT_history!CV41*(1-PIT_fed_deduction!CV41*PIT_history!CV$54))/(1-PIT_history!CV41*PIT_fed_deduction!CV41*PIT_history!CV$54))</f>
        <v>0.10692000000000002</v>
      </c>
      <c r="CW41" s="148">
        <f>IF(PIT_fed_deduction!CW41="",0,(PIT_history!CW41*(1-PIT_fed_deduction!CW41*PIT_history!CW$54))/(1-PIT_history!CW41*PIT_fed_deduction!CW41*PIT_history!CW$54))</f>
        <v>0.10494000000000001</v>
      </c>
      <c r="CX41" s="148">
        <f>IF(PIT_fed_deduction!CX41="",0,(PIT_history!CX41*(1-PIT_fed_deduction!CX41*PIT_history!CX$54))/(1-PIT_history!CX41*PIT_fed_deduction!CX41*PIT_history!CX$54))</f>
        <v>0.10296000000000001</v>
      </c>
      <c r="CY41" s="148">
        <f>IF(PIT_fed_deduction!CY41="",0,(PIT_history!CY41*(1-PIT_fed_deduction!CY41*PIT_history!CY$54))/(1-PIT_history!CY41*PIT_fed_deduction!CY41*PIT_history!CY$54))</f>
        <v>9.9705000000000002E-2</v>
      </c>
      <c r="CZ41" s="148">
        <f>IF(PIT_fed_deduction!CZ41="",0,(PIT_history!CZ41*(1-PIT_fed_deduction!CZ41*PIT_history!CZ$54))/(1-PIT_history!CZ41*PIT_fed_deduction!CZ41*PIT_history!CZ$54))</f>
        <v>9.6500000000000002E-2</v>
      </c>
      <c r="DA41" s="148">
        <f>IF(PIT_fed_deduction!DA41="",0,(PIT_history!DA41*(1-PIT_fed_deduction!DA41*PIT_history!DA$54))/(1-PIT_history!DA41*PIT_fed_deduction!DA41*PIT_history!DA$54))</f>
        <v>9.9000000000000005E-2</v>
      </c>
      <c r="DB41" s="148">
        <f>IF(PIT_fed_deduction!DB41="",0,(PIT_history!DB41*(1-PIT_fed_deduction!DB41*PIT_history!DB$54))/(1-PIT_history!DB41*PIT_fed_deduction!DB41*PIT_history!DB$54))</f>
        <v>9.9000000000000005E-2</v>
      </c>
      <c r="DC41" s="148">
        <f>IF(PIT_fed_deduction!DC41="",0,(PIT_history!DC41*(1-PIT_fed_deduction!DC41*PIT_history!DC$54))/(1-PIT_history!DC41*PIT_fed_deduction!DC41*PIT_history!DC$54))</f>
        <v>9.9000000000000005E-2</v>
      </c>
      <c r="DD41" s="148">
        <f>IF(PIT_fed_deduction!DD41="",0,(PIT_history!DD41*(1-PIT_fed_deduction!DD41*PIT_history!DD$54))/(1-PIT_history!DD41*PIT_fed_deduction!DD41*PIT_history!DD$54))</f>
        <v>9.9000000000000005E-2</v>
      </c>
      <c r="DE41" s="148">
        <f>IF(PIT_fed_deduction!DE41="",0,(PIT_history!DE41*(1-PIT_fed_deduction!DE41*PIT_history!DE$54))/(1-PIT_history!DE41*PIT_fed_deduction!DE41*PIT_history!DE$54))</f>
        <v>9.9000000000000005E-2</v>
      </c>
      <c r="DF41" s="148">
        <f>IF(PIT_fed_deduction!DF41="",0,(PIT_history!DF41*(1-PIT_fed_deduction!DF41*PIT_history!DF$54))/(1-PIT_history!DF41*PIT_fed_deduction!DF41*PIT_history!DF$54))</f>
        <v>7.0000000000000007E-2</v>
      </c>
      <c r="DG41" s="148">
        <f>IF(PIT_fed_deduction!DG41="",0,(PIT_history!DG41*(1-PIT_fed_deduction!DG41*PIT_history!DG$54))/(1-PIT_history!DG41*PIT_fed_deduction!DG41*PIT_history!DG$54))</f>
        <v>6.5000000000000002E-2</v>
      </c>
      <c r="DH41" s="148">
        <f>IF(PIT_fed_deduction!DH41="",0,(PIT_history!DH41*(1-PIT_fed_deduction!DH41*PIT_history!DH$54))/(1-PIT_history!DH41*PIT_fed_deduction!DH41*PIT_history!DH$54))</f>
        <v>6.5000000000000002E-2</v>
      </c>
      <c r="DI41" s="148">
        <f>IF(PIT_fed_deduction!DI41="",0,(PIT_history!DI41*(1-PIT_fed_deduction!DI41*PIT_history!DI$54))/(1-PIT_history!DI41*PIT_fed_deduction!DI41*PIT_history!DI$54))</f>
        <v>5.9900000000000002E-2</v>
      </c>
      <c r="DJ41" s="148">
        <f>IF(PIT_fed_deduction!DJ41="",0,(PIT_history!DJ41*(1-PIT_fed_deduction!DJ41*PIT_history!DJ$54))/(1-PIT_history!DJ41*PIT_fed_deduction!DJ41*PIT_history!DJ$54))</f>
        <v>5.9900000000000002E-2</v>
      </c>
      <c r="DK41" s="148">
        <f>IF(PIT_fed_deduction!DK41="",0,(PIT_history!DK41*(1-PIT_fed_deduction!DK41*PIT_history!DK$54))/(1-PIT_history!DK41*PIT_fed_deduction!DK41*PIT_history!DK$54))</f>
        <v>5.9900000000000002E-2</v>
      </c>
      <c r="DL41" s="148">
        <f>IF(PIT_fed_deduction!DL41="",0,(PIT_history!DL41*(1-PIT_fed_deduction!DL41*PIT_history!DL$54))/(1-PIT_history!DL41*PIT_fed_deduction!DL41*PIT_history!DL$54))</f>
        <v>5.9900000000000002E-2</v>
      </c>
      <c r="DM41" s="148">
        <f>IF(PIT_fed_deduction!DM41="",0,(PIT_history!DM41*(1-PIT_fed_deduction!DM41*PIT_history!DM$54))/(1-PIT_history!DM41*PIT_fed_deduction!DM41*PIT_history!DM$54))</f>
        <v>5.9900000000000002E-2</v>
      </c>
      <c r="DN41" s="148">
        <f>IF(PIT_fed_deduction!DN41="",0,(PIT_history!DN41*(1-PIT_fed_deduction!DN41*PIT_history!DN$54))/(1-PIT_history!DN41*PIT_fed_deduction!DN41*PIT_history!DN$54))</f>
        <v>5.9900000000000002E-2</v>
      </c>
      <c r="DO41" s="148">
        <f>IF(PIT_fed_deduction!DO41="",0,(PIT_history!DO41*(1-PIT_fed_deduction!DO41*PIT_history!DO$54))/(1-PIT_history!DO41*PIT_fed_deduction!DO41*PIT_history!DO$54))</f>
        <v>5.9900000000000002E-2</v>
      </c>
      <c r="DP41" s="148">
        <f>IF(PIT_fed_deduction!DP41="",0,(1-(PIT_fed_deduction!DP41*PIT_history!DP$54))*PIT_history!DP41)</f>
        <v>5.9900000000000002E-2</v>
      </c>
      <c r="DQ41" s="148">
        <f>IF(PIT_fed_deduction!DQ41="",0,(1-(PIT_fed_deduction!DQ41*PIT_history!DQ$54))*PIT_history!DQ41)</f>
        <v>5.9900000000000002E-2</v>
      </c>
      <c r="DR41" s="148">
        <f>IF(PIT_fed_deduction!DR41="",0,(1-(PIT_fed_deduction!DR41*PIT_history!DR$54))*PIT_history!DR41)</f>
        <v>5.9900000000000002E-2</v>
      </c>
      <c r="DS41" s="148">
        <f>IF(PIT_fed_deduction!DS41="",0,(1-(PIT_fed_deduction!DS41*PIT_history!DS$54))*PIT_history!DS41)</f>
        <v>5.9900000000000002E-2</v>
      </c>
      <c r="DT41" s="148">
        <f>IF(PIT_fed_deduction!DT41="",0,(1-(PIT_fed_deduction!DT41*PIT_history!DT$54))*PIT_history!DT41)</f>
        <v>5.9900000000000002E-2</v>
      </c>
      <c r="DU41" s="148">
        <f>IF(PIT_fed_deduction!DU41="",0,(1-(PIT_fed_deduction!DU41*PIT_history!DU$54))*PIT_history!DU41)</f>
        <v>5.9900000000000002E-2</v>
      </c>
      <c r="DV41" s="148">
        <f>IF(PIT_fed_deduction!DV41="",0,(1-(PIT_fed_deduction!DV41*PIT_history!DV$54))*PIT_history!DV41)</f>
        <v>5.9900000000000002E-2</v>
      </c>
      <c r="DW41" s="148">
        <f>IF(PIT_fed_deduction!DW41="",0,(1-(PIT_fed_deduction!DW41*PIT_history!DW$54))*PIT_history!DW41)</f>
        <v>5.9900000000000002E-2</v>
      </c>
      <c r="DX41" s="148">
        <f>IF(PIT_fed_deduction!DX41="",0,(1-(PIT_fed_deduction!DX41*PIT_history!DX$54))*PIT_history!DX41)</f>
        <v>5.9900000000000002E-2</v>
      </c>
      <c r="DY41" s="144">
        <f>IF(PIT_fed_deduction!DY41="","",(1-(PIT_fed_deduction!DY41*PIT_history!DY$54))*PIT_history!DY41)</f>
        <v>6.9900000000000004E-2</v>
      </c>
      <c r="DZ41" s="68"/>
      <c r="EA41" s="2"/>
      <c r="EB41" s="2"/>
      <c r="EC41" s="2"/>
      <c r="ED41" s="2"/>
      <c r="EE41" s="2"/>
      <c r="EF41" s="2"/>
      <c r="EG41" s="2"/>
      <c r="EH41" s="2"/>
      <c r="EI41" s="2"/>
      <c r="EJ41" s="2"/>
      <c r="EK41" s="2"/>
      <c r="EL41" s="2"/>
      <c r="EM41" s="2"/>
      <c r="EN41" s="2"/>
      <c r="EO41" s="2"/>
      <c r="EP41" s="2"/>
      <c r="EQ41" s="2"/>
      <c r="ER41" s="2"/>
      <c r="ES41" s="2"/>
      <c r="ET41" s="2"/>
      <c r="EU41" s="2"/>
    </row>
    <row r="42" spans="1:151" ht="15" customHeight="1">
      <c r="A42" s="17" t="s">
        <v>66</v>
      </c>
      <c r="B42" s="148">
        <f>IF(PIT_fed_deduction!B42="",0,(PIT_history!B42*(1-PIT_fed_deduction!B42*PIT_history!B$54))/(1-PIT_history!B42*PIT_fed_deduction!B42*PIT_history!B$54))</f>
        <v>0</v>
      </c>
      <c r="C42" s="148">
        <f>IF(PIT_fed_deduction!C42="",0,(PIT_history!C42*(1-PIT_fed_deduction!C42*PIT_history!C$54))/(1-PIT_history!C42*PIT_fed_deduction!C42*PIT_history!C$54))</f>
        <v>0</v>
      </c>
      <c r="D42" s="148">
        <f>IF(PIT_fed_deduction!D42="",0,(PIT_history!D42*(1-PIT_fed_deduction!D42*PIT_history!D$54))/(1-PIT_history!D42*PIT_fed_deduction!D42*PIT_history!D$54))</f>
        <v>0</v>
      </c>
      <c r="E42" s="148">
        <f>IF(PIT_fed_deduction!E42="",0,(PIT_history!E42*(1-PIT_fed_deduction!E42*PIT_history!E$54))/(1-PIT_history!E42*PIT_fed_deduction!E42*PIT_history!E$54))</f>
        <v>0</v>
      </c>
      <c r="F42" s="148">
        <f>IF(PIT_fed_deduction!F42="",0,(PIT_history!F42*(1-PIT_fed_deduction!F42*PIT_history!F$54))/(1-PIT_history!F42*PIT_fed_deduction!F42*PIT_history!F$54))</f>
        <v>0</v>
      </c>
      <c r="G42" s="148">
        <f>IF(PIT_fed_deduction!G42="",0,(PIT_history!G42*(1-PIT_fed_deduction!G42*PIT_history!G$54))/(1-PIT_history!G42*PIT_fed_deduction!G42*PIT_history!G$54))</f>
        <v>0</v>
      </c>
      <c r="H42" s="148">
        <f>IF(PIT_fed_deduction!H42="",0,(PIT_history!H42*(1-PIT_fed_deduction!H42*PIT_history!H$54))/(1-PIT_history!H42*PIT_fed_deduction!H42*PIT_history!H$54))</f>
        <v>0</v>
      </c>
      <c r="I42" s="148">
        <f>IF(PIT_fed_deduction!I42="",0,(PIT_history!I42*(1-PIT_fed_deduction!I42*PIT_history!I$54))/(1-PIT_history!I42*PIT_fed_deduction!I42*PIT_history!I$54))</f>
        <v>0</v>
      </c>
      <c r="J42" s="148">
        <f>IF(PIT_fed_deduction!J42="",0,(PIT_history!J42*(1-PIT_fed_deduction!J42*PIT_history!J$54))/(1-PIT_history!J42*PIT_fed_deduction!J42*PIT_history!J$54))</f>
        <v>0</v>
      </c>
      <c r="K42" s="148">
        <f>IF(PIT_fed_deduction!K42="",0,(PIT_history!K42*(1-PIT_fed_deduction!K42*PIT_history!K$54))/(1-PIT_history!K42*PIT_fed_deduction!K42*PIT_history!K$54))</f>
        <v>0</v>
      </c>
      <c r="L42" s="148">
        <f>IF(PIT_fed_deduction!L42="",0,(PIT_history!L42*(1-PIT_fed_deduction!L42*PIT_history!L$54))/(1-PIT_history!L42*PIT_fed_deduction!L42*PIT_history!L$54))</f>
        <v>0</v>
      </c>
      <c r="M42" s="148">
        <f>IF(PIT_fed_deduction!M42="",0,(PIT_history!M42*(1-PIT_fed_deduction!M42*PIT_history!M$54))/(1-PIT_history!M42*PIT_fed_deduction!M42*PIT_history!M$54))</f>
        <v>0</v>
      </c>
      <c r="N42" s="148">
        <f>IF(PIT_fed_deduction!N42="",0,(PIT_history!N42*(1-PIT_fed_deduction!N42*PIT_history!N$54))/(1-PIT_history!N42*PIT_fed_deduction!N42*PIT_history!N$54))</f>
        <v>0</v>
      </c>
      <c r="O42" s="148">
        <f>IF(PIT_fed_deduction!O42="",0,(PIT_history!O42*(1-PIT_fed_deduction!O42*PIT_history!O$54))/(1-PIT_history!O42*PIT_fed_deduction!O42*PIT_history!O$54))</f>
        <v>0</v>
      </c>
      <c r="P42" s="148">
        <f>IF(PIT_fed_deduction!P42="",0,(PIT_history!P42*(1-PIT_fed_deduction!P42*PIT_history!P$54))/(1-PIT_history!P42*PIT_fed_deduction!P42*PIT_history!P$54))</f>
        <v>0</v>
      </c>
      <c r="Q42" s="148">
        <f>IF(PIT_fed_deduction!Q42="",0,(PIT_history!Q42*(1-PIT_fed_deduction!Q42*PIT_history!Q$54))/(1-PIT_history!Q42*PIT_fed_deduction!Q42*PIT_history!Q$54))</f>
        <v>0</v>
      </c>
      <c r="R42" s="148">
        <f>IF(PIT_fed_deduction!R42="",0,(PIT_history!R42*(1-PIT_fed_deduction!R42*PIT_history!R$54))/(1-PIT_history!R42*PIT_fed_deduction!R42*PIT_history!R$54))</f>
        <v>0</v>
      </c>
      <c r="S42" s="148">
        <f>IF(PIT_fed_deduction!S42="",0,(PIT_history!S42*(1-PIT_fed_deduction!S42*PIT_history!S$54))/(1-PIT_history!S42*PIT_fed_deduction!S42*PIT_history!S$54))</f>
        <v>0</v>
      </c>
      <c r="T42" s="148">
        <f>IF(PIT_fed_deduction!T42="",0,(PIT_history!T42*(1-PIT_fed_deduction!T42*PIT_history!T$54))/(1-PIT_history!T42*PIT_fed_deduction!T42*PIT_history!T$54))</f>
        <v>0</v>
      </c>
      <c r="U42" s="148">
        <f>IF(PIT_fed_deduction!U42="",0,(PIT_history!U42*(1-PIT_fed_deduction!U42*PIT_history!U$54))/(1-PIT_history!U42*PIT_fed_deduction!U42*PIT_history!U$54))</f>
        <v>0</v>
      </c>
      <c r="V42" s="148">
        <f>IF(PIT_fed_deduction!V42="",0,(PIT_history!V42*(1-PIT_fed_deduction!V42*PIT_history!V$54))/(1-PIT_history!V42*PIT_fed_deduction!V42*PIT_history!V$54))</f>
        <v>0</v>
      </c>
      <c r="W42" s="148">
        <f>IF(PIT_fed_deduction!W42="",0,(PIT_history!W42*(1-PIT_fed_deduction!W42*PIT_history!W$54))/(1-PIT_history!W42*PIT_fed_deduction!W42*PIT_history!W$54))</f>
        <v>0</v>
      </c>
      <c r="X42" s="148">
        <f>IF(PIT_fed_deduction!X42="",0,(PIT_history!X42*(1-PIT_fed_deduction!X42*PIT_history!X$54))/(1-PIT_history!X42*PIT_fed_deduction!X42*PIT_history!X$54))</f>
        <v>0.1943</v>
      </c>
      <c r="Y42" s="148">
        <f>IF(PIT_fed_deduction!Y42="",0,(PIT_history!Y42*(1-PIT_fed_deduction!Y42*PIT_history!Y$54))/(1-PIT_history!Y42*PIT_fed_deduction!Y42*PIT_history!Y$54))</f>
        <v>0.1943</v>
      </c>
      <c r="Z42" s="148">
        <f>IF(PIT_fed_deduction!Z42="",0,(PIT_history!Z42*(1-PIT_fed_deduction!Z42*PIT_history!Z$54))/(1-PIT_history!Z42*PIT_fed_deduction!Z42*PIT_history!Z$54))</f>
        <v>0.15410000000000001</v>
      </c>
      <c r="AA42" s="148">
        <f>IF(PIT_fed_deduction!AA42="",0,(PIT_history!AA42*(1-PIT_fed_deduction!AA42*PIT_history!AA$54))/(1-PIT_history!AA42*PIT_fed_deduction!AA42*PIT_history!AA$54))</f>
        <v>8.3750000000000005E-2</v>
      </c>
      <c r="AB42" s="148">
        <f>IF(PIT_fed_deduction!AB42="",0,(PIT_history!AB42*(1-PIT_fed_deduction!AB42*PIT_history!AB$54))/(1-PIT_history!AB42*PIT_fed_deduction!AB42*PIT_history!AB$54))</f>
        <v>0.05</v>
      </c>
      <c r="AC42" s="148">
        <f>IF(PIT_fed_deduction!AC42="",0,(PIT_history!AC42*(1-PIT_fed_deduction!AC42*PIT_history!AC$54))/(1-PIT_history!AC42*PIT_fed_deduction!AC42*PIT_history!AC$54))</f>
        <v>0.05</v>
      </c>
      <c r="AD42" s="148">
        <f>IF(PIT_fed_deduction!AD42="",0,(PIT_history!AD42*(1-PIT_fed_deduction!AD42*PIT_history!AD$54))/(1-PIT_history!AD42*PIT_fed_deduction!AD42*PIT_history!AD$54))</f>
        <v>0.05</v>
      </c>
      <c r="AE42" s="148">
        <f>IF(PIT_fed_deduction!AE42="",0,(PIT_history!AE42*(1-PIT_fed_deduction!AE42*PIT_history!AE$54))/(1-PIT_history!AE42*PIT_fed_deduction!AE42*PIT_history!AE$54))</f>
        <v>0.05</v>
      </c>
      <c r="AF42" s="148">
        <f>IF(PIT_fed_deduction!AF42="",0,(PIT_history!AF42*(1-PIT_fed_deduction!AF42*PIT_history!AF$54))/(1-PIT_history!AF42*PIT_fed_deduction!AF42*PIT_history!AF$54))</f>
        <v>0.05</v>
      </c>
      <c r="AG42" s="148">
        <f>IF(PIT_fed_deduction!AG42="",0,(PIT_history!AG42*(1-PIT_fed_deduction!AG42*PIT_history!AG$54))/(1-PIT_history!AG42*PIT_fed_deduction!AG42*PIT_history!AG$54))</f>
        <v>0.05</v>
      </c>
      <c r="AH42" s="148">
        <f>IF(PIT_fed_deduction!AH42="",0,(PIT_history!AH42*(1-PIT_fed_deduction!AH42*PIT_history!AH$54))/(1-PIT_history!AH42*PIT_fed_deduction!AH42*PIT_history!AH$54))</f>
        <v>0.05</v>
      </c>
      <c r="AI42" s="148">
        <f>IF(PIT_fed_deduction!AI42="",0,(PIT_history!AI42*(1-PIT_fed_deduction!AI42*PIT_history!AI$54))/(1-PIT_history!AI42*PIT_fed_deduction!AI42*PIT_history!AI$54))</f>
        <v>0.05</v>
      </c>
      <c r="AJ42" s="148">
        <f>IF(PIT_fed_deduction!AJ42="",0,(PIT_history!AJ42*(1-PIT_fed_deduction!AJ42*PIT_history!AJ$54))/(1-PIT_history!AJ42*PIT_fed_deduction!AJ42*PIT_history!AJ$54))</f>
        <v>0.05</v>
      </c>
      <c r="AK42" s="148">
        <f>IF(PIT_fed_deduction!AK42="",0,(PIT_history!AK42*(1-PIT_fed_deduction!AK42*PIT_history!AK$54))/(1-PIT_history!AK42*PIT_fed_deduction!AK42*PIT_history!AK$54))</f>
        <v>0.05</v>
      </c>
      <c r="AL42" s="148">
        <f>IF(PIT_fed_deduction!AL42="",0,(PIT_history!AL42*(1-PIT_fed_deduction!AL42*PIT_history!AL$54))/(1-PIT_history!AL42*PIT_fed_deduction!AL42*PIT_history!AL$54))</f>
        <v>0.05</v>
      </c>
      <c r="AM42" s="148">
        <f>IF(PIT_fed_deduction!AM42="",0,(PIT_history!AM42*(1-PIT_fed_deduction!AM42*PIT_history!AM$54))/(1-PIT_history!AM42*PIT_fed_deduction!AM42*PIT_history!AM$54))</f>
        <v>0.05</v>
      </c>
      <c r="AN42" s="148">
        <f>IF(PIT_fed_deduction!AN42="",0,(PIT_history!AN42*(1-PIT_fed_deduction!AN42*PIT_history!AN$54))/(1-PIT_history!AN42*PIT_fed_deduction!AN42*PIT_history!AN$54))</f>
        <v>0.05</v>
      </c>
      <c r="AO42" s="148">
        <f>IF(PIT_fed_deduction!AO42="",0,(PIT_history!AO42*(1-PIT_fed_deduction!AO42*PIT_history!AO$54))/(1-PIT_history!AO42*PIT_fed_deduction!AO42*PIT_history!AO$54))</f>
        <v>0.05</v>
      </c>
      <c r="AP42" s="148">
        <f>IF(PIT_fed_deduction!AP42="",0,(PIT_history!AP42*(1-PIT_fed_deduction!AP42*PIT_history!AP$54))/(1-PIT_history!AP42*PIT_fed_deduction!AP42*PIT_history!AP$54))</f>
        <v>0.05</v>
      </c>
      <c r="AQ42" s="148">
        <f>IF(PIT_fed_deduction!AQ42="",0,(PIT_history!AQ42*(1-PIT_fed_deduction!AQ42*PIT_history!AQ$54))/(1-PIT_history!AQ42*PIT_fed_deduction!AQ42*PIT_history!AQ$54))</f>
        <v>0.05</v>
      </c>
      <c r="AR42" s="148">
        <f>IF(PIT_fed_deduction!AR42="",0,(PIT_history!AR42*(1-PIT_fed_deduction!AR42*PIT_history!AR$54))/(1-PIT_history!AR42*PIT_fed_deduction!AR42*PIT_history!AR$54))</f>
        <v>0.05</v>
      </c>
      <c r="AS42" s="148">
        <f>IF(PIT_fed_deduction!AS42="",0,(PIT_history!AS42*(1-PIT_fed_deduction!AS42*PIT_history!AS$54))/(1-PIT_history!AS42*PIT_fed_deduction!AS42*PIT_history!AS$54))</f>
        <v>0.05</v>
      </c>
      <c r="AT42" s="148">
        <f>IF(PIT_fed_deduction!AT42="",0,(PIT_history!AT42*(1-PIT_fed_deduction!AT42*PIT_history!AT$54))/(1-PIT_history!AT42*PIT_fed_deduction!AT42*PIT_history!AT$54))</f>
        <v>0.05</v>
      </c>
      <c r="AU42" s="148">
        <f>IF(PIT_fed_deduction!AU42="",0,(PIT_history!AU42*(1-PIT_fed_deduction!AU42*PIT_history!AU$54))/(1-PIT_history!AU42*PIT_fed_deduction!AU42*PIT_history!AU$54))</f>
        <v>0.05</v>
      </c>
      <c r="AV42" s="148">
        <f>IF(PIT_fed_deduction!AV42="",0,(PIT_history!AV42*(1-PIT_fed_deduction!AV42*PIT_history!AV$54))/(1-PIT_history!AV42*PIT_fed_deduction!AV42*PIT_history!AV$54))</f>
        <v>0.05</v>
      </c>
      <c r="AW42" s="148">
        <f>IF(PIT_fed_deduction!AW42="",0,(PIT_history!AW42*(1-PIT_fed_deduction!AW42*PIT_history!AW$54))/(1-PIT_history!AW42*PIT_fed_deduction!AW42*PIT_history!AW$54))</f>
        <v>0.05</v>
      </c>
      <c r="AX42" s="148">
        <f>IF(PIT_fed_deduction!AX42="",0,(PIT_history!AX42*(1-PIT_fed_deduction!AX42*PIT_history!AX$54))/(1-PIT_history!AX42*PIT_fed_deduction!AX42*PIT_history!AX$54))</f>
        <v>0.05</v>
      </c>
      <c r="AY42" s="148">
        <f>IF(PIT_fed_deduction!AY42="",0,(PIT_history!AY42*(1-PIT_fed_deduction!AY42*PIT_history!AY$54))/(1-PIT_history!AY42*PIT_fed_deduction!AY42*PIT_history!AY$54))</f>
        <v>0.05</v>
      </c>
      <c r="AZ42" s="148">
        <f>IF(PIT_fed_deduction!AZ42="",0,(PIT_history!AZ42*(1-PIT_fed_deduction!AZ42*PIT_history!AZ$54))/(1-PIT_history!AZ42*PIT_fed_deduction!AZ42*PIT_history!AZ$54))</f>
        <v>0.05</v>
      </c>
      <c r="BA42" s="148">
        <f>IF(PIT_fed_deduction!BA42="",0,(PIT_history!BA42*(1-PIT_fed_deduction!BA42*PIT_history!BA$54))/(1-PIT_history!BA42*PIT_fed_deduction!BA42*PIT_history!BA$54))</f>
        <v>0.05</v>
      </c>
      <c r="BB42" s="148">
        <f>IF(PIT_fed_deduction!BB42="",0,(PIT_history!BB42*(1-PIT_fed_deduction!BB42*PIT_history!BB$54))/(1-PIT_history!BB42*PIT_fed_deduction!BB42*PIT_history!BB$54))</f>
        <v>0.05</v>
      </c>
      <c r="BC42" s="148">
        <f>IF(PIT_fed_deduction!BC42="",0,(PIT_history!BC42*(1-PIT_fed_deduction!BC42*PIT_history!BC$54))/(1-PIT_history!BC42*PIT_fed_deduction!BC42*PIT_history!BC$54))</f>
        <v>0.05</v>
      </c>
      <c r="BD42" s="148">
        <f>IF(PIT_fed_deduction!BD42="",0,(PIT_history!BD42*(1-PIT_fed_deduction!BD42*PIT_history!BD$54))/(1-PIT_history!BD42*PIT_fed_deduction!BD42*PIT_history!BD$54))</f>
        <v>0.05</v>
      </c>
      <c r="BE42" s="148">
        <f>IF(PIT_fed_deduction!BE42="",0,(PIT_history!BE42*(1-PIT_fed_deduction!BE42*PIT_history!BE$54))/(1-PIT_history!BE42*PIT_fed_deduction!BE42*PIT_history!BE$54))</f>
        <v>0.05</v>
      </c>
      <c r="BF42" s="148">
        <f>IF(PIT_fed_deduction!BF42="",0,(PIT_history!BF42*(1-PIT_fed_deduction!BF42*PIT_history!BF$54))/(1-PIT_history!BF42*PIT_fed_deduction!BF42*PIT_history!BF$54))</f>
        <v>0.05</v>
      </c>
      <c r="BG42" s="148">
        <f>IF(PIT_fed_deduction!BG42="",0,(PIT_history!BG42*(1-PIT_fed_deduction!BG42*PIT_history!BG$54))/(1-PIT_history!BG42*PIT_fed_deduction!BG42*PIT_history!BG$54))</f>
        <v>0.05</v>
      </c>
      <c r="BH42" s="148">
        <f>IF(PIT_fed_deduction!BH42="",0,(PIT_history!BH42*(1-PIT_fed_deduction!BH42*PIT_history!BH$54))/(1-PIT_history!BH42*PIT_fed_deduction!BH42*PIT_history!BH$54))</f>
        <v>0.05</v>
      </c>
      <c r="BI42" s="148">
        <f>IF(PIT_fed_deduction!BI42="",0,(PIT_history!BI42*(1-PIT_fed_deduction!BI42*PIT_history!BI$54))/(1-PIT_history!BI42*PIT_fed_deduction!BI42*PIT_history!BI$54))</f>
        <v>7.0000000000000007E-2</v>
      </c>
      <c r="BJ42" s="148">
        <f>IF(PIT_fed_deduction!BJ42="",0,(PIT_history!BJ42*(1-PIT_fed_deduction!BJ42*PIT_history!BJ$54))/(1-PIT_history!BJ42*PIT_fed_deduction!BJ42*PIT_history!BJ$54))</f>
        <v>7.0000000000000007E-2</v>
      </c>
      <c r="BK42" s="148">
        <f>IF(PIT_fed_deduction!BK42="",0,(PIT_history!BK42*(1-PIT_fed_deduction!BK42*PIT_history!BK$54))/(1-PIT_history!BK42*PIT_fed_deduction!BK42*PIT_history!BK$54))</f>
        <v>7.0000000000000007E-2</v>
      </c>
      <c r="BL42" s="148">
        <f>IF(PIT_fed_deduction!BL42="",0,(PIT_history!BL42*(1-PIT_fed_deduction!BL42*PIT_history!BL$54))/(1-PIT_history!BL42*PIT_fed_deduction!BL42*PIT_history!BL$54))</f>
        <v>7.0000000000000007E-2</v>
      </c>
      <c r="BM42" s="148">
        <f>IF(PIT_fed_deduction!BM42="",0,(PIT_history!BM42*(1-PIT_fed_deduction!BM42*PIT_history!BM$54))/(1-PIT_history!BM42*PIT_fed_deduction!BM42*PIT_history!BM$54))</f>
        <v>7.0000000000000007E-2</v>
      </c>
      <c r="BN42" s="148">
        <f>IF(PIT_fed_deduction!BN42="",0,(PIT_history!BN42*(1-PIT_fed_deduction!BN42*PIT_history!BN$54))/(1-PIT_history!BN42*PIT_fed_deduction!BN42*PIT_history!BN$54))</f>
        <v>7.0000000000000007E-2</v>
      </c>
      <c r="BO42" s="148">
        <f>IF(PIT_fed_deduction!BO42="",0,(PIT_history!BO42*(1-PIT_fed_deduction!BO42*PIT_history!BO$54))/(1-PIT_history!BO42*PIT_fed_deduction!BO42*PIT_history!BO$54))</f>
        <v>7.0000000000000007E-2</v>
      </c>
      <c r="BP42" s="148">
        <f>IF(PIT_fed_deduction!BP42="",0,(PIT_history!BP42*(1-PIT_fed_deduction!BP42*PIT_history!BP$54))/(1-PIT_history!BP42*PIT_fed_deduction!BP42*PIT_history!BP$54))</f>
        <v>7.0000000000000007E-2</v>
      </c>
      <c r="BQ42" s="148">
        <f>IF(PIT_fed_deduction!BQ42="",0,(PIT_history!BQ42*(1-PIT_fed_deduction!BQ42*PIT_history!BQ$54))/(1-PIT_history!BQ42*PIT_fed_deduction!BQ42*PIT_history!BQ$54))</f>
        <v>7.0000000000000007E-2</v>
      </c>
      <c r="BR42" s="148">
        <f>IF(PIT_fed_deduction!BR42="",0,(PIT_history!BR42*(1-PIT_fed_deduction!BR42*PIT_history!BR$54))/(1-PIT_history!BR42*PIT_fed_deduction!BR42*PIT_history!BR$54))</f>
        <v>7.0000000000000007E-2</v>
      </c>
      <c r="BS42" s="148">
        <f>IF(PIT_fed_deduction!BS42="",0,(PIT_history!BS42*(1-PIT_fed_deduction!BS42*PIT_history!BS$54))/(1-PIT_history!BS42*PIT_fed_deduction!BS42*PIT_history!BS$54))</f>
        <v>7.0000000000000007E-2</v>
      </c>
      <c r="BT42" s="148">
        <f>IF(PIT_fed_deduction!BT42="",0,(PIT_history!BT42*(1-PIT_fed_deduction!BT42*PIT_history!BT$54))/(1-PIT_history!BT42*PIT_fed_deduction!BT42*PIT_history!BT$54))</f>
        <v>7.0000000000000007E-2</v>
      </c>
      <c r="BU42" s="148">
        <f>IF(PIT_fed_deduction!BU42="",0,(PIT_history!BU42*(1-PIT_fed_deduction!BU42*PIT_history!BU$54))/(1-PIT_history!BU42*PIT_fed_deduction!BU42*PIT_history!BU$54))</f>
        <v>7.0000000000000007E-2</v>
      </c>
      <c r="BV42" s="148">
        <f>IF(PIT_fed_deduction!BV42="",0,(PIT_history!BV42*(1-PIT_fed_deduction!BV42*PIT_history!BV$54))/(1-PIT_history!BV42*PIT_fed_deduction!BV42*PIT_history!BV$54))</f>
        <v>7.0000000000000007E-2</v>
      </c>
      <c r="BW42" s="148">
        <f>IF(PIT_fed_deduction!BW42="",0,(PIT_history!BW42*(1-PIT_fed_deduction!BW42*PIT_history!BW$54))/(1-PIT_history!BW42*PIT_fed_deduction!BW42*PIT_history!BW$54))</f>
        <v>7.0000000000000007E-2</v>
      </c>
      <c r="BX42" s="148">
        <f>IF(PIT_fed_deduction!BX42="",0,(PIT_history!BX42*(1-PIT_fed_deduction!BX42*PIT_history!BX$54))/(1-PIT_history!BX42*PIT_fed_deduction!BX42*PIT_history!BX$54))</f>
        <v>7.0000000000000007E-2</v>
      </c>
      <c r="BY42" s="148">
        <f>IF(PIT_fed_deduction!BY42="",0,(PIT_history!BY42*(1-PIT_fed_deduction!BY42*PIT_history!BY$54))/(1-PIT_history!BY42*PIT_fed_deduction!BY42*PIT_history!BY$54))</f>
        <v>7.0000000000000007E-2</v>
      </c>
      <c r="BZ42" s="148">
        <f>IF(PIT_fed_deduction!BZ42="",0,(PIT_history!BZ42*(1-PIT_fed_deduction!BZ42*PIT_history!BZ$54))/(1-PIT_history!BZ42*PIT_fed_deduction!BZ42*PIT_history!BZ$54))</f>
        <v>7.0000000000000007E-2</v>
      </c>
      <c r="CA42" s="148">
        <f>IF(PIT_fed_deduction!CA42="",0,(PIT_history!CA42*(1-PIT_fed_deduction!CA42*PIT_history!CA$54))/(1-PIT_history!CA42*PIT_fed_deduction!CA42*PIT_history!CA$54))</f>
        <v>7.0000000000000007E-2</v>
      </c>
      <c r="CB42" s="148">
        <f>IF(PIT_fed_deduction!CB42="",0,(PIT_history!CB42*(1-PIT_fed_deduction!CB42*PIT_history!CB$54))/(1-PIT_history!CB42*PIT_fed_deduction!CB42*PIT_history!CB$54))</f>
        <v>7.0000000000000007E-2</v>
      </c>
      <c r="CC42" s="148">
        <f>IF(PIT_fed_deduction!CC42="",0,(PIT_history!CC42*(1-PIT_fed_deduction!CC42*PIT_history!CC$54))/(1-PIT_history!CC42*PIT_fed_deduction!CC42*PIT_history!CC$54))</f>
        <v>7.0000000000000007E-2</v>
      </c>
      <c r="CD42" s="148">
        <f>IF(PIT_fed_deduction!CD42="",0,(PIT_history!CD42*(1-PIT_fed_deduction!CD42*PIT_history!CD$54))/(1-PIT_history!CD42*PIT_fed_deduction!CD42*PIT_history!CD$54))</f>
        <v>7.0000000000000007E-2</v>
      </c>
      <c r="CE42" s="148">
        <f>IF(PIT_fed_deduction!CE42="",0,(PIT_history!CE42*(1-PIT_fed_deduction!CE42*PIT_history!CE$54))/(1-PIT_history!CE42*PIT_fed_deduction!CE42*PIT_history!CE$54))</f>
        <v>7.0000000000000007E-2</v>
      </c>
      <c r="CF42" s="148">
        <f>IF(PIT_fed_deduction!CF42="",0,(PIT_history!CF42*(1-PIT_fed_deduction!CF42*PIT_history!CF$54))/(1-PIT_history!CF42*PIT_fed_deduction!CF42*PIT_history!CF$54))</f>
        <v>7.0000000000000007E-2</v>
      </c>
      <c r="CG42" s="148">
        <f>IF(PIT_fed_deduction!CG42="",0,(PIT_history!CG42*(1-PIT_fed_deduction!CG42*PIT_history!CG$54))/(1-PIT_history!CG42*PIT_fed_deduction!CG42*PIT_history!CG$54))</f>
        <v>7.0000000000000007E-2</v>
      </c>
      <c r="CH42" s="148">
        <f>IF(PIT_fed_deduction!CH42="",0,(PIT_history!CH42*(1-PIT_fed_deduction!CH42*PIT_history!CH$54))/(1-PIT_history!CH42*PIT_fed_deduction!CH42*PIT_history!CH$54))</f>
        <v>7.0000000000000007E-2</v>
      </c>
      <c r="CI42" s="148">
        <f>IF(PIT_fed_deduction!CI42="",0,(PIT_history!CI42*(1-PIT_fed_deduction!CI42*PIT_history!CI$54))/(1-PIT_history!CI42*PIT_fed_deduction!CI42*PIT_history!CI$54))</f>
        <v>7.0000000000000007E-2</v>
      </c>
      <c r="CJ42" s="148">
        <f>IF(PIT_fed_deduction!CJ42="",0,(PIT_history!CJ42*(1-PIT_fed_deduction!CJ42*PIT_history!CJ$54))/(1-PIT_history!CJ42*PIT_fed_deduction!CJ42*PIT_history!CJ$54))</f>
        <v>7.0000000000000007E-2</v>
      </c>
      <c r="CK42" s="148">
        <f>IF(PIT_fed_deduction!CK42="",0,(PIT_history!CK42*(1-PIT_fed_deduction!CK42*PIT_history!CK$54))/(1-PIT_history!CK42*PIT_fed_deduction!CK42*PIT_history!CK$54))</f>
        <v>7.0000000000000007E-2</v>
      </c>
      <c r="CL42" s="148">
        <f>IF(PIT_fed_deduction!CL42="",0,(PIT_history!CL42*(1-PIT_fed_deduction!CL42*PIT_history!CL$54))/(1-PIT_history!CL42*PIT_fed_deduction!CL42*PIT_history!CL$54))</f>
        <v>7.0000000000000007E-2</v>
      </c>
      <c r="CM42" s="148">
        <f>IF(PIT_fed_deduction!CM42="",0,(PIT_history!CM42*(1-PIT_fed_deduction!CM42*PIT_history!CM$54))/(1-PIT_history!CM42*PIT_fed_deduction!CM42*PIT_history!CM$54))</f>
        <v>7.0000000000000007E-2</v>
      </c>
      <c r="CN42" s="148">
        <f>IF(PIT_fed_deduction!CN42="",0,(PIT_history!CN42*(1-PIT_fed_deduction!CN42*PIT_history!CN$54))/(1-PIT_history!CN42*PIT_fed_deduction!CN42*PIT_history!CN$54))</f>
        <v>7.0000000000000007E-2</v>
      </c>
      <c r="CO42" s="148">
        <f>IF(PIT_fed_deduction!CO42="",0,(PIT_history!CO42*(1-PIT_fed_deduction!CO42*PIT_history!CO$54))/(1-PIT_history!CO42*PIT_fed_deduction!CO42*PIT_history!CO$54))</f>
        <v>7.0000000000000007E-2</v>
      </c>
      <c r="CP42" s="148">
        <f>IF(PIT_fed_deduction!CP42="",0,(PIT_history!CP42*(1-PIT_fed_deduction!CP42*PIT_history!CP$54))/(1-PIT_history!CP42*PIT_fed_deduction!CP42*PIT_history!CP$54))</f>
        <v>7.0000000000000007E-2</v>
      </c>
      <c r="CQ42" s="148">
        <f>IF(PIT_fed_deduction!CQ42="",0,(PIT_history!CQ42*(1-PIT_fed_deduction!CQ42*PIT_history!CQ$54))/(1-PIT_history!CQ42*PIT_fed_deduction!CQ42*PIT_history!CQ$54))</f>
        <v>7.0000000000000007E-2</v>
      </c>
      <c r="CR42" s="148">
        <f>IF(PIT_fed_deduction!CR42="",0,(PIT_history!CR42*(1-PIT_fed_deduction!CR42*PIT_history!CR$54))/(1-PIT_history!CR42*PIT_fed_deduction!CR42*PIT_history!CR$54))</f>
        <v>7.0000000000000007E-2</v>
      </c>
      <c r="CS42" s="148">
        <f>IF(PIT_fed_deduction!CS42="",0,(PIT_history!CS42*(1-PIT_fed_deduction!CS42*PIT_history!CS$54))/(1-PIT_history!CS42*PIT_fed_deduction!CS42*PIT_history!CS$54))</f>
        <v>7.0000000000000007E-2</v>
      </c>
      <c r="CT42" s="148">
        <f>IF(PIT_fed_deduction!CT42="",0,(PIT_history!CT42*(1-PIT_fed_deduction!CT42*PIT_history!CT$54))/(1-PIT_history!CT42*PIT_fed_deduction!CT42*PIT_history!CT$54))</f>
        <v>7.0000000000000007E-2</v>
      </c>
      <c r="CU42" s="148">
        <f>IF(PIT_fed_deduction!CU42="",0,(PIT_history!CU42*(1-PIT_fed_deduction!CU42*PIT_history!CU$54))/(1-PIT_history!CU42*PIT_fed_deduction!CU42*PIT_history!CU$54))</f>
        <v>7.0000000000000007E-2</v>
      </c>
      <c r="CV42" s="148">
        <f>IF(PIT_fed_deduction!CV42="",0,(PIT_history!CV42*(1-PIT_fed_deduction!CV42*PIT_history!CV$54))/(1-PIT_history!CV42*PIT_fed_deduction!CV42*PIT_history!CV$54))</f>
        <v>7.0000000000000007E-2</v>
      </c>
      <c r="CW42" s="148">
        <f>IF(PIT_fed_deduction!CW42="",0,(PIT_history!CW42*(1-PIT_fed_deduction!CW42*PIT_history!CW$54))/(1-PIT_history!CW42*PIT_fed_deduction!CW42*PIT_history!CW$54))</f>
        <v>7.0000000000000007E-2</v>
      </c>
      <c r="CX42" s="148">
        <f>IF(PIT_fed_deduction!CX42="",0,(PIT_history!CX42*(1-PIT_fed_deduction!CX42*PIT_history!CX$54))/(1-PIT_history!CX42*PIT_fed_deduction!CX42*PIT_history!CX$54))</f>
        <v>7.0000000000000007E-2</v>
      </c>
      <c r="CY42" s="148">
        <f>IF(PIT_fed_deduction!CY42="",0,(PIT_history!CY42*(1-PIT_fed_deduction!CY42*PIT_history!CY$54))/(1-PIT_history!CY42*PIT_fed_deduction!CY42*PIT_history!CY$54))</f>
        <v>7.0000000000000007E-2</v>
      </c>
      <c r="CZ42" s="148">
        <f>IF(PIT_fed_deduction!CZ42="",0,(PIT_history!CZ42*(1-PIT_fed_deduction!CZ42*PIT_history!CZ$54))/(1-PIT_history!CZ42*PIT_fed_deduction!CZ42*PIT_history!CZ$54))</f>
        <v>7.0000000000000007E-2</v>
      </c>
      <c r="DA42" s="148">
        <f>IF(PIT_fed_deduction!DA42="",0,(PIT_history!DA42*(1-PIT_fed_deduction!DA42*PIT_history!DA$54))/(1-PIT_history!DA42*PIT_fed_deduction!DA42*PIT_history!DA$54))</f>
        <v>7.0000000000000007E-2</v>
      </c>
      <c r="DB42" s="148">
        <f>IF(PIT_fed_deduction!DB42="",0,(PIT_history!DB42*(1-PIT_fed_deduction!DB42*PIT_history!DB$54))/(1-PIT_history!DB42*PIT_fed_deduction!DB42*PIT_history!DB$54))</f>
        <v>7.0000000000000007E-2</v>
      </c>
      <c r="DC42" s="148">
        <f>IF(PIT_fed_deduction!DC42="",0,(PIT_history!DC42*(1-PIT_fed_deduction!DC42*PIT_history!DC$54))/(1-PIT_history!DC42*PIT_fed_deduction!DC42*PIT_history!DC$54))</f>
        <v>7.0000000000000007E-2</v>
      </c>
      <c r="DD42" s="148">
        <f>IF(PIT_fed_deduction!DD42="",0,(PIT_history!DD42*(1-PIT_fed_deduction!DD42*PIT_history!DD$54))/(1-PIT_history!DD42*PIT_fed_deduction!DD42*PIT_history!DD$54))</f>
        <v>7.0000000000000007E-2</v>
      </c>
      <c r="DE42" s="148">
        <f>IF(PIT_fed_deduction!DE42="",0,(PIT_history!DE42*(1-PIT_fed_deduction!DE42*PIT_history!DE$54))/(1-PIT_history!DE42*PIT_fed_deduction!DE42*PIT_history!DE$54))</f>
        <v>7.0000000000000007E-2</v>
      </c>
      <c r="DF42" s="148">
        <f>IF(PIT_fed_deduction!DF42="",0,(PIT_history!DF42*(1-PIT_fed_deduction!DF42*PIT_history!DF$54))/(1-PIT_history!DF42*PIT_fed_deduction!DF42*PIT_history!DF$54))</f>
        <v>7.0000000000000007E-2</v>
      </c>
      <c r="DG42" s="148">
        <f>IF(PIT_fed_deduction!DG42="",0,(PIT_history!DG42*(1-PIT_fed_deduction!DG42*PIT_history!DG$54))/(1-PIT_history!DG42*PIT_fed_deduction!DG42*PIT_history!DG$54))</f>
        <v>7.0000000000000007E-2</v>
      </c>
      <c r="DH42" s="148">
        <f>IF(PIT_fed_deduction!DH42="",0,(PIT_history!DH42*(1-PIT_fed_deduction!DH42*PIT_history!DH$54))/(1-PIT_history!DH42*PIT_fed_deduction!DH42*PIT_history!DH$54))</f>
        <v>7.0000000000000007E-2</v>
      </c>
      <c r="DI42" s="148">
        <f>IF(PIT_fed_deduction!DI42="",0,(PIT_history!DI42*(1-PIT_fed_deduction!DI42*PIT_history!DI$54))/(1-PIT_history!DI42*PIT_fed_deduction!DI42*PIT_history!DI$54))</f>
        <v>7.0000000000000007E-2</v>
      </c>
      <c r="DJ42" s="148">
        <f>IF(PIT_fed_deduction!DJ42="",0,(PIT_history!DJ42*(1-PIT_fed_deduction!DJ42*PIT_history!DJ$54))/(1-PIT_history!DJ42*PIT_fed_deduction!DJ42*PIT_history!DJ$54))</f>
        <v>7.0000000000000007E-2</v>
      </c>
      <c r="DK42" s="148">
        <f>IF(PIT_fed_deduction!DK42="",0,(PIT_history!DK42*(1-PIT_fed_deduction!DK42*PIT_history!DK$54))/(1-PIT_history!DK42*PIT_fed_deduction!DK42*PIT_history!DK$54))</f>
        <v>7.0000000000000007E-2</v>
      </c>
      <c r="DL42" s="148">
        <f>IF(PIT_fed_deduction!DL42="",0,(PIT_history!DL42*(1-PIT_fed_deduction!DL42*PIT_history!DL$54))/(1-PIT_history!DL42*PIT_fed_deduction!DL42*PIT_history!DL$54))</f>
        <v>7.0000000000000007E-2</v>
      </c>
      <c r="DM42" s="148">
        <f>IF(PIT_fed_deduction!DM42="",0,(PIT_history!DM42*(1-PIT_fed_deduction!DM42*PIT_history!DM$54))/(1-PIT_history!DM42*PIT_fed_deduction!DM42*PIT_history!DM$54))</f>
        <v>7.0000000000000007E-2</v>
      </c>
      <c r="DN42" s="148">
        <f>IF(PIT_fed_deduction!DN42="",0,(PIT_history!DN42*(1-PIT_fed_deduction!DN42*PIT_history!DN$54))/(1-PIT_history!DN42*PIT_fed_deduction!DN42*PIT_history!DN$54))</f>
        <v>7.0000000000000007E-2</v>
      </c>
      <c r="DO42" s="148">
        <f>IF(PIT_fed_deduction!DO42="",0,(PIT_history!DO42*(1-PIT_fed_deduction!DO42*PIT_history!DO$54))/(1-PIT_history!DO42*PIT_fed_deduction!DO42*PIT_history!DO$54))</f>
        <v>7.0000000000000007E-2</v>
      </c>
      <c r="DP42" s="148">
        <f>IF(PIT_fed_deduction!DP42="",0,(1-(PIT_fed_deduction!DP42*PIT_history!DP$54))*PIT_history!DP42)</f>
        <v>7.0000000000000007E-2</v>
      </c>
      <c r="DQ42" s="148">
        <f>IF(PIT_fed_deduction!DQ42="",0,(1-(PIT_fed_deduction!DQ42*PIT_history!DQ$54))*PIT_history!DQ42)</f>
        <v>7.0000000000000007E-2</v>
      </c>
      <c r="DR42" s="148">
        <f>IF(PIT_fed_deduction!DR42="",0,(1-(PIT_fed_deduction!DR42*PIT_history!DR$54))*PIT_history!DR42)</f>
        <v>7.0000000000000007E-2</v>
      </c>
      <c r="DS42" s="148">
        <f>IF(PIT_fed_deduction!DS42="",0,(1-(PIT_fed_deduction!DS42*PIT_history!DS$54))*PIT_history!DS42)</f>
        <v>7.0000000000000007E-2</v>
      </c>
      <c r="DT42" s="148">
        <f>IF(PIT_fed_deduction!DT42="",0,(1-(PIT_fed_deduction!DT42*PIT_history!DT$54))*PIT_history!DT42)</f>
        <v>6.5000000000000002E-2</v>
      </c>
      <c r="DU42" s="148">
        <f>IF(PIT_fed_deduction!DU42="",0,(1-(PIT_fed_deduction!DU42*PIT_history!DU$54))*PIT_history!DU42)</f>
        <v>6.4000000000000001E-2</v>
      </c>
      <c r="DV42" s="148">
        <f>IF(PIT_fed_deduction!DV42="",0,(1-(PIT_fed_deduction!DV42*PIT_history!DV$54))*PIT_history!DV42)</f>
        <v>6.2E-2</v>
      </c>
      <c r="DW42" s="148">
        <f>IF(PIT_fed_deduction!DW42="",0,(1-(PIT_fed_deduction!DW42*PIT_history!DW$54))*PIT_history!DW42)</f>
        <v>0.06</v>
      </c>
      <c r="DX42" s="148">
        <f>IF(PIT_fed_deduction!DX42="",0,(1-(PIT_fed_deduction!DX42*PIT_history!DX$54))*PIT_history!DX42)</f>
        <v>5.21E-2</v>
      </c>
      <c r="DY42" s="144">
        <f>IF(PIT_fed_deduction!DY42="","",(1-(PIT_fed_deduction!DY42*PIT_history!DY$54))*PIT_history!DY42)</f>
        <v>5.21E-2</v>
      </c>
      <c r="DZ42" s="68"/>
      <c r="EA42" s="2"/>
      <c r="EB42" s="2"/>
      <c r="EC42" s="2"/>
      <c r="ED42" s="2"/>
      <c r="EE42" s="2"/>
      <c r="EF42" s="2"/>
      <c r="EG42" s="2"/>
      <c r="EH42" s="2"/>
      <c r="EI42" s="2"/>
      <c r="EJ42" s="2"/>
      <c r="EK42" s="2"/>
      <c r="EL42" s="2"/>
      <c r="EM42" s="2"/>
      <c r="EN42" s="2"/>
      <c r="EO42" s="2"/>
      <c r="EP42" s="2"/>
      <c r="EQ42" s="2"/>
      <c r="ER42" s="2"/>
      <c r="ES42" s="2"/>
      <c r="ET42" s="2"/>
      <c r="EU42" s="2"/>
    </row>
    <row r="43" spans="1:151" ht="15" customHeight="1">
      <c r="A43" s="17" t="s">
        <v>67</v>
      </c>
      <c r="B43" s="148">
        <f>IF(PIT_fed_deduction!B43="",0,(PIT_history!B43*(1-PIT_fed_deduction!B43*PIT_history!B$54))/(1-PIT_history!B43*PIT_fed_deduction!B43*PIT_history!B$54))</f>
        <v>0</v>
      </c>
      <c r="C43" s="148">
        <f>IF(PIT_fed_deduction!C43="",0,(PIT_history!C43*(1-PIT_fed_deduction!C43*PIT_history!C$54))/(1-PIT_history!C43*PIT_fed_deduction!C43*PIT_history!C$54))</f>
        <v>0</v>
      </c>
      <c r="D43" s="148">
        <f>IF(PIT_fed_deduction!D43="",0,(PIT_history!D43*(1-PIT_fed_deduction!D43*PIT_history!D$54))/(1-PIT_history!D43*PIT_fed_deduction!D43*PIT_history!D$54))</f>
        <v>0</v>
      </c>
      <c r="E43" s="148">
        <f>IF(PIT_fed_deduction!E43="",0,(PIT_history!E43*(1-PIT_fed_deduction!E43*PIT_history!E$54))/(1-PIT_history!E43*PIT_fed_deduction!E43*PIT_history!E$54))</f>
        <v>0</v>
      </c>
      <c r="F43" s="148">
        <f>IF(PIT_fed_deduction!F43="",0,(PIT_history!F43*(1-PIT_fed_deduction!F43*PIT_history!F$54))/(1-PIT_history!F43*PIT_fed_deduction!F43*PIT_history!F$54))</f>
        <v>0</v>
      </c>
      <c r="G43" s="148">
        <f>IF(PIT_fed_deduction!G43="",0,(PIT_history!G43*(1-PIT_fed_deduction!G43*PIT_history!G$54))/(1-PIT_history!G43*PIT_fed_deduction!G43*PIT_history!G$54))</f>
        <v>0</v>
      </c>
      <c r="H43" s="148">
        <f>IF(PIT_fed_deduction!H43="",0,(PIT_history!H43*(1-PIT_fed_deduction!H43*PIT_history!H$54))/(1-PIT_history!H43*PIT_fed_deduction!H43*PIT_history!H$54))</f>
        <v>0</v>
      </c>
      <c r="I43" s="148">
        <f>IF(PIT_fed_deduction!I43="",0,(PIT_history!I43*(1-PIT_fed_deduction!I43*PIT_history!I$54))/(1-PIT_history!I43*PIT_fed_deduction!I43*PIT_history!I$54))</f>
        <v>0</v>
      </c>
      <c r="J43" s="148">
        <f>IF(PIT_fed_deduction!J43="",0,(PIT_history!J43*(1-PIT_fed_deduction!J43*PIT_history!J$54))/(1-PIT_history!J43*PIT_fed_deduction!J43*PIT_history!J$54))</f>
        <v>0</v>
      </c>
      <c r="K43" s="148">
        <f>IF(PIT_fed_deduction!K43="",0,(PIT_history!K43*(1-PIT_fed_deduction!K43*PIT_history!K$54))/(1-PIT_history!K43*PIT_fed_deduction!K43*PIT_history!K$54))</f>
        <v>0</v>
      </c>
      <c r="L43" s="148">
        <f>IF(PIT_fed_deduction!L43="",0,(PIT_history!L43*(1-PIT_fed_deduction!L43*PIT_history!L$54))/(1-PIT_history!L43*PIT_fed_deduction!L43*PIT_history!L$54))</f>
        <v>0</v>
      </c>
      <c r="M43" s="148">
        <f>IF(PIT_fed_deduction!M43="",0,(PIT_history!M43*(1-PIT_fed_deduction!M43*PIT_history!M$54))/(1-PIT_history!M43*PIT_fed_deduction!M43*PIT_history!M$54))</f>
        <v>0</v>
      </c>
      <c r="N43" s="148">
        <f>IF(PIT_fed_deduction!N43="",0,(PIT_history!N43*(1-PIT_fed_deduction!N43*PIT_history!N$54))/(1-PIT_history!N43*PIT_fed_deduction!N43*PIT_history!N$54))</f>
        <v>0</v>
      </c>
      <c r="O43" s="148">
        <f>IF(PIT_fed_deduction!O43="",0,(PIT_history!O43*(1-PIT_fed_deduction!O43*PIT_history!O$54))/(1-PIT_history!O43*PIT_fed_deduction!O43*PIT_history!O$54))</f>
        <v>0</v>
      </c>
      <c r="P43" s="148">
        <f>IF(PIT_fed_deduction!P43="",0,(PIT_history!P43*(1-PIT_fed_deduction!P43*PIT_history!P$54))/(1-PIT_history!P43*PIT_fed_deduction!P43*PIT_history!P$54))</f>
        <v>0</v>
      </c>
      <c r="Q43" s="148">
        <f>IF(PIT_fed_deduction!Q43="",0,(PIT_history!Q43*(1-PIT_fed_deduction!Q43*PIT_history!Q$54))/(1-PIT_history!Q43*PIT_fed_deduction!Q43*PIT_history!Q$54))</f>
        <v>0</v>
      </c>
      <c r="R43" s="148">
        <f>IF(PIT_fed_deduction!R43="",0,(PIT_history!R43*(1-PIT_fed_deduction!R43*PIT_history!R$54))/(1-PIT_history!R43*PIT_fed_deduction!R43*PIT_history!R$54))</f>
        <v>0</v>
      </c>
      <c r="S43" s="148">
        <f>IF(PIT_fed_deduction!S43="",0,(PIT_history!S43*(1-PIT_fed_deduction!S43*PIT_history!S$54))/(1-PIT_history!S43*PIT_fed_deduction!S43*PIT_history!S$54))</f>
        <v>0</v>
      </c>
      <c r="T43" s="148">
        <f>IF(PIT_fed_deduction!T43="",0,(PIT_history!T43*(1-PIT_fed_deduction!T43*PIT_history!T$54))/(1-PIT_history!T43*PIT_fed_deduction!T43*PIT_history!T$54))</f>
        <v>0</v>
      </c>
      <c r="U43" s="148">
        <f>IF(PIT_fed_deduction!U43="",0,(PIT_history!U43*(1-PIT_fed_deduction!U43*PIT_history!U$54))/(1-PIT_history!U43*PIT_fed_deduction!U43*PIT_history!U$54))</f>
        <v>0</v>
      </c>
      <c r="V43" s="148">
        <f>IF(PIT_fed_deduction!V43="",0,(PIT_history!V43*(1-PIT_fed_deduction!V43*PIT_history!V$54))/(1-PIT_history!V43*PIT_fed_deduction!V43*PIT_history!V$54))</f>
        <v>0</v>
      </c>
      <c r="W43" s="148">
        <f>IF(PIT_fed_deduction!W43="",0,(PIT_history!W43*(1-PIT_fed_deduction!W43*PIT_history!W$54))/(1-PIT_history!W43*PIT_fed_deduction!W43*PIT_history!W$54))</f>
        <v>0</v>
      </c>
      <c r="X43" s="148">
        <f>IF(PIT_fed_deduction!X43="",0,(PIT_history!X43*(1-PIT_fed_deduction!X43*PIT_history!X$54))/(1-PIT_history!X43*PIT_fed_deduction!X43*PIT_history!X$54))</f>
        <v>0</v>
      </c>
      <c r="Y43" s="148">
        <f>IF(PIT_fed_deduction!Y43="",0,(PIT_history!Y43*(1-PIT_fed_deduction!Y43*PIT_history!Y$54))/(1-PIT_history!Y43*PIT_fed_deduction!Y43*PIT_history!Y$54))</f>
        <v>0</v>
      </c>
      <c r="Z43" s="148">
        <f>IF(PIT_fed_deduction!Z43="",0,(PIT_history!Z43*(1-PIT_fed_deduction!Z43*PIT_history!Z$54))/(1-PIT_history!Z43*PIT_fed_deduction!Z43*PIT_history!Z$54))</f>
        <v>0</v>
      </c>
      <c r="AA43" s="148">
        <f>IF(PIT_fed_deduction!AA43="",0,(PIT_history!AA43*(1-PIT_fed_deduction!AA43*PIT_history!AA$54))/(1-PIT_history!AA43*PIT_fed_deduction!AA43*PIT_history!AA$54))</f>
        <v>0</v>
      </c>
      <c r="AB43" s="148">
        <f>IF(PIT_fed_deduction!AB43="",0,(PIT_history!AB43*(1-PIT_fed_deduction!AB43*PIT_history!AB$54))/(1-PIT_history!AB43*PIT_fed_deduction!AB43*PIT_history!AB$54))</f>
        <v>0</v>
      </c>
      <c r="AC43" s="148">
        <f>IF(PIT_fed_deduction!AC43="",0,(PIT_history!AC43*(1-PIT_fed_deduction!AC43*PIT_history!AC$54))/(1-PIT_history!AC43*PIT_fed_deduction!AC43*PIT_history!AC$54))</f>
        <v>0</v>
      </c>
      <c r="AD43" s="148">
        <f>IF(PIT_fed_deduction!AD43="",0,(PIT_history!AD43*(1-PIT_fed_deduction!AD43*PIT_history!AD$54))/(1-PIT_history!AD43*PIT_fed_deduction!AD43*PIT_history!AD$54))</f>
        <v>0</v>
      </c>
      <c r="AE43" s="148">
        <f>IF(PIT_fed_deduction!AE43="",0,(PIT_history!AE43*(1-PIT_fed_deduction!AE43*PIT_history!AE$54))/(1-PIT_history!AE43*PIT_fed_deduction!AE43*PIT_history!AE$54))</f>
        <v>0</v>
      </c>
      <c r="AF43" s="148">
        <f>IF(PIT_fed_deduction!AF43="",0,(PIT_history!AF43*(1-PIT_fed_deduction!AF43*PIT_history!AF$54))/(1-PIT_history!AF43*PIT_fed_deduction!AF43*PIT_history!AF$54))</f>
        <v>0</v>
      </c>
      <c r="AG43" s="148">
        <f>IF(PIT_fed_deduction!AG43="",0,(PIT_history!AG43*(1-PIT_fed_deduction!AG43*PIT_history!AG$54))/(1-PIT_history!AG43*PIT_fed_deduction!AG43*PIT_history!AG$54))</f>
        <v>0</v>
      </c>
      <c r="AH43" s="148">
        <f>IF(PIT_fed_deduction!AH43="",0,(PIT_history!AH43*(1-PIT_fed_deduction!AH43*PIT_history!AH$54))/(1-PIT_history!AH43*PIT_fed_deduction!AH43*PIT_history!AH$54))</f>
        <v>0</v>
      </c>
      <c r="AI43" s="148">
        <f>IF(PIT_fed_deduction!AI43="",0,(PIT_history!AI43*(1-PIT_fed_deduction!AI43*PIT_history!AI$54))/(1-PIT_history!AI43*PIT_fed_deduction!AI43*PIT_history!AI$54))</f>
        <v>0</v>
      </c>
      <c r="AJ43" s="148">
        <f>IF(PIT_fed_deduction!AJ43="",0,(PIT_history!AJ43*(1-PIT_fed_deduction!AJ43*PIT_history!AJ$54))/(1-PIT_history!AJ43*PIT_fed_deduction!AJ43*PIT_history!AJ$54))</f>
        <v>0</v>
      </c>
      <c r="AK43" s="148">
        <f>IF(PIT_fed_deduction!AK43="",0,(PIT_history!AK43*(1-PIT_fed_deduction!AK43*PIT_history!AK$54))/(1-PIT_history!AK43*PIT_fed_deduction!AK43*PIT_history!AK$54))</f>
        <v>3.1171019376579612E-2</v>
      </c>
      <c r="AL43" s="148">
        <f>IF(PIT_fed_deduction!AL43="",0,(PIT_history!AL43*(1-PIT_fed_deduction!AL43*PIT_history!AL$54))/(1-PIT_history!AL43*PIT_fed_deduction!AL43*PIT_history!AL$54))</f>
        <v>1.7933390264730998E-2</v>
      </c>
      <c r="AM43" s="148">
        <f>IF(PIT_fed_deduction!AM43="",0,(PIT_history!AM43*(1-PIT_fed_deduction!AM43*PIT_history!AM$54))/(1-PIT_history!AM43*PIT_fed_deduction!AM43*PIT_history!AM$54))</f>
        <v>1.7933390264730998E-2</v>
      </c>
      <c r="AN43" s="148">
        <f>IF(PIT_fed_deduction!AN43="",0,(PIT_history!AN43*(1-PIT_fed_deduction!AN43*PIT_history!AN$54))/(1-PIT_history!AN43*PIT_fed_deduction!AN43*PIT_history!AN$54))</f>
        <v>1.7933390264730998E-2</v>
      </c>
      <c r="AO43" s="148">
        <f>IF(PIT_fed_deduction!AO43="",0,(PIT_history!AO43*(1-PIT_fed_deduction!AO43*PIT_history!AO$54))/(1-PIT_history!AO43*PIT_fed_deduction!AO43*PIT_history!AO$54))</f>
        <v>1.7933390264730998E-2</v>
      </c>
      <c r="AP43" s="148">
        <f>IF(PIT_fed_deduction!AP43="",0,(PIT_history!AP43*(1-PIT_fed_deduction!AP43*PIT_history!AP$54))/(1-PIT_history!AP43*PIT_fed_deduction!AP43*PIT_history!AP$54))</f>
        <v>1.7933390264730998E-2</v>
      </c>
      <c r="AQ43" s="148">
        <f>IF(PIT_fed_deduction!AQ43="",0,(PIT_history!AQ43*(1-PIT_fed_deduction!AQ43*PIT_history!AQ$54))/(1-PIT_history!AQ43*PIT_fed_deduction!AQ43*PIT_history!AQ$54))</f>
        <v>1.1982341812066425E-2</v>
      </c>
      <c r="AR43" s="148">
        <f>IF(PIT_fed_deduction!AR43="",0,(PIT_history!AR43*(1-PIT_fed_deduction!AR43*PIT_history!AR$54))/(1-PIT_history!AR43*PIT_fed_deduction!AR43*PIT_history!AR$54))</f>
        <v>7.6013513513513509E-3</v>
      </c>
      <c r="AS43" s="148">
        <f>IF(PIT_fed_deduction!AS43="",0,(PIT_history!AS43*(1-PIT_fed_deduction!AS43*PIT_history!AS$54))/(1-PIT_history!AS43*PIT_fed_deduction!AS43*PIT_history!AS$54))</f>
        <v>0</v>
      </c>
      <c r="AT43" s="148">
        <f>IF(PIT_fed_deduction!AT43="",0,(PIT_history!AT43*(1-PIT_fed_deduction!AT43*PIT_history!AT$54))/(1-PIT_history!AT43*PIT_fed_deduction!AT43*PIT_history!AT$54))</f>
        <v>0</v>
      </c>
      <c r="AU43" s="148">
        <f>IF(PIT_fed_deduction!AU43="",0,(PIT_history!AU43*(1-PIT_fed_deduction!AU43*PIT_history!AU$54))/(1-PIT_history!AU43*PIT_fed_deduction!AU43*PIT_history!AU$54))</f>
        <v>0</v>
      </c>
      <c r="AV43" s="148">
        <f>IF(PIT_fed_deduction!AV43="",0,(PIT_history!AV43*(1-PIT_fed_deduction!AV43*PIT_history!AV$54))/(1-PIT_history!AV43*PIT_fed_deduction!AV43*PIT_history!AV$54))</f>
        <v>0</v>
      </c>
      <c r="AW43" s="148">
        <f>IF(PIT_fed_deduction!AW43="",0,(PIT_history!AW43*(1-PIT_fed_deduction!AW43*PIT_history!AW$54))/(1-PIT_history!AW43*PIT_fed_deduction!AW43*PIT_history!AW$54))</f>
        <v>0</v>
      </c>
      <c r="AX43" s="148">
        <f>IF(PIT_fed_deduction!AX43="",0,(PIT_history!AX43*(1-PIT_fed_deduction!AX43*PIT_history!AX$54))/(1-PIT_history!AX43*PIT_fed_deduction!AX43*PIT_history!AX$54))</f>
        <v>0</v>
      </c>
      <c r="AY43" s="148">
        <f>IF(PIT_fed_deduction!AY43="",0,(PIT_history!AY43*(1-PIT_fed_deduction!AY43*PIT_history!AY$54))/(1-PIT_history!AY43*PIT_fed_deduction!AY43*PIT_history!AY$54))</f>
        <v>0</v>
      </c>
      <c r="AZ43" s="148">
        <f>IF(PIT_fed_deduction!AZ43="",0,(PIT_history!AZ43*(1-PIT_fed_deduction!AZ43*PIT_history!AZ$54))/(1-PIT_history!AZ43*PIT_fed_deduction!AZ43*PIT_history!AZ$54))</f>
        <v>0</v>
      </c>
      <c r="BA43" s="148">
        <f>IF(PIT_fed_deduction!BA43="",0,(PIT_history!BA43*(1-PIT_fed_deduction!BA43*PIT_history!BA$54))/(1-PIT_history!BA43*PIT_fed_deduction!BA43*PIT_history!BA$54))</f>
        <v>0</v>
      </c>
      <c r="BB43" s="148">
        <f>IF(PIT_fed_deduction!BB43="",0,(PIT_history!BB43*(1-PIT_fed_deduction!BB43*PIT_history!BB$54))/(1-PIT_history!BB43*PIT_fed_deduction!BB43*PIT_history!BB$54))</f>
        <v>0</v>
      </c>
      <c r="BC43" s="148">
        <f>IF(PIT_fed_deduction!BC43="",0,(PIT_history!BC43*(1-PIT_fed_deduction!BC43*PIT_history!BC$54))/(1-PIT_history!BC43*PIT_fed_deduction!BC43*PIT_history!BC$54))</f>
        <v>0</v>
      </c>
      <c r="BD43" s="148">
        <f>IF(PIT_fed_deduction!BD43="",0,(PIT_history!BD43*(1-PIT_fed_deduction!BD43*PIT_history!BD$54))/(1-PIT_history!BD43*PIT_fed_deduction!BD43*PIT_history!BD$54))</f>
        <v>0</v>
      </c>
      <c r="BE43" s="148">
        <f>IF(PIT_fed_deduction!BE43="",0,(PIT_history!BE43*(1-PIT_fed_deduction!BE43*PIT_history!BE$54))/(1-PIT_history!BE43*PIT_fed_deduction!BE43*PIT_history!BE$54))</f>
        <v>0</v>
      </c>
      <c r="BF43" s="148">
        <f>IF(PIT_fed_deduction!BF43="",0,(PIT_history!BF43*(1-PIT_fed_deduction!BF43*PIT_history!BF$54))/(1-PIT_history!BF43*PIT_fed_deduction!BF43*PIT_history!BF$54))</f>
        <v>0</v>
      </c>
      <c r="BG43" s="148">
        <f>IF(PIT_fed_deduction!BG43="",0,(PIT_history!BG43*(1-PIT_fed_deduction!BG43*PIT_history!BG$54))/(1-PIT_history!BG43*PIT_fed_deduction!BG43*PIT_history!BG$54))</f>
        <v>0</v>
      </c>
      <c r="BH43" s="148">
        <f>IF(PIT_fed_deduction!BH43="",0,(PIT_history!BH43*(1-PIT_fed_deduction!BH43*PIT_history!BH$54))/(1-PIT_history!BH43*PIT_fed_deduction!BH43*PIT_history!BH$54))</f>
        <v>0</v>
      </c>
      <c r="BI43" s="148">
        <f>IF(PIT_fed_deduction!BI43="",0,(PIT_history!BI43*(1-PIT_fed_deduction!BI43*PIT_history!BI$54))/(1-PIT_history!BI43*PIT_fed_deduction!BI43*PIT_history!BI$54))</f>
        <v>0</v>
      </c>
      <c r="BJ43" s="148">
        <f>IF(PIT_fed_deduction!BJ43="",0,(PIT_history!BJ43*(1-PIT_fed_deduction!BJ43*PIT_history!BJ$54))/(1-PIT_history!BJ43*PIT_fed_deduction!BJ43*PIT_history!BJ$54))</f>
        <v>0</v>
      </c>
      <c r="BK43" s="148">
        <f>IF(PIT_fed_deduction!BK43="",0,(PIT_history!BK43*(1-PIT_fed_deduction!BK43*PIT_history!BK$54))/(1-PIT_history!BK43*PIT_fed_deduction!BK43*PIT_history!BK$54))</f>
        <v>0</v>
      </c>
      <c r="BL43" s="148">
        <f>IF(PIT_fed_deduction!BL43="",0,(PIT_history!BL43*(1-PIT_fed_deduction!BL43*PIT_history!BL$54))/(1-PIT_history!BL43*PIT_fed_deduction!BL43*PIT_history!BL$54))</f>
        <v>0</v>
      </c>
      <c r="BM43" s="148">
        <f>IF(PIT_fed_deduction!BM43="",0,(PIT_history!BM43*(1-PIT_fed_deduction!BM43*PIT_history!BM$54))/(1-PIT_history!BM43*PIT_fed_deduction!BM43*PIT_history!BM$54))</f>
        <v>0</v>
      </c>
      <c r="BN43" s="148">
        <f>IF(PIT_fed_deduction!BN43="",0,(PIT_history!BN43*(1-PIT_fed_deduction!BN43*PIT_history!BN$54))/(1-PIT_history!BN43*PIT_fed_deduction!BN43*PIT_history!BN$54))</f>
        <v>0</v>
      </c>
      <c r="BO43" s="148">
        <f>IF(PIT_fed_deduction!BO43="",0,(PIT_history!BO43*(1-PIT_fed_deduction!BO43*PIT_history!BO$54))/(1-PIT_history!BO43*PIT_fed_deduction!BO43*PIT_history!BO$54))</f>
        <v>0</v>
      </c>
      <c r="BP43" s="148">
        <f>IF(PIT_fed_deduction!BP43="",0,(PIT_history!BP43*(1-PIT_fed_deduction!BP43*PIT_history!BP$54))/(1-PIT_history!BP43*PIT_fed_deduction!BP43*PIT_history!BP$54))</f>
        <v>0</v>
      </c>
      <c r="BQ43" s="148">
        <f>IF(PIT_fed_deduction!BQ43="",0,(PIT_history!BQ43*(1-PIT_fed_deduction!BQ43*PIT_history!BQ$54))/(1-PIT_history!BQ43*PIT_fed_deduction!BQ43*PIT_history!BQ$54))</f>
        <v>0</v>
      </c>
      <c r="BR43" s="148">
        <f>IF(PIT_fed_deduction!BR43="",0,(PIT_history!BR43*(1-PIT_fed_deduction!BR43*PIT_history!BR$54))/(1-PIT_history!BR43*PIT_fed_deduction!BR43*PIT_history!BR$54))</f>
        <v>0</v>
      </c>
      <c r="BS43" s="148">
        <f>IF(PIT_fed_deduction!BS43="",0,(PIT_history!BS43*(1-PIT_fed_deduction!BS43*PIT_history!BS$54))/(1-PIT_history!BS43*PIT_fed_deduction!BS43*PIT_history!BS$54))</f>
        <v>0</v>
      </c>
      <c r="BT43" s="148">
        <f>IF(PIT_fed_deduction!BT43="",0,(PIT_history!BT43*(1-PIT_fed_deduction!BT43*PIT_history!BT$54))/(1-PIT_history!BT43*PIT_fed_deduction!BT43*PIT_history!BT$54))</f>
        <v>0</v>
      </c>
      <c r="BU43" s="148">
        <f>IF(PIT_fed_deduction!BU43="",0,(PIT_history!BU43*(1-PIT_fed_deduction!BU43*PIT_history!BU$54))/(1-PIT_history!BU43*PIT_fed_deduction!BU43*PIT_history!BU$54))</f>
        <v>0</v>
      </c>
      <c r="BV43" s="148">
        <f>IF(PIT_fed_deduction!BV43="",0,(PIT_history!BV43*(1-PIT_fed_deduction!BV43*PIT_history!BV$54))/(1-PIT_history!BV43*PIT_fed_deduction!BV43*PIT_history!BV$54))</f>
        <v>0</v>
      </c>
      <c r="BW43" s="148">
        <f>IF(PIT_fed_deduction!BW43="",0,(PIT_history!BW43*(1-PIT_fed_deduction!BW43*PIT_history!BW$54))/(1-PIT_history!BW43*PIT_fed_deduction!BW43*PIT_history!BW$54))</f>
        <v>0</v>
      </c>
      <c r="BX43" s="148">
        <f>IF(PIT_fed_deduction!BX43="",0,(PIT_history!BX43*(1-PIT_fed_deduction!BX43*PIT_history!BX$54))/(1-PIT_history!BX43*PIT_fed_deduction!BX43*PIT_history!BX$54))</f>
        <v>0</v>
      </c>
      <c r="BY43" s="148">
        <f>IF(PIT_fed_deduction!BY43="",0,(PIT_history!BY43*(1-PIT_fed_deduction!BY43*PIT_history!BY$54))/(1-PIT_history!BY43*PIT_fed_deduction!BY43*PIT_history!BY$54))</f>
        <v>0</v>
      </c>
      <c r="BZ43" s="148">
        <f>IF(PIT_fed_deduction!BZ43="",0,(PIT_history!BZ43*(1-PIT_fed_deduction!BZ43*PIT_history!BZ$54))/(1-PIT_history!BZ43*PIT_fed_deduction!BZ43*PIT_history!BZ$54))</f>
        <v>0</v>
      </c>
      <c r="CA43" s="148">
        <f>IF(PIT_fed_deduction!CA43="",0,(PIT_history!CA43*(1-PIT_fed_deduction!CA43*PIT_history!CA$54))/(1-PIT_history!CA43*PIT_fed_deduction!CA43*PIT_history!CA$54))</f>
        <v>0</v>
      </c>
      <c r="CB43" s="148">
        <f>IF(PIT_fed_deduction!CB43="",0,(PIT_history!CB43*(1-PIT_fed_deduction!CB43*PIT_history!CB$54))/(1-PIT_history!CB43*PIT_fed_deduction!CB43*PIT_history!CB$54))</f>
        <v>0</v>
      </c>
      <c r="CC43" s="148">
        <f>IF(PIT_fed_deduction!CC43="",0,(PIT_history!CC43*(1-PIT_fed_deduction!CC43*PIT_history!CC$54))/(1-PIT_history!CC43*PIT_fed_deduction!CC43*PIT_history!CC$54))</f>
        <v>0</v>
      </c>
      <c r="CD43" s="148">
        <f>IF(PIT_fed_deduction!CD43="",0,(PIT_history!CD43*(1-PIT_fed_deduction!CD43*PIT_history!CD$54))/(1-PIT_history!CD43*PIT_fed_deduction!CD43*PIT_history!CD$54))</f>
        <v>0</v>
      </c>
      <c r="CE43" s="148">
        <f>IF(PIT_fed_deduction!CE43="",0,(PIT_history!CE43*(1-PIT_fed_deduction!CE43*PIT_history!CE$54))/(1-PIT_history!CE43*PIT_fed_deduction!CE43*PIT_history!CE$54))</f>
        <v>0</v>
      </c>
      <c r="CF43" s="148">
        <f>IF(PIT_fed_deduction!CF43="",0,(PIT_history!CF43*(1-PIT_fed_deduction!CF43*PIT_history!CF$54))/(1-PIT_history!CF43*PIT_fed_deduction!CF43*PIT_history!CF$54))</f>
        <v>0</v>
      </c>
      <c r="CG43" s="148">
        <f>IF(PIT_fed_deduction!CG43="",0,(PIT_history!CG43*(1-PIT_fed_deduction!CG43*PIT_history!CG$54))/(1-PIT_history!CG43*PIT_fed_deduction!CG43*PIT_history!CG$54))</f>
        <v>0</v>
      </c>
      <c r="CH43" s="148">
        <f>IF(PIT_fed_deduction!CH43="",0,(PIT_history!CH43*(1-PIT_fed_deduction!CH43*PIT_history!CH$54))/(1-PIT_history!CH43*PIT_fed_deduction!CH43*PIT_history!CH$54))</f>
        <v>0</v>
      </c>
      <c r="CI43" s="148">
        <f>IF(PIT_fed_deduction!CI43="",0,(PIT_history!CI43*(1-PIT_fed_deduction!CI43*PIT_history!CI$54))/(1-PIT_history!CI43*PIT_fed_deduction!CI43*PIT_history!CI$54))</f>
        <v>0</v>
      </c>
      <c r="CJ43" s="148">
        <f>IF(PIT_fed_deduction!CJ43="",0,(PIT_history!CJ43*(1-PIT_fed_deduction!CJ43*PIT_history!CJ$54))/(1-PIT_history!CJ43*PIT_fed_deduction!CJ43*PIT_history!CJ$54))</f>
        <v>0</v>
      </c>
      <c r="CK43" s="148">
        <f>IF(PIT_fed_deduction!CK43="",0,(PIT_history!CK43*(1-PIT_fed_deduction!CK43*PIT_history!CK$54))/(1-PIT_history!CK43*PIT_fed_deduction!CK43*PIT_history!CK$54))</f>
        <v>0</v>
      </c>
      <c r="CL43" s="148">
        <f>IF(PIT_fed_deduction!CL43="",0,(PIT_history!CL43*(1-PIT_fed_deduction!CL43*PIT_history!CL$54))/(1-PIT_history!CL43*PIT_fed_deduction!CL43*PIT_history!CL$54))</f>
        <v>0</v>
      </c>
      <c r="CM43" s="148">
        <f>IF(PIT_fed_deduction!CM43="",0,(PIT_history!CM43*(1-PIT_fed_deduction!CM43*PIT_history!CM$54))/(1-PIT_history!CM43*PIT_fed_deduction!CM43*PIT_history!CM$54))</f>
        <v>0</v>
      </c>
      <c r="CN43" s="148">
        <f>IF(PIT_fed_deduction!CN43="",0,(PIT_history!CN43*(1-PIT_fed_deduction!CN43*PIT_history!CN$54))/(1-PIT_history!CN43*PIT_fed_deduction!CN43*PIT_history!CN$54))</f>
        <v>0</v>
      </c>
      <c r="CO43" s="148">
        <f>IF(PIT_fed_deduction!CO43="",0,(PIT_history!CO43*(1-PIT_fed_deduction!CO43*PIT_history!CO$54))/(1-PIT_history!CO43*PIT_fed_deduction!CO43*PIT_history!CO$54))</f>
        <v>0</v>
      </c>
      <c r="CP43" s="148">
        <f>IF(PIT_fed_deduction!CP43="",0,(PIT_history!CP43*(1-PIT_fed_deduction!CP43*PIT_history!CP$54))/(1-PIT_history!CP43*PIT_fed_deduction!CP43*PIT_history!CP$54))</f>
        <v>0</v>
      </c>
      <c r="CQ43" s="148">
        <f>IF(PIT_fed_deduction!CQ43="",0,(PIT_history!CQ43*(1-PIT_fed_deduction!CQ43*PIT_history!CQ$54))/(1-PIT_history!CQ43*PIT_fed_deduction!CQ43*PIT_history!CQ$54))</f>
        <v>0</v>
      </c>
      <c r="CR43" s="148">
        <f>IF(PIT_fed_deduction!CR43="",0,(PIT_history!CR43*(1-PIT_fed_deduction!CR43*PIT_history!CR$54))/(1-PIT_history!CR43*PIT_fed_deduction!CR43*PIT_history!CR$54))</f>
        <v>0</v>
      </c>
      <c r="CS43" s="148">
        <f>IF(PIT_fed_deduction!CS43="",0,(PIT_history!CS43*(1-PIT_fed_deduction!CS43*PIT_history!CS$54))/(1-PIT_history!CS43*PIT_fed_deduction!CS43*PIT_history!CS$54))</f>
        <v>0</v>
      </c>
      <c r="CT43" s="148">
        <f>IF(PIT_fed_deduction!CT43="",0,(PIT_history!CT43*(1-PIT_fed_deduction!CT43*PIT_history!CT$54))/(1-PIT_history!CT43*PIT_fed_deduction!CT43*PIT_history!CT$54))</f>
        <v>0</v>
      </c>
      <c r="CU43" s="148">
        <f>IF(PIT_fed_deduction!CU43="",0,(PIT_history!CU43*(1-PIT_fed_deduction!CU43*PIT_history!CU$54))/(1-PIT_history!CU43*PIT_fed_deduction!CU43*PIT_history!CU$54))</f>
        <v>0</v>
      </c>
      <c r="CV43" s="148">
        <f>IF(PIT_fed_deduction!CV43="",0,(PIT_history!CV43*(1-PIT_fed_deduction!CV43*PIT_history!CV$54))/(1-PIT_history!CV43*PIT_fed_deduction!CV43*PIT_history!CV$54))</f>
        <v>0</v>
      </c>
      <c r="CW43" s="148">
        <f>IF(PIT_fed_deduction!CW43="",0,(PIT_history!CW43*(1-PIT_fed_deduction!CW43*PIT_history!CW$54))/(1-PIT_history!CW43*PIT_fed_deduction!CW43*PIT_history!CW$54))</f>
        <v>0</v>
      </c>
      <c r="CX43" s="148">
        <f>IF(PIT_fed_deduction!CX43="",0,(PIT_history!CX43*(1-PIT_fed_deduction!CX43*PIT_history!CX$54))/(1-PIT_history!CX43*PIT_fed_deduction!CX43*PIT_history!CX$54))</f>
        <v>0</v>
      </c>
      <c r="CY43" s="148">
        <f>IF(PIT_fed_deduction!CY43="",0,(PIT_history!CY43*(1-PIT_fed_deduction!CY43*PIT_history!CY$54))/(1-PIT_history!CY43*PIT_fed_deduction!CY43*PIT_history!CY$54))</f>
        <v>0</v>
      </c>
      <c r="CZ43" s="148">
        <f>IF(PIT_fed_deduction!CZ43="",0,(PIT_history!CZ43*(1-PIT_fed_deduction!CZ43*PIT_history!CZ$54))/(1-PIT_history!CZ43*PIT_fed_deduction!CZ43*PIT_history!CZ$54))</f>
        <v>0</v>
      </c>
      <c r="DA43" s="148">
        <f>IF(PIT_fed_deduction!DA43="",0,(PIT_history!DA43*(1-PIT_fed_deduction!DA43*PIT_history!DA$54))/(1-PIT_history!DA43*PIT_fed_deduction!DA43*PIT_history!DA$54))</f>
        <v>0</v>
      </c>
      <c r="DB43" s="148">
        <f>IF(PIT_fed_deduction!DB43="",0,(PIT_history!DB43*(1-PIT_fed_deduction!DB43*PIT_history!DB$54))/(1-PIT_history!DB43*PIT_fed_deduction!DB43*PIT_history!DB$54))</f>
        <v>0</v>
      </c>
      <c r="DC43" s="148">
        <f>IF(PIT_fed_deduction!DC43="",0,(PIT_history!DC43*(1-PIT_fed_deduction!DC43*PIT_history!DC$54))/(1-PIT_history!DC43*PIT_fed_deduction!DC43*PIT_history!DC$54))</f>
        <v>0</v>
      </c>
      <c r="DD43" s="148">
        <f>IF(PIT_fed_deduction!DD43="",0,(PIT_history!DD43*(1-PIT_fed_deduction!DD43*PIT_history!DD$54))/(1-PIT_history!DD43*PIT_fed_deduction!DD43*PIT_history!DD$54))</f>
        <v>0</v>
      </c>
      <c r="DE43" s="148">
        <f>IF(PIT_fed_deduction!DE43="",0,(PIT_history!DE43*(1-PIT_fed_deduction!DE43*PIT_history!DE$54))/(1-PIT_history!DE43*PIT_fed_deduction!DE43*PIT_history!DE$54))</f>
        <v>0</v>
      </c>
      <c r="DF43" s="148">
        <f>IF(PIT_fed_deduction!DF43="",0,(PIT_history!DF43*(1-PIT_fed_deduction!DF43*PIT_history!DF$54))/(1-PIT_history!DF43*PIT_fed_deduction!DF43*PIT_history!DF$54))</f>
        <v>0</v>
      </c>
      <c r="DG43" s="148">
        <f>IF(PIT_fed_deduction!DG43="",0,(PIT_history!DG43*(1-PIT_fed_deduction!DG43*PIT_history!DG$54))/(1-PIT_history!DG43*PIT_fed_deduction!DG43*PIT_history!DG$54))</f>
        <v>0</v>
      </c>
      <c r="DH43" s="148">
        <f>IF(PIT_fed_deduction!DH43="",0,(PIT_history!DH43*(1-PIT_fed_deduction!DH43*PIT_history!DH$54))/(1-PIT_history!DH43*PIT_fed_deduction!DH43*PIT_history!DH$54))</f>
        <v>0</v>
      </c>
      <c r="DI43" s="148">
        <f>IF(PIT_fed_deduction!DI43="",0,(PIT_history!DI43*(1-PIT_fed_deduction!DI43*PIT_history!DI$54))/(1-PIT_history!DI43*PIT_fed_deduction!DI43*PIT_history!DI$54))</f>
        <v>0</v>
      </c>
      <c r="DJ43" s="148">
        <f>IF(PIT_fed_deduction!DJ43="",0,(PIT_history!DJ43*(1-PIT_fed_deduction!DJ43*PIT_history!DJ$54))/(1-PIT_history!DJ43*PIT_fed_deduction!DJ43*PIT_history!DJ$54))</f>
        <v>0</v>
      </c>
      <c r="DK43" s="148">
        <f>IF(PIT_fed_deduction!DK43="",0,(PIT_history!DK43*(1-PIT_fed_deduction!DK43*PIT_history!DK$54))/(1-PIT_history!DK43*PIT_fed_deduction!DK43*PIT_history!DK$54))</f>
        <v>0</v>
      </c>
      <c r="DL43" s="148">
        <f>IF(PIT_fed_deduction!DL43="",0,(PIT_history!DL43*(1-PIT_fed_deduction!DL43*PIT_history!DL$54))/(1-PIT_history!DL43*PIT_fed_deduction!DL43*PIT_history!DL$54))</f>
        <v>0</v>
      </c>
      <c r="DM43" s="148">
        <f>IF(PIT_fed_deduction!DM43="",0,(PIT_history!DM43*(1-PIT_fed_deduction!DM43*PIT_history!DM$54))/(1-PIT_history!DM43*PIT_fed_deduction!DM43*PIT_history!DM$54))</f>
        <v>0</v>
      </c>
      <c r="DN43" s="148">
        <f>IF(PIT_fed_deduction!DN43="",0,(PIT_history!DN43*(1-PIT_fed_deduction!DN43*PIT_history!DN$54))/(1-PIT_history!DN43*PIT_fed_deduction!DN43*PIT_history!DN$54))</f>
        <v>0</v>
      </c>
      <c r="DO43" s="148">
        <f>IF(PIT_fed_deduction!DO43="",0,(PIT_history!DO43*(1-PIT_fed_deduction!DO43*PIT_history!DO$54))/(1-PIT_history!DO43*PIT_fed_deduction!DO43*PIT_history!DO$54))</f>
        <v>0</v>
      </c>
      <c r="DP43" s="148">
        <f>IF(PIT_fed_deduction!DP43="",0,(1-(PIT_fed_deduction!DP43*PIT_history!DP$54))*PIT_history!DP43)</f>
        <v>0</v>
      </c>
      <c r="DQ43" s="148">
        <f>IF(PIT_fed_deduction!DQ43="",0,(1-(PIT_fed_deduction!DQ43*PIT_history!DQ$54))*PIT_history!DQ43)</f>
        <v>0</v>
      </c>
      <c r="DR43" s="148">
        <f>IF(PIT_fed_deduction!DR43="",0,(1-(PIT_fed_deduction!DR43*PIT_history!DR$54))*PIT_history!DR43)</f>
        <v>0</v>
      </c>
      <c r="DS43" s="148">
        <f>IF(PIT_fed_deduction!DS43="",0,(1-(PIT_fed_deduction!DS43*PIT_history!DS$54))*PIT_history!DS43)</f>
        <v>0</v>
      </c>
      <c r="DT43" s="148">
        <f>IF(PIT_fed_deduction!DT43="",0,(1-(PIT_fed_deduction!DT43*PIT_history!DT$54))*PIT_history!DT43)</f>
        <v>0</v>
      </c>
      <c r="DU43" s="148">
        <f>IF(PIT_fed_deduction!DU43="",0,(1-(PIT_fed_deduction!DU43*PIT_history!DU$54))*PIT_history!DU43)</f>
        <v>0</v>
      </c>
      <c r="DV43" s="148">
        <f>IF(PIT_fed_deduction!DV43="",0,(1-(PIT_fed_deduction!DV43*PIT_history!DV$54))*PIT_history!DV43)</f>
        <v>0</v>
      </c>
      <c r="DW43" s="148">
        <f>IF(PIT_fed_deduction!DW43="",0,(1-(PIT_fed_deduction!DW43*PIT_history!DW$54))*PIT_history!DW43)</f>
        <v>0</v>
      </c>
      <c r="DX43" s="148">
        <f>IF(PIT_fed_deduction!DX43="",0,(1-(PIT_fed_deduction!DX43*PIT_history!DX$54))*PIT_history!DX43)</f>
        <v>0</v>
      </c>
      <c r="DY43" s="144">
        <v>0</v>
      </c>
      <c r="DZ43" s="68"/>
      <c r="EA43" s="2"/>
      <c r="EB43" s="2"/>
      <c r="EC43" s="2"/>
      <c r="ED43" s="2"/>
      <c r="EE43" s="2"/>
      <c r="EF43" s="2"/>
      <c r="EG43" s="2"/>
      <c r="EH43" s="2"/>
      <c r="EI43" s="2"/>
      <c r="EJ43" s="2"/>
      <c r="EK43" s="2"/>
      <c r="EL43" s="2"/>
      <c r="EM43" s="2"/>
      <c r="EN43" s="2"/>
      <c r="EO43" s="2"/>
      <c r="EP43" s="2"/>
      <c r="EQ43" s="2"/>
      <c r="ER43" s="2"/>
      <c r="ES43" s="2"/>
      <c r="ET43" s="2"/>
      <c r="EU43" s="2"/>
    </row>
    <row r="44" spans="1:151" ht="15" customHeight="1">
      <c r="A44" s="17" t="s">
        <v>68</v>
      </c>
      <c r="B44" s="148">
        <f>IF(PIT_fed_deduction!B44="",0,(PIT_history!B44*(1-PIT_fed_deduction!B44*PIT_history!B$54))/(1-PIT_history!B44*PIT_fed_deduction!B44*PIT_history!B$54))</f>
        <v>0</v>
      </c>
      <c r="C44" s="148">
        <f>IF(PIT_fed_deduction!C44="",0,(PIT_history!C44*(1-PIT_fed_deduction!C44*PIT_history!C$54))/(1-PIT_history!C44*PIT_fed_deduction!C44*PIT_history!C$54))</f>
        <v>0</v>
      </c>
      <c r="D44" s="148">
        <f>IF(PIT_fed_deduction!D44="",0,(PIT_history!D44*(1-PIT_fed_deduction!D44*PIT_history!D$54))/(1-PIT_history!D44*PIT_fed_deduction!D44*PIT_history!D$54))</f>
        <v>0</v>
      </c>
      <c r="E44" s="148">
        <f>IF(PIT_fed_deduction!E44="",0,(PIT_history!E44*(1-PIT_fed_deduction!E44*PIT_history!E$54))/(1-PIT_history!E44*PIT_fed_deduction!E44*PIT_history!E$54))</f>
        <v>0</v>
      </c>
      <c r="F44" s="148">
        <f>IF(PIT_fed_deduction!F44="",0,(PIT_history!F44*(1-PIT_fed_deduction!F44*PIT_history!F$54))/(1-PIT_history!F44*PIT_fed_deduction!F44*PIT_history!F$54))</f>
        <v>0</v>
      </c>
      <c r="G44" s="148">
        <f>IF(PIT_fed_deduction!G44="",0,(PIT_history!G44*(1-PIT_fed_deduction!G44*PIT_history!G$54))/(1-PIT_history!G44*PIT_fed_deduction!G44*PIT_history!G$54))</f>
        <v>0</v>
      </c>
      <c r="H44" s="148">
        <f>IF(PIT_fed_deduction!H44="",0,(PIT_history!H44*(1-PIT_fed_deduction!H44*PIT_history!H$54))/(1-PIT_history!H44*PIT_fed_deduction!H44*PIT_history!H$54))</f>
        <v>0</v>
      </c>
      <c r="I44" s="148">
        <f>IF(PIT_fed_deduction!I44="",0,(PIT_history!I44*(1-PIT_fed_deduction!I44*PIT_history!I$54))/(1-PIT_history!I44*PIT_fed_deduction!I44*PIT_history!I$54))</f>
        <v>0</v>
      </c>
      <c r="J44" s="148">
        <f>IF(PIT_fed_deduction!J44="",0,(PIT_history!J44*(1-PIT_fed_deduction!J44*PIT_history!J$54))/(1-PIT_history!J44*PIT_fed_deduction!J44*PIT_history!J$54))</f>
        <v>0</v>
      </c>
      <c r="K44" s="148">
        <f>IF(PIT_fed_deduction!K44="",0,(PIT_history!K44*(1-PIT_fed_deduction!K44*PIT_history!K$54))/(1-PIT_history!K44*PIT_fed_deduction!K44*PIT_history!K$54))</f>
        <v>0</v>
      </c>
      <c r="L44" s="148">
        <f>IF(PIT_fed_deduction!L44="",0,(PIT_history!L44*(1-PIT_fed_deduction!L44*PIT_history!L$54))/(1-PIT_history!L44*PIT_fed_deduction!L44*PIT_history!L$54))</f>
        <v>0</v>
      </c>
      <c r="M44" s="148">
        <f>IF(PIT_fed_deduction!M44="",0,(PIT_history!M44*(1-PIT_fed_deduction!M44*PIT_history!M$54))/(1-PIT_history!M44*PIT_fed_deduction!M44*PIT_history!M$54))</f>
        <v>0</v>
      </c>
      <c r="N44" s="148">
        <f>IF(PIT_fed_deduction!N44="",0,(PIT_history!N44*(1-PIT_fed_deduction!N44*PIT_history!N$54))/(1-PIT_history!N44*PIT_fed_deduction!N44*PIT_history!N$54))</f>
        <v>0</v>
      </c>
      <c r="O44" s="148">
        <f>IF(PIT_fed_deduction!O44="",0,(PIT_history!O44*(1-PIT_fed_deduction!O44*PIT_history!O$54))/(1-PIT_history!O44*PIT_fed_deduction!O44*PIT_history!O$54))</f>
        <v>0</v>
      </c>
      <c r="P44" s="148">
        <f>IF(PIT_fed_deduction!P44="",0,(PIT_history!P44*(1-PIT_fed_deduction!P44*PIT_history!P$54))/(1-PIT_history!P44*PIT_fed_deduction!P44*PIT_history!P$54))</f>
        <v>0</v>
      </c>
      <c r="Q44" s="148">
        <f>IF(PIT_fed_deduction!Q44="",0,(PIT_history!Q44*(1-PIT_fed_deduction!Q44*PIT_history!Q$54))/(1-PIT_history!Q44*PIT_fed_deduction!Q44*PIT_history!Q$54))</f>
        <v>0</v>
      </c>
      <c r="R44" s="148">
        <f>IF(PIT_fed_deduction!R44="",0,(PIT_history!R44*(1-PIT_fed_deduction!R44*PIT_history!R$54))/(1-PIT_history!R44*PIT_fed_deduction!R44*PIT_history!R$54))</f>
        <v>0</v>
      </c>
      <c r="S44" s="148">
        <f>IF(PIT_fed_deduction!S44="",0,(PIT_history!S44*(1-PIT_fed_deduction!S44*PIT_history!S$54))/(1-PIT_history!S44*PIT_fed_deduction!S44*PIT_history!S$54))</f>
        <v>0</v>
      </c>
      <c r="T44" s="148">
        <f>IF(PIT_fed_deduction!T44="",0,(PIT_history!T44*(1-PIT_fed_deduction!T44*PIT_history!T$54))/(1-PIT_history!T44*PIT_fed_deduction!T44*PIT_history!T$54))</f>
        <v>0</v>
      </c>
      <c r="U44" s="148">
        <f>IF(PIT_fed_deduction!U44="",0,(PIT_history!U44*(1-PIT_fed_deduction!U44*PIT_history!U$54))/(1-PIT_history!U44*PIT_fed_deduction!U44*PIT_history!U$54))</f>
        <v>0</v>
      </c>
      <c r="V44" s="148">
        <f>IF(PIT_fed_deduction!V44="",0,(PIT_history!V44*(1-PIT_fed_deduction!V44*PIT_history!V$54))/(1-PIT_history!V44*PIT_fed_deduction!V44*PIT_history!V$54))</f>
        <v>0</v>
      </c>
      <c r="W44" s="148">
        <f>IF(PIT_fed_deduction!W44="",0,(PIT_history!W44*(1-PIT_fed_deduction!W44*PIT_history!W$54))/(1-PIT_history!W44*PIT_fed_deduction!W44*PIT_history!W$54))</f>
        <v>0</v>
      </c>
      <c r="X44" s="148">
        <f>IF(PIT_fed_deduction!X44="",0,(PIT_history!X44*(1-PIT_fed_deduction!X44*PIT_history!X$54))/(1-PIT_history!X44*PIT_fed_deduction!X44*PIT_history!X$54))</f>
        <v>0</v>
      </c>
      <c r="Y44" s="148">
        <f>IF(PIT_fed_deduction!Y44="",0,(PIT_history!Y44*(1-PIT_fed_deduction!Y44*PIT_history!Y$54))/(1-PIT_history!Y44*PIT_fed_deduction!Y44*PIT_history!Y$54))</f>
        <v>0</v>
      </c>
      <c r="Z44" s="148">
        <f>IF(PIT_fed_deduction!Z44="",0,(PIT_history!Z44*(1-PIT_fed_deduction!Z44*PIT_history!Z$54))/(1-PIT_history!Z44*PIT_fed_deduction!Z44*PIT_history!Z$54))</f>
        <v>0</v>
      </c>
      <c r="AA44" s="148">
        <f>IF(PIT_fed_deduction!AA44="",0,(PIT_history!AA44*(1-PIT_fed_deduction!AA44*PIT_history!AA$54))/(1-PIT_history!AA44*PIT_fed_deduction!AA44*PIT_history!AA$54))</f>
        <v>0</v>
      </c>
      <c r="AB44" s="148">
        <f>IF(PIT_fed_deduction!AB44="",0,(PIT_history!AB44*(1-PIT_fed_deduction!AB44*PIT_history!AB$54))/(1-PIT_history!AB44*PIT_fed_deduction!AB44*PIT_history!AB$54))</f>
        <v>0</v>
      </c>
      <c r="AC44" s="148">
        <f>IF(PIT_fed_deduction!AC44="",0,(PIT_history!AC44*(1-PIT_fed_deduction!AC44*PIT_history!AC$54))/(1-PIT_history!AC44*PIT_fed_deduction!AC44*PIT_history!AC$54))</f>
        <v>0</v>
      </c>
      <c r="AD44" s="148">
        <f>IF(PIT_fed_deduction!AD44="",0,(PIT_history!AD44*(1-PIT_fed_deduction!AD44*PIT_history!AD$54))/(1-PIT_history!AD44*PIT_fed_deduction!AD44*PIT_history!AD$54))</f>
        <v>0</v>
      </c>
      <c r="AE44" s="148">
        <f>IF(PIT_fed_deduction!AE44="",0,(PIT_history!AE44*(1-PIT_fed_deduction!AE44*PIT_history!AE$54))/(1-PIT_history!AE44*PIT_fed_deduction!AE44*PIT_history!AE$54))</f>
        <v>0</v>
      </c>
      <c r="AF44" s="148">
        <f>IF(PIT_fed_deduction!AF44="",0,(PIT_history!AF44*(1-PIT_fed_deduction!AF44*PIT_history!AF$54))/(1-PIT_history!AF44*PIT_fed_deduction!AF44*PIT_history!AF$54))</f>
        <v>0</v>
      </c>
      <c r="AG44" s="148">
        <f>IF(PIT_fed_deduction!AG44="",0,(PIT_history!AG44*(1-PIT_fed_deduction!AG44*PIT_history!AG$54))/(1-PIT_history!AG44*PIT_fed_deduction!AG44*PIT_history!AG$54))</f>
        <v>0</v>
      </c>
      <c r="AH44" s="148">
        <f>IF(PIT_fed_deduction!AH44="",0,(PIT_history!AH44*(1-PIT_fed_deduction!AH44*PIT_history!AH$54))/(1-PIT_history!AH44*PIT_fed_deduction!AH44*PIT_history!AH$54))</f>
        <v>0</v>
      </c>
      <c r="AI44" s="148">
        <f>IF(PIT_fed_deduction!AI44="",0,(PIT_history!AI44*(1-PIT_fed_deduction!AI44*PIT_history!AI$54))/(1-PIT_history!AI44*PIT_fed_deduction!AI44*PIT_history!AI$54))</f>
        <v>0</v>
      </c>
      <c r="AJ44" s="148">
        <f>IF(PIT_fed_deduction!AJ44="",0,(PIT_history!AJ44*(1-PIT_fed_deduction!AJ44*PIT_history!AJ$54))/(1-PIT_history!AJ44*PIT_fed_deduction!AJ44*PIT_history!AJ$54))</f>
        <v>0</v>
      </c>
      <c r="AK44" s="148">
        <f>IF(PIT_fed_deduction!AK44="",0,(PIT_history!AK44*(1-PIT_fed_deduction!AK44*PIT_history!AK$54))/(1-PIT_history!AK44*PIT_fed_deduction!AK44*PIT_history!AK$54))</f>
        <v>0</v>
      </c>
      <c r="AL44" s="148">
        <f>IF(PIT_fed_deduction!AL44="",0,(PIT_history!AL44*(1-PIT_fed_deduction!AL44*PIT_history!AL$54))/(1-PIT_history!AL44*PIT_fed_deduction!AL44*PIT_history!AL$54))</f>
        <v>0</v>
      </c>
      <c r="AM44" s="148">
        <f>IF(PIT_fed_deduction!AM44="",0,(PIT_history!AM44*(1-PIT_fed_deduction!AM44*PIT_history!AM$54))/(1-PIT_history!AM44*PIT_fed_deduction!AM44*PIT_history!AM$54))</f>
        <v>0</v>
      </c>
      <c r="AN44" s="148">
        <f>IF(PIT_fed_deduction!AN44="",0,(PIT_history!AN44*(1-PIT_fed_deduction!AN44*PIT_history!AN$54))/(1-PIT_history!AN44*PIT_fed_deduction!AN44*PIT_history!AN$54))</f>
        <v>0</v>
      </c>
      <c r="AO44" s="148">
        <f>IF(PIT_fed_deduction!AO44="",0,(PIT_history!AO44*(1-PIT_fed_deduction!AO44*PIT_history!AO$54))/(1-PIT_history!AO44*PIT_fed_deduction!AO44*PIT_history!AO$54))</f>
        <v>0</v>
      </c>
      <c r="AP44" s="148">
        <f>IF(PIT_fed_deduction!AP44="",0,(PIT_history!AP44*(1-PIT_fed_deduction!AP44*PIT_history!AP$54))/(1-PIT_history!AP44*PIT_fed_deduction!AP44*PIT_history!AP$54))</f>
        <v>0</v>
      </c>
      <c r="AQ44" s="148">
        <f>IF(PIT_fed_deduction!AQ44="",0,(PIT_history!AQ44*(1-PIT_fed_deduction!AQ44*PIT_history!AQ$54))/(1-PIT_history!AQ44*PIT_fed_deduction!AQ44*PIT_history!AQ$54))</f>
        <v>0</v>
      </c>
      <c r="AR44" s="148">
        <f>IF(PIT_fed_deduction!AR44="",0,(PIT_history!AR44*(1-PIT_fed_deduction!AR44*PIT_history!AR$54))/(1-PIT_history!AR44*PIT_fed_deduction!AR44*PIT_history!AR$54))</f>
        <v>0</v>
      </c>
      <c r="AS44" s="148">
        <f>IF(PIT_fed_deduction!AS44="",0,(PIT_history!AS44*(1-PIT_fed_deduction!AS44*PIT_history!AS$54))/(1-PIT_history!AS44*PIT_fed_deduction!AS44*PIT_history!AS$54))</f>
        <v>0</v>
      </c>
      <c r="AT44" s="148">
        <f>IF(PIT_fed_deduction!AT44="",0,(PIT_history!AT44*(1-PIT_fed_deduction!AT44*PIT_history!AT$54))/(1-PIT_history!AT44*PIT_fed_deduction!AT44*PIT_history!AT$54))</f>
        <v>0</v>
      </c>
      <c r="AU44" s="148">
        <f>IF(PIT_fed_deduction!AU44="",0,(PIT_history!AU44*(1-PIT_fed_deduction!AU44*PIT_history!AU$54))/(1-PIT_history!AU44*PIT_fed_deduction!AU44*PIT_history!AU$54))</f>
        <v>0</v>
      </c>
      <c r="AV44" s="148">
        <f>IF(PIT_fed_deduction!AV44="",0,(PIT_history!AV44*(1-PIT_fed_deduction!AV44*PIT_history!AV$54))/(1-PIT_history!AV44*PIT_fed_deduction!AV44*PIT_history!AV$54))</f>
        <v>0</v>
      </c>
      <c r="AW44" s="148">
        <f>IF(PIT_fed_deduction!AW44="",0,(PIT_history!AW44*(1-PIT_fed_deduction!AW44*PIT_history!AW$54))/(1-PIT_history!AW44*PIT_fed_deduction!AW44*PIT_history!AW$54))</f>
        <v>0</v>
      </c>
      <c r="AX44" s="148">
        <f>IF(PIT_fed_deduction!AX44="",0,(PIT_history!AX44*(1-PIT_fed_deduction!AX44*PIT_history!AX$54))/(1-PIT_history!AX44*PIT_fed_deduction!AX44*PIT_history!AX$54))</f>
        <v>0</v>
      </c>
      <c r="AY44" s="148">
        <f>IF(PIT_fed_deduction!AY44="",0,(PIT_history!AY44*(1-PIT_fed_deduction!AY44*PIT_history!AY$54))/(1-PIT_history!AY44*PIT_fed_deduction!AY44*PIT_history!AY$54))</f>
        <v>0</v>
      </c>
      <c r="AZ44" s="148">
        <f>IF(PIT_fed_deduction!AZ44="",0,(PIT_history!AZ44*(1-PIT_fed_deduction!AZ44*PIT_history!AZ$54))/(1-PIT_history!AZ44*PIT_fed_deduction!AZ44*PIT_history!AZ$54))</f>
        <v>0</v>
      </c>
      <c r="BA44" s="148">
        <f>IF(PIT_fed_deduction!BA44="",0,(PIT_history!BA44*(1-PIT_fed_deduction!BA44*PIT_history!BA$54))/(1-PIT_history!BA44*PIT_fed_deduction!BA44*PIT_history!BA$54))</f>
        <v>0</v>
      </c>
      <c r="BB44" s="148">
        <f>IF(PIT_fed_deduction!BB44="",0,(PIT_history!BB44*(1-PIT_fed_deduction!BB44*PIT_history!BB$54))/(1-PIT_history!BB44*PIT_fed_deduction!BB44*PIT_history!BB$54))</f>
        <v>0</v>
      </c>
      <c r="BC44" s="148">
        <f>IF(PIT_fed_deduction!BC44="",0,(PIT_history!BC44*(1-PIT_fed_deduction!BC44*PIT_history!BC$54))/(1-PIT_history!BC44*PIT_fed_deduction!BC44*PIT_history!BC$54))</f>
        <v>0</v>
      </c>
      <c r="BD44" s="148">
        <f>IF(PIT_fed_deduction!BD44="",0,(PIT_history!BD44*(1-PIT_fed_deduction!BD44*PIT_history!BD$54))/(1-PIT_history!BD44*PIT_fed_deduction!BD44*PIT_history!BD$54))</f>
        <v>0</v>
      </c>
      <c r="BE44" s="148">
        <f>IF(PIT_fed_deduction!BE44="",0,(PIT_history!BE44*(1-PIT_fed_deduction!BE44*PIT_history!BE$54))/(1-PIT_history!BE44*PIT_fed_deduction!BE44*PIT_history!BE$54))</f>
        <v>0</v>
      </c>
      <c r="BF44" s="148">
        <f>IF(PIT_fed_deduction!BF44="",0,(PIT_history!BF44*(1-PIT_fed_deduction!BF44*PIT_history!BF$54))/(1-PIT_history!BF44*PIT_fed_deduction!BF44*PIT_history!BF$54))</f>
        <v>0</v>
      </c>
      <c r="BG44" s="148">
        <f>IF(PIT_fed_deduction!BG44="",0,(PIT_history!BG44*(1-PIT_fed_deduction!BG44*PIT_history!BG$54))/(1-PIT_history!BG44*PIT_fed_deduction!BG44*PIT_history!BG$54))</f>
        <v>0</v>
      </c>
      <c r="BH44" s="148">
        <f>IF(PIT_fed_deduction!BH44="",0,(PIT_history!BH44*(1-PIT_fed_deduction!BH44*PIT_history!BH$54))/(1-PIT_history!BH44*PIT_fed_deduction!BH44*PIT_history!BH$54))</f>
        <v>0</v>
      </c>
      <c r="BI44" s="148">
        <f>IF(PIT_fed_deduction!BI44="",0,(PIT_history!BI44*(1-PIT_fed_deduction!BI44*PIT_history!BI$54))/(1-PIT_history!BI44*PIT_fed_deduction!BI44*PIT_history!BI$54))</f>
        <v>0</v>
      </c>
      <c r="BJ44" s="148">
        <f>IF(PIT_fed_deduction!BJ44="",0,(PIT_history!BJ44*(1-PIT_fed_deduction!BJ44*PIT_history!BJ$54))/(1-PIT_history!BJ44*PIT_fed_deduction!BJ44*PIT_history!BJ$54))</f>
        <v>0</v>
      </c>
      <c r="BK44" s="148">
        <f>IF(PIT_fed_deduction!BK44="",0,(PIT_history!BK44*(1-PIT_fed_deduction!BK44*PIT_history!BK$54))/(1-PIT_history!BK44*PIT_fed_deduction!BK44*PIT_history!BK$54))</f>
        <v>0</v>
      </c>
      <c r="BL44" s="148">
        <f>IF(PIT_fed_deduction!BL44="",0,(PIT_history!BL44*(1-PIT_fed_deduction!BL44*PIT_history!BL$54))/(1-PIT_history!BL44*PIT_fed_deduction!BL44*PIT_history!BL$54))</f>
        <v>0</v>
      </c>
      <c r="BM44" s="148">
        <f>IF(PIT_fed_deduction!BM44="",0,(PIT_history!BM44*(1-PIT_fed_deduction!BM44*PIT_history!BM$54))/(1-PIT_history!BM44*PIT_fed_deduction!BM44*PIT_history!BM$54))</f>
        <v>0</v>
      </c>
      <c r="BN44" s="148">
        <f>IF(PIT_fed_deduction!BN44="",0,(PIT_history!BN44*(1-PIT_fed_deduction!BN44*PIT_history!BN$54))/(1-PIT_history!BN44*PIT_fed_deduction!BN44*PIT_history!BN$54))</f>
        <v>0</v>
      </c>
      <c r="BO44" s="148">
        <f>IF(PIT_fed_deduction!BO44="",0,(PIT_history!BO44*(1-PIT_fed_deduction!BO44*PIT_history!BO$54))/(1-PIT_history!BO44*PIT_fed_deduction!BO44*PIT_history!BO$54))</f>
        <v>0</v>
      </c>
      <c r="BP44" s="148">
        <f>IF(PIT_fed_deduction!BP44="",0,(PIT_history!BP44*(1-PIT_fed_deduction!BP44*PIT_history!BP$54))/(1-PIT_history!BP44*PIT_fed_deduction!BP44*PIT_history!BP$54))</f>
        <v>0</v>
      </c>
      <c r="BQ44" s="148">
        <f>IF(PIT_fed_deduction!BQ44="",0,(PIT_history!BQ44*(1-PIT_fed_deduction!BQ44*PIT_history!BQ$54))/(1-PIT_history!BQ44*PIT_fed_deduction!BQ44*PIT_history!BQ$54))</f>
        <v>0</v>
      </c>
      <c r="BR44" s="148">
        <f>IF(PIT_fed_deduction!BR44="",0,(PIT_history!BR44*(1-PIT_fed_deduction!BR44*PIT_history!BR$54))/(1-PIT_history!BR44*PIT_fed_deduction!BR44*PIT_history!BR$54))</f>
        <v>0</v>
      </c>
      <c r="BS44" s="148">
        <f>IF(PIT_fed_deduction!BS44="",0,(PIT_history!BS44*(1-PIT_fed_deduction!BS44*PIT_history!BS$54))/(1-PIT_history!BS44*PIT_fed_deduction!BS44*PIT_history!BS$54))</f>
        <v>0</v>
      </c>
      <c r="BT44" s="148">
        <f>IF(PIT_fed_deduction!BT44="",0,(PIT_history!BT44*(1-PIT_fed_deduction!BT44*PIT_history!BT$54))/(1-PIT_history!BT44*PIT_fed_deduction!BT44*PIT_history!BT$54))</f>
        <v>0</v>
      </c>
      <c r="BU44" s="148">
        <f>IF(PIT_fed_deduction!BU44="",0,(PIT_history!BU44*(1-PIT_fed_deduction!BU44*PIT_history!BU$54))/(1-PIT_history!BU44*PIT_fed_deduction!BU44*PIT_history!BU$54))</f>
        <v>0</v>
      </c>
      <c r="BV44" s="148">
        <f>IF(PIT_fed_deduction!BV44="",0,(PIT_history!BV44*(1-PIT_fed_deduction!BV44*PIT_history!BV$54))/(1-PIT_history!BV44*PIT_fed_deduction!BV44*PIT_history!BV$54))</f>
        <v>0</v>
      </c>
      <c r="BW44" s="148">
        <f>IF(PIT_fed_deduction!BW44="",0,(PIT_history!BW44*(1-PIT_fed_deduction!BW44*PIT_history!BW$54))/(1-PIT_history!BW44*PIT_fed_deduction!BW44*PIT_history!BW$54))</f>
        <v>0</v>
      </c>
      <c r="BX44" s="148">
        <f>IF(PIT_fed_deduction!BX44="",0,(PIT_history!BX44*(1-PIT_fed_deduction!BX44*PIT_history!BX$54))/(1-PIT_history!BX44*PIT_fed_deduction!BX44*PIT_history!BX$54))</f>
        <v>0</v>
      </c>
      <c r="BY44" s="148">
        <f>IF(PIT_fed_deduction!BY44="",0,(PIT_history!BY44*(1-PIT_fed_deduction!BY44*PIT_history!BY$54))/(1-PIT_history!BY44*PIT_fed_deduction!BY44*PIT_history!BY$54))</f>
        <v>0</v>
      </c>
      <c r="BZ44" s="148">
        <f>IF(PIT_fed_deduction!BZ44="",0,(PIT_history!BZ44*(1-PIT_fed_deduction!BZ44*PIT_history!BZ$54))/(1-PIT_history!BZ44*PIT_fed_deduction!BZ44*PIT_history!BZ$54))</f>
        <v>0</v>
      </c>
      <c r="CA44" s="148">
        <f>IF(PIT_fed_deduction!CA44="",0,(PIT_history!CA44*(1-PIT_fed_deduction!CA44*PIT_history!CA$54))/(1-PIT_history!CA44*PIT_fed_deduction!CA44*PIT_history!CA$54))</f>
        <v>0</v>
      </c>
      <c r="CB44" s="148">
        <f>IF(PIT_fed_deduction!CB44="",0,(PIT_history!CB44*(1-PIT_fed_deduction!CB44*PIT_history!CB$54))/(1-PIT_history!CB44*PIT_fed_deduction!CB44*PIT_history!CB$54))</f>
        <v>0</v>
      </c>
      <c r="CC44" s="148">
        <f>IF(PIT_fed_deduction!CC44="",0,(PIT_history!CC44*(1-PIT_fed_deduction!CC44*PIT_history!CC$54))/(1-PIT_history!CC44*PIT_fed_deduction!CC44*PIT_history!CC$54))</f>
        <v>0</v>
      </c>
      <c r="CD44" s="148">
        <f>IF(PIT_fed_deduction!CD44="",0,(PIT_history!CD44*(1-PIT_fed_deduction!CD44*PIT_history!CD$54))/(1-PIT_history!CD44*PIT_fed_deduction!CD44*PIT_history!CD$54))</f>
        <v>0</v>
      </c>
      <c r="CE44" s="148">
        <f>IF(PIT_fed_deduction!CE44="",0,(PIT_history!CE44*(1-PIT_fed_deduction!CE44*PIT_history!CE$54))/(1-PIT_history!CE44*PIT_fed_deduction!CE44*PIT_history!CE$54))</f>
        <v>0</v>
      </c>
      <c r="CF44" s="148">
        <f>IF(PIT_fed_deduction!CF44="",0,(PIT_history!CF44*(1-PIT_fed_deduction!CF44*PIT_history!CF$54))/(1-PIT_history!CF44*PIT_fed_deduction!CF44*PIT_history!CF$54))</f>
        <v>0</v>
      </c>
      <c r="CG44" s="148">
        <f>IF(PIT_fed_deduction!CG44="",0,(PIT_history!CG44*(1-PIT_fed_deduction!CG44*PIT_history!CG$54))/(1-PIT_history!CG44*PIT_fed_deduction!CG44*PIT_history!CG$54))</f>
        <v>0</v>
      </c>
      <c r="CH44" s="148">
        <f>IF(PIT_fed_deduction!CH44="",0,(PIT_history!CH44*(1-PIT_fed_deduction!CH44*PIT_history!CH$54))/(1-PIT_history!CH44*PIT_fed_deduction!CH44*PIT_history!CH$54))</f>
        <v>0</v>
      </c>
      <c r="CI44" s="148">
        <f>IF(PIT_fed_deduction!CI44="",0,(PIT_history!CI44*(1-PIT_fed_deduction!CI44*PIT_history!CI$54))/(1-PIT_history!CI44*PIT_fed_deduction!CI44*PIT_history!CI$54))</f>
        <v>0</v>
      </c>
      <c r="CJ44" s="148">
        <f>IF(PIT_fed_deduction!CJ44="",0,(PIT_history!CJ44*(1-PIT_fed_deduction!CJ44*PIT_history!CJ$54))/(1-PIT_history!CJ44*PIT_fed_deduction!CJ44*PIT_history!CJ$54))</f>
        <v>0</v>
      </c>
      <c r="CK44" s="148">
        <f>IF(PIT_fed_deduction!CK44="",0,(PIT_history!CK44*(1-PIT_fed_deduction!CK44*PIT_history!CK$54))/(1-PIT_history!CK44*PIT_fed_deduction!CK44*PIT_history!CK$54))</f>
        <v>0</v>
      </c>
      <c r="CL44" s="148">
        <f>IF(PIT_fed_deduction!CL44="",0,(PIT_history!CL44*(1-PIT_fed_deduction!CL44*PIT_history!CL$54))/(1-PIT_history!CL44*PIT_fed_deduction!CL44*PIT_history!CL$54))</f>
        <v>0</v>
      </c>
      <c r="CM44" s="148">
        <f>IF(PIT_fed_deduction!CM44="",0,(PIT_history!CM44*(1-PIT_fed_deduction!CM44*PIT_history!CM$54))/(1-PIT_history!CM44*PIT_fed_deduction!CM44*PIT_history!CM$54))</f>
        <v>0</v>
      </c>
      <c r="CN44" s="148">
        <f>IF(PIT_fed_deduction!CN44="",0,(PIT_history!CN44*(1-PIT_fed_deduction!CN44*PIT_history!CN$54))/(1-PIT_history!CN44*PIT_fed_deduction!CN44*PIT_history!CN$54))</f>
        <v>0</v>
      </c>
      <c r="CO44" s="148">
        <f>IF(PIT_fed_deduction!CO44="",0,(PIT_history!CO44*(1-PIT_fed_deduction!CO44*PIT_history!CO$54))/(1-PIT_history!CO44*PIT_fed_deduction!CO44*PIT_history!CO$54))</f>
        <v>0</v>
      </c>
      <c r="CP44" s="148">
        <f>IF(PIT_fed_deduction!CP44="",0,(PIT_history!CP44*(1-PIT_fed_deduction!CP44*PIT_history!CP$54))/(1-PIT_history!CP44*PIT_fed_deduction!CP44*PIT_history!CP$54))</f>
        <v>0</v>
      </c>
      <c r="CQ44" s="148">
        <f>IF(PIT_fed_deduction!CQ44="",0,(PIT_history!CQ44*(1-PIT_fed_deduction!CQ44*PIT_history!CQ$54))/(1-PIT_history!CQ44*PIT_fed_deduction!CQ44*PIT_history!CQ$54))</f>
        <v>0</v>
      </c>
      <c r="CR44" s="148">
        <f>IF(PIT_fed_deduction!CR44="",0,(PIT_history!CR44*(1-PIT_fed_deduction!CR44*PIT_history!CR$54))/(1-PIT_history!CR44*PIT_fed_deduction!CR44*PIT_history!CR$54))</f>
        <v>0</v>
      </c>
      <c r="CS44" s="148">
        <f>IF(PIT_fed_deduction!CS44="",0,(PIT_history!CS44*(1-PIT_fed_deduction!CS44*PIT_history!CS$54))/(1-PIT_history!CS44*PIT_fed_deduction!CS44*PIT_history!CS$54))</f>
        <v>0</v>
      </c>
      <c r="CT44" s="148">
        <f>IF(PIT_fed_deduction!CT44="",0,(PIT_history!CT44*(1-PIT_fed_deduction!CT44*PIT_history!CT$54))/(1-PIT_history!CT44*PIT_fed_deduction!CT44*PIT_history!CT$54))</f>
        <v>0</v>
      </c>
      <c r="CU44" s="148">
        <f>IF(PIT_fed_deduction!CU44="",0,(PIT_history!CU44*(1-PIT_fed_deduction!CU44*PIT_history!CU$54))/(1-PIT_history!CU44*PIT_fed_deduction!CU44*PIT_history!CU$54))</f>
        <v>0</v>
      </c>
      <c r="CV44" s="148">
        <f>IF(PIT_fed_deduction!CV44="",0,(PIT_history!CV44*(1-PIT_fed_deduction!CV44*PIT_history!CV$54))/(1-PIT_history!CV44*PIT_fed_deduction!CV44*PIT_history!CV$54))</f>
        <v>0</v>
      </c>
      <c r="CW44" s="148">
        <f>IF(PIT_fed_deduction!CW44="",0,(PIT_history!CW44*(1-PIT_fed_deduction!CW44*PIT_history!CW$54))/(1-PIT_history!CW44*PIT_fed_deduction!CW44*PIT_history!CW$54))</f>
        <v>0</v>
      </c>
      <c r="CX44" s="148">
        <f>IF(PIT_fed_deduction!CX44="",0,(PIT_history!CX44*(1-PIT_fed_deduction!CX44*PIT_history!CX$54))/(1-PIT_history!CX44*PIT_fed_deduction!CX44*PIT_history!CX$54))</f>
        <v>0</v>
      </c>
      <c r="CY44" s="148">
        <f>IF(PIT_fed_deduction!CY44="",0,(PIT_history!CY44*(1-PIT_fed_deduction!CY44*PIT_history!CY$54))/(1-PIT_history!CY44*PIT_fed_deduction!CY44*PIT_history!CY$54))</f>
        <v>0</v>
      </c>
      <c r="CZ44" s="148">
        <f>IF(PIT_fed_deduction!CZ44="",0,(PIT_history!CZ44*(1-PIT_fed_deduction!CZ44*PIT_history!CZ$54))/(1-PIT_history!CZ44*PIT_fed_deduction!CZ44*PIT_history!CZ$54))</f>
        <v>0</v>
      </c>
      <c r="DA44" s="148">
        <f>IF(PIT_fed_deduction!DA44="",0,(PIT_history!DA44*(1-PIT_fed_deduction!DA44*PIT_history!DA$54))/(1-PIT_history!DA44*PIT_fed_deduction!DA44*PIT_history!DA$54))</f>
        <v>0</v>
      </c>
      <c r="DB44" s="148">
        <f>IF(PIT_fed_deduction!DB44="",0,(PIT_history!DB44*(1-PIT_fed_deduction!DB44*PIT_history!DB$54))/(1-PIT_history!DB44*PIT_fed_deduction!DB44*PIT_history!DB$54))</f>
        <v>0</v>
      </c>
      <c r="DC44" s="148">
        <f>IF(PIT_fed_deduction!DC44="",0,(PIT_history!DC44*(1-PIT_fed_deduction!DC44*PIT_history!DC$54))/(1-PIT_history!DC44*PIT_fed_deduction!DC44*PIT_history!DC$54))</f>
        <v>0</v>
      </c>
      <c r="DD44" s="148">
        <f>IF(PIT_fed_deduction!DD44="",0,(PIT_history!DD44*(1-PIT_fed_deduction!DD44*PIT_history!DD$54))/(1-PIT_history!DD44*PIT_fed_deduction!DD44*PIT_history!DD$54))</f>
        <v>0</v>
      </c>
      <c r="DE44" s="148">
        <f>IF(PIT_fed_deduction!DE44="",0,(PIT_history!DE44*(1-PIT_fed_deduction!DE44*PIT_history!DE$54))/(1-PIT_history!DE44*PIT_fed_deduction!DE44*PIT_history!DE$54))</f>
        <v>0</v>
      </c>
      <c r="DF44" s="148">
        <f>IF(PIT_fed_deduction!DF44="",0,(PIT_history!DF44*(1-PIT_fed_deduction!DF44*PIT_history!DF$54))/(1-PIT_history!DF44*PIT_fed_deduction!DF44*PIT_history!DF$54))</f>
        <v>0</v>
      </c>
      <c r="DG44" s="148">
        <f>IF(PIT_fed_deduction!DG44="",0,(PIT_history!DG44*(1-PIT_fed_deduction!DG44*PIT_history!DG$54))/(1-PIT_history!DG44*PIT_fed_deduction!DG44*PIT_history!DG$54))</f>
        <v>0</v>
      </c>
      <c r="DH44" s="148">
        <f>IF(PIT_fed_deduction!DH44="",0,(PIT_history!DH44*(1-PIT_fed_deduction!DH44*PIT_history!DH$54))/(1-PIT_history!DH44*PIT_fed_deduction!DH44*PIT_history!DH$54))</f>
        <v>0</v>
      </c>
      <c r="DI44" s="148">
        <f>IF(PIT_fed_deduction!DI44="",0,(PIT_history!DI44*(1-PIT_fed_deduction!DI44*PIT_history!DI$54))/(1-PIT_history!DI44*PIT_fed_deduction!DI44*PIT_history!DI$54))</f>
        <v>0</v>
      </c>
      <c r="DJ44" s="148">
        <f>IF(PIT_fed_deduction!DJ44="",0,(PIT_history!DJ44*(1-PIT_fed_deduction!DJ44*PIT_history!DJ$54))/(1-PIT_history!DJ44*PIT_fed_deduction!DJ44*PIT_history!DJ$54))</f>
        <v>0</v>
      </c>
      <c r="DK44" s="148">
        <f>IF(PIT_fed_deduction!DK44="",0,(PIT_history!DK44*(1-PIT_fed_deduction!DK44*PIT_history!DK$54))/(1-PIT_history!DK44*PIT_fed_deduction!DK44*PIT_history!DK$54))</f>
        <v>0</v>
      </c>
      <c r="DL44" s="148">
        <f>IF(PIT_fed_deduction!DL44="",0,(PIT_history!DL44*(1-PIT_fed_deduction!DL44*PIT_history!DL$54))/(1-PIT_history!DL44*PIT_fed_deduction!DL44*PIT_history!DL$54))</f>
        <v>0</v>
      </c>
      <c r="DM44" s="148">
        <f>IF(PIT_fed_deduction!DM44="",0,(PIT_history!DM44*(1-PIT_fed_deduction!DM44*PIT_history!DM$54))/(1-PIT_history!DM44*PIT_fed_deduction!DM44*PIT_history!DM$54))</f>
        <v>0</v>
      </c>
      <c r="DN44" s="148">
        <f>IF(PIT_fed_deduction!DN44="",0,(PIT_history!DN44*(1-PIT_fed_deduction!DN44*PIT_history!DN$54))/(1-PIT_history!DN44*PIT_fed_deduction!DN44*PIT_history!DN$54))</f>
        <v>0</v>
      </c>
      <c r="DO44" s="148">
        <f>IF(PIT_fed_deduction!DO44="",0,(PIT_history!DO44*(1-PIT_fed_deduction!DO44*PIT_history!DO$54))/(1-PIT_history!DO44*PIT_fed_deduction!DO44*PIT_history!DO$54))</f>
        <v>0</v>
      </c>
      <c r="DP44" s="148">
        <f>IF(PIT_fed_deduction!DP44="",0,(1-(PIT_fed_deduction!DP44*PIT_history!DP$54))*PIT_history!DP44)</f>
        <v>0</v>
      </c>
      <c r="DQ44" s="148">
        <f>IF(PIT_fed_deduction!DQ44="",0,(1-(PIT_fed_deduction!DQ44*PIT_history!DQ$54))*PIT_history!DQ44)</f>
        <v>0</v>
      </c>
      <c r="DR44" s="148">
        <f>IF(PIT_fed_deduction!DR44="",0,(1-(PIT_fed_deduction!DR44*PIT_history!DR$54))*PIT_history!DR44)</f>
        <v>0</v>
      </c>
      <c r="DS44" s="148">
        <f>IF(PIT_fed_deduction!DS44="",0,(1-(PIT_fed_deduction!DS44*PIT_history!DS$54))*PIT_history!DS44)</f>
        <v>0</v>
      </c>
      <c r="DT44" s="148">
        <f>IF(PIT_fed_deduction!DT44="",0,(1-(PIT_fed_deduction!DT44*PIT_history!DT$54))*PIT_history!DT44)</f>
        <v>0</v>
      </c>
      <c r="DU44" s="148">
        <f>IF(PIT_fed_deduction!DU44="",0,(1-(PIT_fed_deduction!DU44*PIT_history!DU$54))*PIT_history!DU44)</f>
        <v>0</v>
      </c>
      <c r="DV44" s="148">
        <f>IF(PIT_fed_deduction!DV44="",0,(1-(PIT_fed_deduction!DV44*PIT_history!DV$54))*PIT_history!DV44)</f>
        <v>0</v>
      </c>
      <c r="DW44" s="148">
        <f>IF(PIT_fed_deduction!DW44="",0,(1-(PIT_fed_deduction!DW44*PIT_history!DW$54))*PIT_history!DW44)</f>
        <v>0</v>
      </c>
      <c r="DX44" s="148">
        <f>IF(PIT_fed_deduction!DX44="",0,(1-(PIT_fed_deduction!DX44*PIT_history!DX$54))*PIT_history!DX44)</f>
        <v>0</v>
      </c>
      <c r="DY44" s="144">
        <v>0</v>
      </c>
      <c r="DZ44" s="68"/>
      <c r="EA44" s="2"/>
      <c r="EB44" s="2"/>
      <c r="EC44" s="2"/>
      <c r="ED44" s="2"/>
      <c r="EE44" s="2"/>
      <c r="EF44" s="2"/>
      <c r="EG44" s="2"/>
      <c r="EH44" s="2"/>
      <c r="EI44" s="2"/>
      <c r="EJ44" s="2"/>
      <c r="EK44" s="2"/>
      <c r="EL44" s="2"/>
      <c r="EM44" s="2"/>
      <c r="EN44" s="2"/>
      <c r="EO44" s="2"/>
      <c r="EP44" s="2"/>
      <c r="EQ44" s="2"/>
      <c r="ER44" s="2"/>
      <c r="ES44" s="2"/>
      <c r="ET44" s="2"/>
      <c r="EU44" s="2"/>
    </row>
    <row r="45" spans="1:151" ht="15" customHeight="1">
      <c r="A45" s="17" t="s">
        <v>69</v>
      </c>
      <c r="B45" s="148">
        <f>IF(PIT_fed_deduction!B45="",0,(PIT_history!B45*(1-PIT_fed_deduction!B45*PIT_history!B$54))/(1-PIT_history!B45*PIT_fed_deduction!B45*PIT_history!B$54))</f>
        <v>0</v>
      </c>
      <c r="C45" s="148">
        <f>IF(PIT_fed_deduction!C45="",0,(PIT_history!C45*(1-PIT_fed_deduction!C45*PIT_history!C$54))/(1-PIT_history!C45*PIT_fed_deduction!C45*PIT_history!C$54))</f>
        <v>0</v>
      </c>
      <c r="D45" s="148">
        <f>IF(PIT_fed_deduction!D45="",0,(PIT_history!D45*(1-PIT_fed_deduction!D45*PIT_history!D$54))/(1-PIT_history!D45*PIT_fed_deduction!D45*PIT_history!D$54))</f>
        <v>0</v>
      </c>
      <c r="E45" s="148">
        <f>IF(PIT_fed_deduction!E45="",0,(PIT_history!E45*(1-PIT_fed_deduction!E45*PIT_history!E$54))/(1-PIT_history!E45*PIT_fed_deduction!E45*PIT_history!E$54))</f>
        <v>0</v>
      </c>
      <c r="F45" s="148">
        <f>IF(PIT_fed_deduction!F45="",0,(PIT_history!F45*(1-PIT_fed_deduction!F45*PIT_history!F$54))/(1-PIT_history!F45*PIT_fed_deduction!F45*PIT_history!F$54))</f>
        <v>0</v>
      </c>
      <c r="G45" s="148">
        <f>IF(PIT_fed_deduction!G45="",0,(PIT_history!G45*(1-PIT_fed_deduction!G45*PIT_history!G$54))/(1-PIT_history!G45*PIT_fed_deduction!G45*PIT_history!G$54))</f>
        <v>0</v>
      </c>
      <c r="H45" s="148">
        <f>IF(PIT_fed_deduction!H45="",0,(PIT_history!H45*(1-PIT_fed_deduction!H45*PIT_history!H$54))/(1-PIT_history!H45*PIT_fed_deduction!H45*PIT_history!H$54))</f>
        <v>0</v>
      </c>
      <c r="I45" s="148">
        <f>IF(PIT_fed_deduction!I45="",0,(PIT_history!I45*(1-PIT_fed_deduction!I45*PIT_history!I$54))/(1-PIT_history!I45*PIT_fed_deduction!I45*PIT_history!I$54))</f>
        <v>0</v>
      </c>
      <c r="J45" s="148">
        <f>IF(PIT_fed_deduction!J45="",0,(PIT_history!J45*(1-PIT_fed_deduction!J45*PIT_history!J$54))/(1-PIT_history!J45*PIT_fed_deduction!J45*PIT_history!J$54))</f>
        <v>0</v>
      </c>
      <c r="K45" s="148">
        <f>IF(PIT_fed_deduction!K45="",0,(PIT_history!K45*(1-PIT_fed_deduction!K45*PIT_history!K$54))/(1-PIT_history!K45*PIT_fed_deduction!K45*PIT_history!K$54))</f>
        <v>0</v>
      </c>
      <c r="L45" s="148">
        <f>IF(PIT_fed_deduction!L45="",0,(PIT_history!L45*(1-PIT_fed_deduction!L45*PIT_history!L$54))/(1-PIT_history!L45*PIT_fed_deduction!L45*PIT_history!L$54))</f>
        <v>0</v>
      </c>
      <c r="M45" s="148">
        <f>IF(PIT_fed_deduction!M45="",0,(PIT_history!M45*(1-PIT_fed_deduction!M45*PIT_history!M$54))/(1-PIT_history!M45*PIT_fed_deduction!M45*PIT_history!M$54))</f>
        <v>0</v>
      </c>
      <c r="N45" s="148">
        <f>IF(PIT_fed_deduction!N45="",0,(PIT_history!N45*(1-PIT_fed_deduction!N45*PIT_history!N$54))/(1-PIT_history!N45*PIT_fed_deduction!N45*PIT_history!N$54))</f>
        <v>0</v>
      </c>
      <c r="O45" s="148">
        <f>IF(PIT_fed_deduction!O45="",0,(PIT_history!O45*(1-PIT_fed_deduction!O45*PIT_history!O$54))/(1-PIT_history!O45*PIT_fed_deduction!O45*PIT_history!O$54))</f>
        <v>0</v>
      </c>
      <c r="P45" s="148">
        <f>IF(PIT_fed_deduction!P45="",0,(PIT_history!P45*(1-PIT_fed_deduction!P45*PIT_history!P$54))/(1-PIT_history!P45*PIT_fed_deduction!P45*PIT_history!P$54))</f>
        <v>0</v>
      </c>
      <c r="Q45" s="148">
        <f>IF(PIT_fed_deduction!Q45="",0,(PIT_history!Q45*(1-PIT_fed_deduction!Q45*PIT_history!Q$54))/(1-PIT_history!Q45*PIT_fed_deduction!Q45*PIT_history!Q$54))</f>
        <v>0</v>
      </c>
      <c r="R45" s="148">
        <f>IF(PIT_fed_deduction!R45="",0,(PIT_history!R45*(1-PIT_fed_deduction!R45*PIT_history!R$54))/(1-PIT_history!R45*PIT_fed_deduction!R45*PIT_history!R$54))</f>
        <v>0</v>
      </c>
      <c r="S45" s="148">
        <f>IF(PIT_fed_deduction!S45="",0,(PIT_history!S45*(1-PIT_fed_deduction!S45*PIT_history!S$54))/(1-PIT_history!S45*PIT_fed_deduction!S45*PIT_history!S$54))</f>
        <v>0</v>
      </c>
      <c r="T45" s="148">
        <f>IF(PIT_fed_deduction!T45="",0,(PIT_history!T45*(1-PIT_fed_deduction!T45*PIT_history!T$54))/(1-PIT_history!T45*PIT_fed_deduction!T45*PIT_history!T$54))</f>
        <v>0</v>
      </c>
      <c r="U45" s="148">
        <f>IF(PIT_fed_deduction!U45="",0,(PIT_history!U45*(1-PIT_fed_deduction!U45*PIT_history!U$54))/(1-PIT_history!U45*PIT_fed_deduction!U45*PIT_history!U$54))</f>
        <v>0</v>
      </c>
      <c r="V45" s="148">
        <f>IF(PIT_fed_deduction!V45="",0,(PIT_history!V45*(1-PIT_fed_deduction!V45*PIT_history!V$54))/(1-PIT_history!V45*PIT_fed_deduction!V45*PIT_history!V$54))</f>
        <v>0</v>
      </c>
      <c r="W45" s="148">
        <f>IF(PIT_fed_deduction!W45="",0,(PIT_history!W45*(1-PIT_fed_deduction!W45*PIT_history!W$54))/(1-PIT_history!W45*PIT_fed_deduction!W45*PIT_history!W$54))</f>
        <v>0</v>
      </c>
      <c r="X45" s="148">
        <f>IF(PIT_fed_deduction!X45="",0,(PIT_history!X45*(1-PIT_fed_deduction!X45*PIT_history!X$54))/(1-PIT_history!X45*PIT_fed_deduction!X45*PIT_history!X$54))</f>
        <v>0</v>
      </c>
      <c r="Y45" s="148">
        <f>IF(PIT_fed_deduction!Y45="",0,(PIT_history!Y45*(1-PIT_fed_deduction!Y45*PIT_history!Y$54))/(1-PIT_history!Y45*PIT_fed_deduction!Y45*PIT_history!Y$54))</f>
        <v>0</v>
      </c>
      <c r="Z45" s="148">
        <f>IF(PIT_fed_deduction!Z45="",0,(PIT_history!Z45*(1-PIT_fed_deduction!Z45*PIT_history!Z$54))/(1-PIT_history!Z45*PIT_fed_deduction!Z45*PIT_history!Z$54))</f>
        <v>0</v>
      </c>
      <c r="AA45" s="148">
        <f>IF(PIT_fed_deduction!AA45="",0,(PIT_history!AA45*(1-PIT_fed_deduction!AA45*PIT_history!AA$54))/(1-PIT_history!AA45*PIT_fed_deduction!AA45*PIT_history!AA$54))</f>
        <v>0</v>
      </c>
      <c r="AB45" s="148">
        <f>IF(PIT_fed_deduction!AB45="",0,(PIT_history!AB45*(1-PIT_fed_deduction!AB45*PIT_history!AB$54))/(1-PIT_history!AB45*PIT_fed_deduction!AB45*PIT_history!AB$54))</f>
        <v>0</v>
      </c>
      <c r="AC45" s="148">
        <f>IF(PIT_fed_deduction!AC45="",0,(PIT_history!AC45*(1-PIT_fed_deduction!AC45*PIT_history!AC$54))/(1-PIT_history!AC45*PIT_fed_deduction!AC45*PIT_history!AC$54))</f>
        <v>0</v>
      </c>
      <c r="AD45" s="148">
        <f>IF(PIT_fed_deduction!AD45="",0,(PIT_history!AD45*(1-PIT_fed_deduction!AD45*PIT_history!AD$54))/(1-PIT_history!AD45*PIT_fed_deduction!AD45*PIT_history!AD$54))</f>
        <v>0</v>
      </c>
      <c r="AE45" s="148">
        <f>IF(PIT_fed_deduction!AE45="",0,(PIT_history!AE45*(1-PIT_fed_deduction!AE45*PIT_history!AE$54))/(1-PIT_history!AE45*PIT_fed_deduction!AE45*PIT_history!AE$54))</f>
        <v>0</v>
      </c>
      <c r="AF45" s="148">
        <f>IF(PIT_fed_deduction!AF45="",0,(PIT_history!AF45*(1-PIT_fed_deduction!AF45*PIT_history!AF$54))/(1-PIT_history!AF45*PIT_fed_deduction!AF45*PIT_history!AF$54))</f>
        <v>0</v>
      </c>
      <c r="AG45" s="148">
        <f>IF(PIT_fed_deduction!AG45="",0,(PIT_history!AG45*(1-PIT_fed_deduction!AG45*PIT_history!AG$54))/(1-PIT_history!AG45*PIT_fed_deduction!AG45*PIT_history!AG$54))</f>
        <v>0</v>
      </c>
      <c r="AH45" s="148">
        <f>IF(PIT_fed_deduction!AH45="",0,(PIT_history!AH45*(1-PIT_fed_deduction!AH45*PIT_history!AH$54))/(1-PIT_history!AH45*PIT_fed_deduction!AH45*PIT_history!AH$54))</f>
        <v>0</v>
      </c>
      <c r="AI45" s="148">
        <f>IF(PIT_fed_deduction!AI45="",0,(PIT_history!AI45*(1-PIT_fed_deduction!AI45*PIT_history!AI$54))/(1-PIT_history!AI45*PIT_fed_deduction!AI45*PIT_history!AI$54))</f>
        <v>0</v>
      </c>
      <c r="AJ45" s="148">
        <f>IF(PIT_fed_deduction!AJ45="",0,(PIT_history!AJ45*(1-PIT_fed_deduction!AJ45*PIT_history!AJ$54))/(1-PIT_history!AJ45*PIT_fed_deduction!AJ45*PIT_history!AJ$54))</f>
        <v>0</v>
      </c>
      <c r="AK45" s="148">
        <f>IF(PIT_fed_deduction!AK45="",0,(PIT_history!AK45*(1-PIT_fed_deduction!AK45*PIT_history!AK$54))/(1-PIT_history!AK45*PIT_fed_deduction!AK45*PIT_history!AK$54))</f>
        <v>0</v>
      </c>
      <c r="AL45" s="148">
        <f>IF(PIT_fed_deduction!AL45="",0,(PIT_history!AL45*(1-PIT_fed_deduction!AL45*PIT_history!AL$54))/(1-PIT_history!AL45*PIT_fed_deduction!AL45*PIT_history!AL$54))</f>
        <v>0</v>
      </c>
      <c r="AM45" s="148">
        <f>IF(PIT_fed_deduction!AM45="",0,(PIT_history!AM45*(1-PIT_fed_deduction!AM45*PIT_history!AM$54))/(1-PIT_history!AM45*PIT_fed_deduction!AM45*PIT_history!AM$54))</f>
        <v>0</v>
      </c>
      <c r="AN45" s="148">
        <f>IF(PIT_fed_deduction!AN45="",0,(PIT_history!AN45*(1-PIT_fed_deduction!AN45*PIT_history!AN$54))/(1-PIT_history!AN45*PIT_fed_deduction!AN45*PIT_history!AN$54))</f>
        <v>0</v>
      </c>
      <c r="AO45" s="148">
        <f>IF(PIT_fed_deduction!AO45="",0,(PIT_history!AO45*(1-PIT_fed_deduction!AO45*PIT_history!AO$54))/(1-PIT_history!AO45*PIT_fed_deduction!AO45*PIT_history!AO$54))</f>
        <v>0</v>
      </c>
      <c r="AP45" s="148">
        <f>IF(PIT_fed_deduction!AP45="",0,(PIT_history!AP45*(1-PIT_fed_deduction!AP45*PIT_history!AP$54))/(1-PIT_history!AP45*PIT_fed_deduction!AP45*PIT_history!AP$54))</f>
        <v>0</v>
      </c>
      <c r="AQ45" s="148">
        <f>IF(PIT_fed_deduction!AQ45="",0,(PIT_history!AQ45*(1-PIT_fed_deduction!AQ45*PIT_history!AQ$54))/(1-PIT_history!AQ45*PIT_fed_deduction!AQ45*PIT_history!AQ$54))</f>
        <v>0</v>
      </c>
      <c r="AR45" s="148">
        <f>IF(PIT_fed_deduction!AR45="",0,(PIT_history!AR45*(1-PIT_fed_deduction!AR45*PIT_history!AR$54))/(1-PIT_history!AR45*PIT_fed_deduction!AR45*PIT_history!AR$54))</f>
        <v>0</v>
      </c>
      <c r="AS45" s="148">
        <f>IF(PIT_fed_deduction!AS45="",0,(PIT_history!AS45*(1-PIT_fed_deduction!AS45*PIT_history!AS$54))/(1-PIT_history!AS45*PIT_fed_deduction!AS45*PIT_history!AS$54))</f>
        <v>0</v>
      </c>
      <c r="AT45" s="148">
        <f>IF(PIT_fed_deduction!AT45="",0,(PIT_history!AT45*(1-PIT_fed_deduction!AT45*PIT_history!AT$54))/(1-PIT_history!AT45*PIT_fed_deduction!AT45*PIT_history!AT$54))</f>
        <v>0</v>
      </c>
      <c r="AU45" s="148">
        <f>IF(PIT_fed_deduction!AU45="",0,(PIT_history!AU45*(1-PIT_fed_deduction!AU45*PIT_history!AU$54))/(1-PIT_history!AU45*PIT_fed_deduction!AU45*PIT_history!AU$54))</f>
        <v>0</v>
      </c>
      <c r="AV45" s="148">
        <f>IF(PIT_fed_deduction!AV45="",0,(PIT_history!AV45*(1-PIT_fed_deduction!AV45*PIT_history!AV$54))/(1-PIT_history!AV45*PIT_fed_deduction!AV45*PIT_history!AV$54))</f>
        <v>0</v>
      </c>
      <c r="AW45" s="148">
        <f>IF(PIT_fed_deduction!AW45="",0,(PIT_history!AW45*(1-PIT_fed_deduction!AW45*PIT_history!AW$54))/(1-PIT_history!AW45*PIT_fed_deduction!AW45*PIT_history!AW$54))</f>
        <v>0</v>
      </c>
      <c r="AX45" s="148">
        <f>IF(PIT_fed_deduction!AX45="",0,(PIT_history!AX45*(1-PIT_fed_deduction!AX45*PIT_history!AX$54))/(1-PIT_history!AX45*PIT_fed_deduction!AX45*PIT_history!AX$54))</f>
        <v>0</v>
      </c>
      <c r="AY45" s="148">
        <f>IF(PIT_fed_deduction!AY45="",0,(PIT_history!AY45*(1-PIT_fed_deduction!AY45*PIT_history!AY$54))/(1-PIT_history!AY45*PIT_fed_deduction!AY45*PIT_history!AY$54))</f>
        <v>0</v>
      </c>
      <c r="AZ45" s="148">
        <f>IF(PIT_fed_deduction!AZ45="",0,(PIT_history!AZ45*(1-PIT_fed_deduction!AZ45*PIT_history!AZ$54))/(1-PIT_history!AZ45*PIT_fed_deduction!AZ45*PIT_history!AZ$54))</f>
        <v>0</v>
      </c>
      <c r="BA45" s="148">
        <f>IF(PIT_fed_deduction!BA45="",0,(PIT_history!BA45*(1-PIT_fed_deduction!BA45*PIT_history!BA$54))/(1-PIT_history!BA45*PIT_fed_deduction!BA45*PIT_history!BA$54))</f>
        <v>0</v>
      </c>
      <c r="BB45" s="148">
        <f>IF(PIT_fed_deduction!BB45="",0,(PIT_history!BB45*(1-PIT_fed_deduction!BB45*PIT_history!BB$54))/(1-PIT_history!BB45*PIT_fed_deduction!BB45*PIT_history!BB$54))</f>
        <v>0</v>
      </c>
      <c r="BC45" s="148">
        <f>IF(PIT_fed_deduction!BC45="",0,(PIT_history!BC45*(1-PIT_fed_deduction!BC45*PIT_history!BC$54))/(1-PIT_history!BC45*PIT_fed_deduction!BC45*PIT_history!BC$54))</f>
        <v>0</v>
      </c>
      <c r="BD45" s="148">
        <f>IF(PIT_fed_deduction!BD45="",0,(PIT_history!BD45*(1-PIT_fed_deduction!BD45*PIT_history!BD$54))/(1-PIT_history!BD45*PIT_fed_deduction!BD45*PIT_history!BD$54))</f>
        <v>0</v>
      </c>
      <c r="BE45" s="148">
        <f>IF(PIT_fed_deduction!BE45="",0,(PIT_history!BE45*(1-PIT_fed_deduction!BE45*PIT_history!BE$54))/(1-PIT_history!BE45*PIT_fed_deduction!BE45*PIT_history!BE$54))</f>
        <v>0</v>
      </c>
      <c r="BF45" s="148">
        <f>IF(PIT_fed_deduction!BF45="",0,(PIT_history!BF45*(1-PIT_fed_deduction!BF45*PIT_history!BF$54))/(1-PIT_history!BF45*PIT_fed_deduction!BF45*PIT_history!BF$54))</f>
        <v>0</v>
      </c>
      <c r="BG45" s="148">
        <f>IF(PIT_fed_deduction!BG45="",0,(PIT_history!BG45*(1-PIT_fed_deduction!BG45*PIT_history!BG$54))/(1-PIT_history!BG45*PIT_fed_deduction!BG45*PIT_history!BG$54))</f>
        <v>0</v>
      </c>
      <c r="BH45" s="148">
        <f>IF(PIT_fed_deduction!BH45="",0,(PIT_history!BH45*(1-PIT_fed_deduction!BH45*PIT_history!BH$54))/(1-PIT_history!BH45*PIT_fed_deduction!BH45*PIT_history!BH$54))</f>
        <v>0</v>
      </c>
      <c r="BI45" s="148">
        <f>IF(PIT_fed_deduction!BI45="",0,(PIT_history!BI45*(1-PIT_fed_deduction!BI45*PIT_history!BI$54))/(1-PIT_history!BI45*PIT_fed_deduction!BI45*PIT_history!BI$54))</f>
        <v>0</v>
      </c>
      <c r="BJ45" s="148">
        <f>IF(PIT_fed_deduction!BJ45="",0,(PIT_history!BJ45*(1-PIT_fed_deduction!BJ45*PIT_history!BJ$54))/(1-PIT_history!BJ45*PIT_fed_deduction!BJ45*PIT_history!BJ$54))</f>
        <v>0</v>
      </c>
      <c r="BK45" s="148">
        <f>IF(PIT_fed_deduction!BK45="",0,(PIT_history!BK45*(1-PIT_fed_deduction!BK45*PIT_history!BK$54))/(1-PIT_history!BK45*PIT_fed_deduction!BK45*PIT_history!BK$54))</f>
        <v>0</v>
      </c>
      <c r="BL45" s="148">
        <f>IF(PIT_fed_deduction!BL45="",0,(PIT_history!BL45*(1-PIT_fed_deduction!BL45*PIT_history!BL$54))/(1-PIT_history!BL45*PIT_fed_deduction!BL45*PIT_history!BL$54))</f>
        <v>0</v>
      </c>
      <c r="BM45" s="148">
        <f>IF(PIT_fed_deduction!BM45="",0,(PIT_history!BM45*(1-PIT_fed_deduction!BM45*PIT_history!BM$54))/(1-PIT_history!BM45*PIT_fed_deduction!BM45*PIT_history!BM$54))</f>
        <v>0</v>
      </c>
      <c r="BN45" s="148">
        <f>IF(PIT_fed_deduction!BN45="",0,(PIT_history!BN45*(1-PIT_fed_deduction!BN45*PIT_history!BN$54))/(1-PIT_history!BN45*PIT_fed_deduction!BN45*PIT_history!BN$54))</f>
        <v>0</v>
      </c>
      <c r="BO45" s="148">
        <f>IF(PIT_fed_deduction!BO45="",0,(PIT_history!BO45*(1-PIT_fed_deduction!BO45*PIT_history!BO$54))/(1-PIT_history!BO45*PIT_fed_deduction!BO45*PIT_history!BO$54))</f>
        <v>0</v>
      </c>
      <c r="BP45" s="148">
        <f>IF(PIT_fed_deduction!BP45="",0,(PIT_history!BP45*(1-PIT_fed_deduction!BP45*PIT_history!BP$54))/(1-PIT_history!BP45*PIT_fed_deduction!BP45*PIT_history!BP$54))</f>
        <v>0</v>
      </c>
      <c r="BQ45" s="148">
        <f>IF(PIT_fed_deduction!BQ45="",0,(PIT_history!BQ45*(1-PIT_fed_deduction!BQ45*PIT_history!BQ$54))/(1-PIT_history!BQ45*PIT_fed_deduction!BQ45*PIT_history!BQ$54))</f>
        <v>0</v>
      </c>
      <c r="BR45" s="148">
        <f>IF(PIT_fed_deduction!BR45="",0,(PIT_history!BR45*(1-PIT_fed_deduction!BR45*PIT_history!BR$54))/(1-PIT_history!BR45*PIT_fed_deduction!BR45*PIT_history!BR$54))</f>
        <v>0</v>
      </c>
      <c r="BS45" s="148">
        <f>IF(PIT_fed_deduction!BS45="",0,(PIT_history!BS45*(1-PIT_fed_deduction!BS45*PIT_history!BS$54))/(1-PIT_history!BS45*PIT_fed_deduction!BS45*PIT_history!BS$54))</f>
        <v>0</v>
      </c>
      <c r="BT45" s="148">
        <f>IF(PIT_fed_deduction!BT45="",0,(PIT_history!BT45*(1-PIT_fed_deduction!BT45*PIT_history!BT$54))/(1-PIT_history!BT45*PIT_fed_deduction!BT45*PIT_history!BT$54))</f>
        <v>0</v>
      </c>
      <c r="BU45" s="148">
        <f>IF(PIT_fed_deduction!BU45="",0,(PIT_history!BU45*(1-PIT_fed_deduction!BU45*PIT_history!BU$54))/(1-PIT_history!BU45*PIT_fed_deduction!BU45*PIT_history!BU$54))</f>
        <v>0</v>
      </c>
      <c r="BV45" s="148">
        <f>IF(PIT_fed_deduction!BV45="",0,(PIT_history!BV45*(1-PIT_fed_deduction!BV45*PIT_history!BV$54))/(1-PIT_history!BV45*PIT_fed_deduction!BV45*PIT_history!BV$54))</f>
        <v>0</v>
      </c>
      <c r="BW45" s="148">
        <f>IF(PIT_fed_deduction!BW45="",0,(PIT_history!BW45*(1-PIT_fed_deduction!BW45*PIT_history!BW$54))/(1-PIT_history!BW45*PIT_fed_deduction!BW45*PIT_history!BW$54))</f>
        <v>0</v>
      </c>
      <c r="BX45" s="148">
        <f>IF(PIT_fed_deduction!BX45="",0,(PIT_history!BX45*(1-PIT_fed_deduction!BX45*PIT_history!BX$54))/(1-PIT_history!BX45*PIT_fed_deduction!BX45*PIT_history!BX$54))</f>
        <v>0</v>
      </c>
      <c r="BY45" s="148">
        <f>IF(PIT_fed_deduction!BY45="",0,(PIT_history!BY45*(1-PIT_fed_deduction!BY45*PIT_history!BY$54))/(1-PIT_history!BY45*PIT_fed_deduction!BY45*PIT_history!BY$54))</f>
        <v>0</v>
      </c>
      <c r="BZ45" s="148">
        <f>IF(PIT_fed_deduction!BZ45="",0,(PIT_history!BZ45*(1-PIT_fed_deduction!BZ45*PIT_history!BZ$54))/(1-PIT_history!BZ45*PIT_fed_deduction!BZ45*PIT_history!BZ$54))</f>
        <v>0</v>
      </c>
      <c r="CA45" s="148">
        <f>IF(PIT_fed_deduction!CA45="",0,(PIT_history!CA45*(1-PIT_fed_deduction!CA45*PIT_history!CA$54))/(1-PIT_history!CA45*PIT_fed_deduction!CA45*PIT_history!CA$54))</f>
        <v>0</v>
      </c>
      <c r="CB45" s="148">
        <f>IF(PIT_fed_deduction!CB45="",0,(PIT_history!CB45*(1-PIT_fed_deduction!CB45*PIT_history!CB$54))/(1-PIT_history!CB45*PIT_fed_deduction!CB45*PIT_history!CB$54))</f>
        <v>0</v>
      </c>
      <c r="CC45" s="148">
        <f>IF(PIT_fed_deduction!CC45="",0,(PIT_history!CC45*(1-PIT_fed_deduction!CC45*PIT_history!CC$54))/(1-PIT_history!CC45*PIT_fed_deduction!CC45*PIT_history!CC$54))</f>
        <v>0</v>
      </c>
      <c r="CD45" s="148">
        <f>IF(PIT_fed_deduction!CD45="",0,(PIT_history!CD45*(1-PIT_fed_deduction!CD45*PIT_history!CD$54))/(1-PIT_history!CD45*PIT_fed_deduction!CD45*PIT_history!CD$54))</f>
        <v>0</v>
      </c>
      <c r="CE45" s="148">
        <f>IF(PIT_fed_deduction!CE45="",0,(PIT_history!CE45*(1-PIT_fed_deduction!CE45*PIT_history!CE$54))/(1-PIT_history!CE45*PIT_fed_deduction!CE45*PIT_history!CE$54))</f>
        <v>0</v>
      </c>
      <c r="CF45" s="148">
        <f>IF(PIT_fed_deduction!CF45="",0,(PIT_history!CF45*(1-PIT_fed_deduction!CF45*PIT_history!CF$54))/(1-PIT_history!CF45*PIT_fed_deduction!CF45*PIT_history!CF$54))</f>
        <v>0</v>
      </c>
      <c r="CG45" s="148">
        <f>IF(PIT_fed_deduction!CG45="",0,(PIT_history!CG45*(1-PIT_fed_deduction!CG45*PIT_history!CG$54))/(1-PIT_history!CG45*PIT_fed_deduction!CG45*PIT_history!CG$54))</f>
        <v>0</v>
      </c>
      <c r="CH45" s="148">
        <f>IF(PIT_fed_deduction!CH45="",0,(PIT_history!CH45*(1-PIT_fed_deduction!CH45*PIT_history!CH$54))/(1-PIT_history!CH45*PIT_fed_deduction!CH45*PIT_history!CH$54))</f>
        <v>0</v>
      </c>
      <c r="CI45" s="148">
        <f>IF(PIT_fed_deduction!CI45="",0,(PIT_history!CI45*(1-PIT_fed_deduction!CI45*PIT_history!CI$54))/(1-PIT_history!CI45*PIT_fed_deduction!CI45*PIT_history!CI$54))</f>
        <v>0</v>
      </c>
      <c r="CJ45" s="148">
        <f>IF(PIT_fed_deduction!CJ45="",0,(PIT_history!CJ45*(1-PIT_fed_deduction!CJ45*PIT_history!CJ$54))/(1-PIT_history!CJ45*PIT_fed_deduction!CJ45*PIT_history!CJ$54))</f>
        <v>0</v>
      </c>
      <c r="CK45" s="148">
        <f>IF(PIT_fed_deduction!CK45="",0,(PIT_history!CK45*(1-PIT_fed_deduction!CK45*PIT_history!CK$54))/(1-PIT_history!CK45*PIT_fed_deduction!CK45*PIT_history!CK$54))</f>
        <v>0</v>
      </c>
      <c r="CL45" s="148">
        <f>IF(PIT_fed_deduction!CL45="",0,(PIT_history!CL45*(1-PIT_fed_deduction!CL45*PIT_history!CL$54))/(1-PIT_history!CL45*PIT_fed_deduction!CL45*PIT_history!CL$54))</f>
        <v>0</v>
      </c>
      <c r="CM45" s="148">
        <f>IF(PIT_fed_deduction!CM45="",0,(PIT_history!CM45*(1-PIT_fed_deduction!CM45*PIT_history!CM$54))/(1-PIT_history!CM45*PIT_fed_deduction!CM45*PIT_history!CM$54))</f>
        <v>0</v>
      </c>
      <c r="CN45" s="148">
        <f>IF(PIT_fed_deduction!CN45="",0,(PIT_history!CN45*(1-PIT_fed_deduction!CN45*PIT_history!CN$54))/(1-PIT_history!CN45*PIT_fed_deduction!CN45*PIT_history!CN$54))</f>
        <v>0</v>
      </c>
      <c r="CO45" s="148">
        <f>IF(PIT_fed_deduction!CO45="",0,(PIT_history!CO45*(1-PIT_fed_deduction!CO45*PIT_history!CO$54))/(1-PIT_history!CO45*PIT_fed_deduction!CO45*PIT_history!CO$54))</f>
        <v>0</v>
      </c>
      <c r="CP45" s="148">
        <f>IF(PIT_fed_deduction!CP45="",0,(PIT_history!CP45*(1-PIT_fed_deduction!CP45*PIT_history!CP$54))/(1-PIT_history!CP45*PIT_fed_deduction!CP45*PIT_history!CP$54))</f>
        <v>0</v>
      </c>
      <c r="CQ45" s="148">
        <f>IF(PIT_fed_deduction!CQ45="",0,(PIT_history!CQ45*(1-PIT_fed_deduction!CQ45*PIT_history!CQ$54))/(1-PIT_history!CQ45*PIT_fed_deduction!CQ45*PIT_history!CQ$54))</f>
        <v>0</v>
      </c>
      <c r="CR45" s="148">
        <f>IF(PIT_fed_deduction!CR45="",0,(PIT_history!CR45*(1-PIT_fed_deduction!CR45*PIT_history!CR$54))/(1-PIT_history!CR45*PIT_fed_deduction!CR45*PIT_history!CR$54))</f>
        <v>0</v>
      </c>
      <c r="CS45" s="148">
        <f>IF(PIT_fed_deduction!CS45="",0,(PIT_history!CS45*(1-PIT_fed_deduction!CS45*PIT_history!CS$54))/(1-PIT_history!CS45*PIT_fed_deduction!CS45*PIT_history!CS$54))</f>
        <v>0</v>
      </c>
      <c r="CT45" s="148">
        <f>IF(PIT_fed_deduction!CT45="",0,(PIT_history!CT45*(1-PIT_fed_deduction!CT45*PIT_history!CT$54))/(1-PIT_history!CT45*PIT_fed_deduction!CT45*PIT_history!CT$54))</f>
        <v>0</v>
      </c>
      <c r="CU45" s="148">
        <f>IF(PIT_fed_deduction!CU45="",0,(PIT_history!CU45*(1-PIT_fed_deduction!CU45*PIT_history!CU$54))/(1-PIT_history!CU45*PIT_fed_deduction!CU45*PIT_history!CU$54))</f>
        <v>0</v>
      </c>
      <c r="CV45" s="148">
        <f>IF(PIT_fed_deduction!CV45="",0,(PIT_history!CV45*(1-PIT_fed_deduction!CV45*PIT_history!CV$54))/(1-PIT_history!CV45*PIT_fed_deduction!CV45*PIT_history!CV$54))</f>
        <v>0</v>
      </c>
      <c r="CW45" s="148">
        <f>IF(PIT_fed_deduction!CW45="",0,(PIT_history!CW45*(1-PIT_fed_deduction!CW45*PIT_history!CW$54))/(1-PIT_history!CW45*PIT_fed_deduction!CW45*PIT_history!CW$54))</f>
        <v>0</v>
      </c>
      <c r="CX45" s="148">
        <f>IF(PIT_fed_deduction!CX45="",0,(PIT_history!CX45*(1-PIT_fed_deduction!CX45*PIT_history!CX$54))/(1-PIT_history!CX45*PIT_fed_deduction!CX45*PIT_history!CX$54))</f>
        <v>0</v>
      </c>
      <c r="CY45" s="148">
        <f>IF(PIT_fed_deduction!CY45="",0,(PIT_history!CY45*(1-PIT_fed_deduction!CY45*PIT_history!CY$54))/(1-PIT_history!CY45*PIT_fed_deduction!CY45*PIT_history!CY$54))</f>
        <v>0</v>
      </c>
      <c r="CZ45" s="148">
        <f>IF(PIT_fed_deduction!CZ45="",0,(PIT_history!CZ45*(1-PIT_fed_deduction!CZ45*PIT_history!CZ$54))/(1-PIT_history!CZ45*PIT_fed_deduction!CZ45*PIT_history!CZ$54))</f>
        <v>0</v>
      </c>
      <c r="DA45" s="148">
        <f>IF(PIT_fed_deduction!DA45="",0,(PIT_history!DA45*(1-PIT_fed_deduction!DA45*PIT_history!DA$54))/(1-PIT_history!DA45*PIT_fed_deduction!DA45*PIT_history!DA$54))</f>
        <v>0</v>
      </c>
      <c r="DB45" s="148">
        <f>IF(PIT_fed_deduction!DB45="",0,(PIT_history!DB45*(1-PIT_fed_deduction!DB45*PIT_history!DB$54))/(1-PIT_history!DB45*PIT_fed_deduction!DB45*PIT_history!DB$54))</f>
        <v>0</v>
      </c>
      <c r="DC45" s="148">
        <f>IF(PIT_fed_deduction!DC45="",0,(PIT_history!DC45*(1-PIT_fed_deduction!DC45*PIT_history!DC$54))/(1-PIT_history!DC45*PIT_fed_deduction!DC45*PIT_history!DC$54))</f>
        <v>0</v>
      </c>
      <c r="DD45" s="148">
        <f>IF(PIT_fed_deduction!DD45="",0,(PIT_history!DD45*(1-PIT_fed_deduction!DD45*PIT_history!DD$54))/(1-PIT_history!DD45*PIT_fed_deduction!DD45*PIT_history!DD$54))</f>
        <v>0</v>
      </c>
      <c r="DE45" s="148">
        <f>IF(PIT_fed_deduction!DE45="",0,(PIT_history!DE45*(1-PIT_fed_deduction!DE45*PIT_history!DE$54))/(1-PIT_history!DE45*PIT_fed_deduction!DE45*PIT_history!DE$54))</f>
        <v>0</v>
      </c>
      <c r="DF45" s="148">
        <f>IF(PIT_fed_deduction!DF45="",0,(PIT_history!DF45*(1-PIT_fed_deduction!DF45*PIT_history!DF$54))/(1-PIT_history!DF45*PIT_fed_deduction!DF45*PIT_history!DF$54))</f>
        <v>0</v>
      </c>
      <c r="DG45" s="148">
        <f>IF(PIT_fed_deduction!DG45="",0,(PIT_history!DG45*(1-PIT_fed_deduction!DG45*PIT_history!DG$54))/(1-PIT_history!DG45*PIT_fed_deduction!DG45*PIT_history!DG$54))</f>
        <v>0</v>
      </c>
      <c r="DH45" s="148">
        <f>IF(PIT_fed_deduction!DH45="",0,(PIT_history!DH45*(1-PIT_fed_deduction!DH45*PIT_history!DH$54))/(1-PIT_history!DH45*PIT_fed_deduction!DH45*PIT_history!DH$54))</f>
        <v>0</v>
      </c>
      <c r="DI45" s="148">
        <f>IF(PIT_fed_deduction!DI45="",0,(PIT_history!DI45*(1-PIT_fed_deduction!DI45*PIT_history!DI$54))/(1-PIT_history!DI45*PIT_fed_deduction!DI45*PIT_history!DI$54))</f>
        <v>0</v>
      </c>
      <c r="DJ45" s="148">
        <f>IF(PIT_fed_deduction!DJ45="",0,(PIT_history!DJ45*(1-PIT_fed_deduction!DJ45*PIT_history!DJ$54))/(1-PIT_history!DJ45*PIT_fed_deduction!DJ45*PIT_history!DJ$54))</f>
        <v>0</v>
      </c>
      <c r="DK45" s="148">
        <f>IF(PIT_fed_deduction!DK45="",0,(PIT_history!DK45*(1-PIT_fed_deduction!DK45*PIT_history!DK$54))/(1-PIT_history!DK45*PIT_fed_deduction!DK45*PIT_history!DK$54))</f>
        <v>0</v>
      </c>
      <c r="DL45" s="148">
        <f>IF(PIT_fed_deduction!DL45="",0,(PIT_history!DL45*(1-PIT_fed_deduction!DL45*PIT_history!DL$54))/(1-PIT_history!DL45*PIT_fed_deduction!DL45*PIT_history!DL$54))</f>
        <v>0</v>
      </c>
      <c r="DM45" s="148">
        <f>IF(PIT_fed_deduction!DM45="",0,(PIT_history!DM45*(1-PIT_fed_deduction!DM45*PIT_history!DM$54))/(1-PIT_history!DM45*PIT_fed_deduction!DM45*PIT_history!DM$54))</f>
        <v>0</v>
      </c>
      <c r="DN45" s="148">
        <f>IF(PIT_fed_deduction!DN45="",0,(PIT_history!DN45*(1-PIT_fed_deduction!DN45*PIT_history!DN$54))/(1-PIT_history!DN45*PIT_fed_deduction!DN45*PIT_history!DN$54))</f>
        <v>0</v>
      </c>
      <c r="DO45" s="148">
        <f>IF(PIT_fed_deduction!DO45="",0,(PIT_history!DO45*(1-PIT_fed_deduction!DO45*PIT_history!DO$54))/(1-PIT_history!DO45*PIT_fed_deduction!DO45*PIT_history!DO$54))</f>
        <v>0</v>
      </c>
      <c r="DP45" s="148">
        <f>IF(PIT_fed_deduction!DP45="",0,(1-(PIT_fed_deduction!DP45*PIT_history!DP$54))*PIT_history!DP45)</f>
        <v>0</v>
      </c>
      <c r="DQ45" s="148">
        <f>IF(PIT_fed_deduction!DQ45="",0,(1-(PIT_fed_deduction!DQ45*PIT_history!DQ$54))*PIT_history!DQ45)</f>
        <v>0</v>
      </c>
      <c r="DR45" s="148">
        <f>IF(PIT_fed_deduction!DR45="",0,(1-(PIT_fed_deduction!DR45*PIT_history!DR$54))*PIT_history!DR45)</f>
        <v>0</v>
      </c>
      <c r="DS45" s="148">
        <f>IF(PIT_fed_deduction!DS45="",0,(1-(PIT_fed_deduction!DS45*PIT_history!DS$54))*PIT_history!DS45)</f>
        <v>0</v>
      </c>
      <c r="DT45" s="148">
        <f>IF(PIT_fed_deduction!DT45="",0,(1-(PIT_fed_deduction!DT45*PIT_history!DT$54))*PIT_history!DT45)</f>
        <v>0</v>
      </c>
      <c r="DU45" s="148">
        <f>IF(PIT_fed_deduction!DU45="",0,(1-(PIT_fed_deduction!DU45*PIT_history!DU$54))*PIT_history!DU45)</f>
        <v>0</v>
      </c>
      <c r="DV45" s="148">
        <f>IF(PIT_fed_deduction!DV45="",0,(1-(PIT_fed_deduction!DV45*PIT_history!DV$54))*PIT_history!DV45)</f>
        <v>0</v>
      </c>
      <c r="DW45" s="148">
        <f>IF(PIT_fed_deduction!DW45="",0,(1-(PIT_fed_deduction!DW45*PIT_history!DW$54))*PIT_history!DW45)</f>
        <v>0</v>
      </c>
      <c r="DX45" s="148">
        <f>IF(PIT_fed_deduction!DX45="",0,(1-(PIT_fed_deduction!DX45*PIT_history!DX$54))*PIT_history!DX45)</f>
        <v>0</v>
      </c>
      <c r="DY45" s="144">
        <v>0</v>
      </c>
      <c r="DZ45" s="68"/>
      <c r="EA45" s="2"/>
      <c r="EB45" s="2"/>
      <c r="EC45" s="2"/>
      <c r="ED45" s="2"/>
      <c r="EE45" s="2"/>
      <c r="EF45" s="2"/>
      <c r="EG45" s="2"/>
      <c r="EH45" s="2"/>
      <c r="EI45" s="2"/>
      <c r="EJ45" s="2"/>
      <c r="EK45" s="2"/>
      <c r="EL45" s="2"/>
      <c r="EM45" s="2"/>
      <c r="EN45" s="2"/>
      <c r="EO45" s="2"/>
      <c r="EP45" s="2"/>
      <c r="EQ45" s="2"/>
      <c r="ER45" s="2"/>
      <c r="ES45" s="2"/>
      <c r="ET45" s="2"/>
      <c r="EU45" s="2"/>
    </row>
    <row r="46" spans="1:151" ht="15" customHeight="1">
      <c r="A46" s="17" t="s">
        <v>70</v>
      </c>
      <c r="B46" s="148">
        <f>IF(PIT_fed_deduction!B46="",0,(PIT_history!B46*(1-PIT_fed_deduction!B46*PIT_history!B$54))/(1-PIT_history!B46*PIT_fed_deduction!B46*PIT_history!B$54))</f>
        <v>0</v>
      </c>
      <c r="C46" s="148">
        <f>IF(PIT_fed_deduction!C46="",0,(PIT_history!C46*(1-PIT_fed_deduction!C46*PIT_history!C$54))/(1-PIT_history!C46*PIT_fed_deduction!C46*PIT_history!C$54))</f>
        <v>0</v>
      </c>
      <c r="D46" s="148">
        <f>IF(PIT_fed_deduction!D46="",0,(PIT_history!D46*(1-PIT_fed_deduction!D46*PIT_history!D$54))/(1-PIT_history!D46*PIT_fed_deduction!D46*PIT_history!D$54))</f>
        <v>0</v>
      </c>
      <c r="E46" s="148">
        <f>IF(PIT_fed_deduction!E46="",0,(PIT_history!E46*(1-PIT_fed_deduction!E46*PIT_history!E$54))/(1-PIT_history!E46*PIT_fed_deduction!E46*PIT_history!E$54))</f>
        <v>0</v>
      </c>
      <c r="F46" s="148">
        <f>IF(PIT_fed_deduction!F46="",0,(PIT_history!F46*(1-PIT_fed_deduction!F46*PIT_history!F$54))/(1-PIT_history!F46*PIT_fed_deduction!F46*PIT_history!F$54))</f>
        <v>0</v>
      </c>
      <c r="G46" s="148">
        <f>IF(PIT_fed_deduction!G46="",0,(PIT_history!G46*(1-PIT_fed_deduction!G46*PIT_history!G$54))/(1-PIT_history!G46*PIT_fed_deduction!G46*PIT_history!G$54))</f>
        <v>0</v>
      </c>
      <c r="H46" s="148">
        <f>IF(PIT_fed_deduction!H46="",0,(PIT_history!H46*(1-PIT_fed_deduction!H46*PIT_history!H$54))/(1-PIT_history!H46*PIT_fed_deduction!H46*PIT_history!H$54))</f>
        <v>0</v>
      </c>
      <c r="I46" s="148">
        <f>IF(PIT_fed_deduction!I46="",0,(PIT_history!I46*(1-PIT_fed_deduction!I46*PIT_history!I$54))/(1-PIT_history!I46*PIT_fed_deduction!I46*PIT_history!I$54))</f>
        <v>0</v>
      </c>
      <c r="J46" s="148">
        <f>IF(PIT_fed_deduction!J46="",0,(PIT_history!J46*(1-PIT_fed_deduction!J46*PIT_history!J$54))/(1-PIT_history!J46*PIT_fed_deduction!J46*PIT_history!J$54))</f>
        <v>0</v>
      </c>
      <c r="K46" s="148">
        <f>IF(PIT_fed_deduction!K46="",0,(PIT_history!K46*(1-PIT_fed_deduction!K46*PIT_history!K$54))/(1-PIT_history!K46*PIT_fed_deduction!K46*PIT_history!K$54))</f>
        <v>0</v>
      </c>
      <c r="L46" s="148">
        <f>IF(PIT_fed_deduction!L46="",0,(PIT_history!L46*(1-PIT_fed_deduction!L46*PIT_history!L$54))/(1-PIT_history!L46*PIT_fed_deduction!L46*PIT_history!L$54))</f>
        <v>0</v>
      </c>
      <c r="M46" s="148">
        <f>IF(PIT_fed_deduction!M46="",0,(PIT_history!M46*(1-PIT_fed_deduction!M46*PIT_history!M$54))/(1-PIT_history!M46*PIT_fed_deduction!M46*PIT_history!M$54))</f>
        <v>0</v>
      </c>
      <c r="N46" s="148">
        <f>IF(PIT_fed_deduction!N46="",0,(PIT_history!N46*(1-PIT_fed_deduction!N46*PIT_history!N$54))/(1-PIT_history!N46*PIT_fed_deduction!N46*PIT_history!N$54))</f>
        <v>0</v>
      </c>
      <c r="O46" s="148">
        <f>IF(PIT_fed_deduction!O46="",0,(PIT_history!O46*(1-PIT_fed_deduction!O46*PIT_history!O$54))/(1-PIT_history!O46*PIT_fed_deduction!O46*PIT_history!O$54))</f>
        <v>0</v>
      </c>
      <c r="P46" s="148">
        <f>IF(PIT_fed_deduction!P46="",0,(PIT_history!P46*(1-PIT_fed_deduction!P46*PIT_history!P$54))/(1-PIT_history!P46*PIT_fed_deduction!P46*PIT_history!P$54))</f>
        <v>0</v>
      </c>
      <c r="Q46" s="148">
        <f>IF(PIT_fed_deduction!Q46="",0,(PIT_history!Q46*(1-PIT_fed_deduction!Q46*PIT_history!Q$54))/(1-PIT_history!Q46*PIT_fed_deduction!Q46*PIT_history!Q$54))</f>
        <v>0</v>
      </c>
      <c r="R46" s="148">
        <f>IF(PIT_fed_deduction!R46="",0,(PIT_history!R46*(1-PIT_fed_deduction!R46*PIT_history!R$54))/(1-PIT_history!R46*PIT_fed_deduction!R46*PIT_history!R$54))</f>
        <v>0</v>
      </c>
      <c r="S46" s="148">
        <f>IF(PIT_fed_deduction!S46="",0,(PIT_history!S46*(1-PIT_fed_deduction!S46*PIT_history!S$54))/(1-PIT_history!S46*PIT_fed_deduction!S46*PIT_history!S$54))</f>
        <v>0</v>
      </c>
      <c r="T46" s="148">
        <f>IF(PIT_fed_deduction!T46="",0,(PIT_history!T46*(1-PIT_fed_deduction!T46*PIT_history!T$54))/(1-PIT_history!T46*PIT_fed_deduction!T46*PIT_history!T$54))</f>
        <v>0</v>
      </c>
      <c r="U46" s="148">
        <f>IF(PIT_fed_deduction!U46="",0,(PIT_history!U46*(1-PIT_fed_deduction!U46*PIT_history!U$54))/(1-PIT_history!U46*PIT_fed_deduction!U46*PIT_history!U$54))</f>
        <v>0</v>
      </c>
      <c r="V46" s="148">
        <f>IF(PIT_fed_deduction!V46="",0,(PIT_history!V46*(1-PIT_fed_deduction!V46*PIT_history!V$54))/(1-PIT_history!V46*PIT_fed_deduction!V46*PIT_history!V$54))</f>
        <v>0</v>
      </c>
      <c r="W46" s="148">
        <f>IF(PIT_fed_deduction!W46="",0,(PIT_history!W46*(1-PIT_fed_deduction!W46*PIT_history!W$54))/(1-PIT_history!W46*PIT_fed_deduction!W46*PIT_history!W$54))</f>
        <v>0</v>
      </c>
      <c r="X46" s="148">
        <f>IF(PIT_fed_deduction!X46="",0,(PIT_history!X46*(1-PIT_fed_deduction!X46*PIT_history!X$54))/(1-PIT_history!X46*PIT_fed_deduction!X46*PIT_history!X$54))</f>
        <v>0</v>
      </c>
      <c r="Y46" s="148">
        <f>IF(PIT_fed_deduction!Y46="",0,(PIT_history!Y46*(1-PIT_fed_deduction!Y46*PIT_history!Y$54))/(1-PIT_history!Y46*PIT_fed_deduction!Y46*PIT_history!Y$54))</f>
        <v>0</v>
      </c>
      <c r="Z46" s="148">
        <f>IF(PIT_fed_deduction!Z46="",0,(PIT_history!Z46*(1-PIT_fed_deduction!Z46*PIT_history!Z$54))/(1-PIT_history!Z46*PIT_fed_deduction!Z46*PIT_history!Z$54))</f>
        <v>0</v>
      </c>
      <c r="AA46" s="148">
        <f>IF(PIT_fed_deduction!AA46="",0,(PIT_history!AA46*(1-PIT_fed_deduction!AA46*PIT_history!AA$54))/(1-PIT_history!AA46*PIT_fed_deduction!AA46*PIT_history!AA$54))</f>
        <v>0</v>
      </c>
      <c r="AB46" s="148">
        <f>IF(PIT_fed_deduction!AB46="",0,(PIT_history!AB46*(1-PIT_fed_deduction!AB46*PIT_history!AB$54))/(1-PIT_history!AB46*PIT_fed_deduction!AB46*PIT_history!AB$54))</f>
        <v>0</v>
      </c>
      <c r="AC46" s="148">
        <f>IF(PIT_fed_deduction!AC46="",0,(PIT_history!AC46*(1-PIT_fed_deduction!AC46*PIT_history!AC$54))/(1-PIT_history!AC46*PIT_fed_deduction!AC46*PIT_history!AC$54))</f>
        <v>0</v>
      </c>
      <c r="AD46" s="148">
        <f>IF(PIT_fed_deduction!AD46="",0,(PIT_history!AD46*(1-PIT_fed_deduction!AD46*PIT_history!AD$54))/(1-PIT_history!AD46*PIT_fed_deduction!AD46*PIT_history!AD$54))</f>
        <v>0</v>
      </c>
      <c r="AE46" s="148">
        <f>IF(PIT_fed_deduction!AE46="",0,(PIT_history!AE46*(1-PIT_fed_deduction!AE46*PIT_history!AE$54))/(1-PIT_history!AE46*PIT_fed_deduction!AE46*PIT_history!AE$54))</f>
        <v>0</v>
      </c>
      <c r="AF46" s="148">
        <f>IF(PIT_fed_deduction!AF46="",0,(PIT_history!AF46*(1-PIT_fed_deduction!AF46*PIT_history!AF$54))/(1-PIT_history!AF46*PIT_fed_deduction!AF46*PIT_history!AF$54))</f>
        <v>0</v>
      </c>
      <c r="AG46" s="148">
        <f>IF(PIT_fed_deduction!AG46="",0,(PIT_history!AG46*(1-PIT_fed_deduction!AG46*PIT_history!AG$54))/(1-PIT_history!AG46*PIT_fed_deduction!AG46*PIT_history!AG$54))</f>
        <v>3.0303030303030304E-2</v>
      </c>
      <c r="AH46" s="148">
        <f>IF(PIT_fed_deduction!AH46="",0,(PIT_history!AH46*(1-PIT_fed_deduction!AH46*PIT_history!AH$54))/(1-PIT_history!AH46*PIT_fed_deduction!AH46*PIT_history!AH$54))</f>
        <v>1.5182601559294216E-2</v>
      </c>
      <c r="AI46" s="148">
        <f>IF(PIT_fed_deduction!AI46="",0,(PIT_history!AI46*(1-PIT_fed_deduction!AI46*PIT_history!AI$54))/(1-PIT_history!AI46*PIT_fed_deduction!AI46*PIT_history!AI$54))</f>
        <v>1.5182601559294216E-2</v>
      </c>
      <c r="AJ46" s="148">
        <f>IF(PIT_fed_deduction!AJ46="",0,(PIT_history!AJ46*(1-PIT_fed_deduction!AJ46*PIT_history!AJ$54))/(1-PIT_history!AJ46*PIT_fed_deduction!AJ46*PIT_history!AJ$54))</f>
        <v>1.5182601559294216E-2</v>
      </c>
      <c r="AK46" s="148">
        <f>IF(PIT_fed_deduction!AK46="",0,(PIT_history!AK46*(1-PIT_fed_deduction!AK46*PIT_history!AK$54))/(1-PIT_history!AK46*PIT_fed_deduction!AK46*PIT_history!AK$54))</f>
        <v>1.9101703665462055E-2</v>
      </c>
      <c r="AL46" s="148">
        <f>IF(PIT_fed_deduction!AL46="",0,(PIT_history!AL46*(1-PIT_fed_deduction!AL46*PIT_history!AL$54))/(1-PIT_history!AL46*PIT_fed_deduction!AL46*PIT_history!AL$54))</f>
        <v>1.0931806350858926E-2</v>
      </c>
      <c r="AM46" s="148">
        <f>IF(PIT_fed_deduction!AM46="",0,(PIT_history!AM46*(1-PIT_fed_deduction!AM46*PIT_history!AM$54))/(1-PIT_history!AM46*PIT_fed_deduction!AM46*PIT_history!AM$54))</f>
        <v>1.0931806350858926E-2</v>
      </c>
      <c r="AN46" s="148">
        <f>IF(PIT_fed_deduction!AN46="",0,(PIT_history!AN46*(1-PIT_fed_deduction!AN46*PIT_history!AN$54))/(1-PIT_history!AN46*PIT_fed_deduction!AN46*PIT_history!AN$54))</f>
        <v>1.0931806350858926E-2</v>
      </c>
      <c r="AO46" s="148">
        <f>IF(PIT_fed_deduction!AO46="",0,(PIT_history!AO46*(1-PIT_fed_deduction!AO46*PIT_history!AO$54))/(1-PIT_history!AO46*PIT_fed_deduction!AO46*PIT_history!AO$54))</f>
        <v>1.0931806350858926E-2</v>
      </c>
      <c r="AP46" s="148">
        <f>IF(PIT_fed_deduction!AP46="",0,(PIT_history!AP46*(1-PIT_fed_deduction!AP46*PIT_history!AP$54))/(1-PIT_history!AP46*PIT_fed_deduction!AP46*PIT_history!AP$54))</f>
        <v>1.0931806350858926E-2</v>
      </c>
      <c r="AQ46" s="148">
        <f>IF(PIT_fed_deduction!AQ46="",0,(PIT_history!AQ46*(1-PIT_fed_deduction!AQ46*PIT_history!AQ$54))/(1-PIT_history!AQ46*PIT_fed_deduction!AQ46*PIT_history!AQ$54))</f>
        <v>9.9009900990098994E-3</v>
      </c>
      <c r="AR46" s="148">
        <f>IF(PIT_fed_deduction!AR46="",0,(PIT_history!AR46*(1-PIT_fed_deduction!AR46*PIT_history!AR$54))/(1-PIT_history!AR46*PIT_fed_deduction!AR46*PIT_history!AR$54))</f>
        <v>6.2761506276150635E-3</v>
      </c>
      <c r="AS46" s="148">
        <f>IF(PIT_fed_deduction!AS46="",0,(PIT_history!AS46*(1-PIT_fed_deduction!AS46*PIT_history!AS$54))/(1-PIT_history!AS46*PIT_fed_deduction!AS46*PIT_history!AS$54))</f>
        <v>6.2761506276150635E-3</v>
      </c>
      <c r="AT46" s="148">
        <f>IF(PIT_fed_deduction!AT46="",0,(PIT_history!AT46*(1-PIT_fed_deduction!AT46*PIT_history!AT$54))/(1-PIT_history!AT46*PIT_fed_deduction!AT46*PIT_history!AT$54))</f>
        <v>3.1479538300104963E-3</v>
      </c>
      <c r="AU46" s="148">
        <f>IF(PIT_fed_deduction!AU46="",0,(PIT_history!AU46*(1-PIT_fed_deduction!AU46*PIT_history!AU$54))/(1-PIT_history!AU46*PIT_fed_deduction!AU46*PIT_history!AU$54))</f>
        <v>4.7145102147721305E-3</v>
      </c>
      <c r="AV46" s="148">
        <f>IF(PIT_fed_deduction!AV46="",0,(PIT_history!AV46*(1-PIT_fed_deduction!AV46*PIT_history!AV$54))/(1-PIT_history!AV46*PIT_fed_deduction!AV46*PIT_history!AV$54))</f>
        <v>4.7145102147721305E-3</v>
      </c>
      <c r="AW46" s="148">
        <f>IF(PIT_fed_deduction!AW46="",0,(PIT_history!AW46*(1-PIT_fed_deduction!AW46*PIT_history!AW$54))/(1-PIT_history!AW46*PIT_fed_deduction!AW46*PIT_history!AW$54))</f>
        <v>4.7145102147721305E-3</v>
      </c>
      <c r="AX46" s="148">
        <f>IF(PIT_fed_deduction!AX46="",0,(PIT_history!AX46*(1-PIT_fed_deduction!AX46*PIT_history!AX$54))/(1-PIT_history!AX46*PIT_fed_deduction!AX46*PIT_history!AX$54))</f>
        <v>4.7145102147721305E-3</v>
      </c>
      <c r="AY46" s="148">
        <f>IF(PIT_fed_deduction!AY46="",0,(PIT_history!AY46*(1-PIT_fed_deduction!AY46*PIT_history!AY$54))/(1-PIT_history!AY46*PIT_fed_deduction!AY46*PIT_history!AY$54))</f>
        <v>4.7145102147721305E-3</v>
      </c>
      <c r="AZ46" s="148">
        <f>IF(PIT_fed_deduction!AZ46="",0,(PIT_history!AZ46*(1-PIT_fed_deduction!AZ46*PIT_history!AZ$54))/(1-PIT_history!AZ46*PIT_fed_deduction!AZ46*PIT_history!AZ$54))</f>
        <v>4.7145102147721305E-3</v>
      </c>
      <c r="BA46" s="148">
        <f>IF(PIT_fed_deduction!BA46="",0,(PIT_history!BA46*(1-PIT_fed_deduction!BA46*PIT_history!BA$54))/(1-PIT_history!BA46*PIT_fed_deduction!BA46*PIT_history!BA$54))</f>
        <v>4.7145102147721305E-3</v>
      </c>
      <c r="BB46" s="148">
        <f>IF(PIT_fed_deduction!BB46="",0,(PIT_history!BB46*(1-PIT_fed_deduction!BB46*PIT_history!BB$54))/(1-PIT_history!BB46*PIT_fed_deduction!BB46*PIT_history!BB$54))</f>
        <v>4.7145102147721305E-3</v>
      </c>
      <c r="BC46" s="148">
        <f>IF(PIT_fed_deduction!BC46="",0,(PIT_history!BC46*(1-PIT_fed_deduction!BC46*PIT_history!BC$54))/(1-PIT_history!BC46*PIT_fed_deduction!BC46*PIT_history!BC$54))</f>
        <v>4.7145102147721305E-3</v>
      </c>
      <c r="BD46" s="148">
        <f>IF(PIT_fed_deduction!BD46="",0,(PIT_history!BD46*(1-PIT_fed_deduction!BD46*PIT_history!BD$54))/(1-PIT_history!BD46*PIT_fed_deduction!BD46*PIT_history!BD$54))</f>
        <v>4.7145102147721305E-3</v>
      </c>
      <c r="BE46" s="148">
        <f>IF(PIT_fed_deduction!BE46="",0,(PIT_history!BE46*(1-PIT_fed_deduction!BE46*PIT_history!BE$54))/(1-PIT_history!BE46*PIT_fed_deduction!BE46*PIT_history!BE$54))</f>
        <v>4.7145102147721305E-3</v>
      </c>
      <c r="BF46" s="148">
        <f>IF(PIT_fed_deduction!BF46="",0,(PIT_history!BF46*(1-PIT_fed_deduction!BF46*PIT_history!BF$54))/(1-PIT_history!BF46*PIT_fed_deduction!BF46*PIT_history!BF$54))</f>
        <v>4.7145102147721305E-3</v>
      </c>
      <c r="BG46" s="148">
        <f>IF(PIT_fed_deduction!BG46="",0,(PIT_history!BG46*(1-PIT_fed_deduction!BG46*PIT_history!BG$54))/(1-PIT_history!BG46*PIT_fed_deduction!BG46*PIT_history!BG$54))</f>
        <v>4.7145102147721305E-3</v>
      </c>
      <c r="BH46" s="148">
        <f>IF(PIT_fed_deduction!BH46="",0,(PIT_history!BH46*(1-PIT_fed_deduction!BH46*PIT_history!BH$54))/(1-PIT_history!BH46*PIT_fed_deduction!BH46*PIT_history!BH$54))</f>
        <v>4.7145102147721305E-3</v>
      </c>
      <c r="BI46" s="148">
        <f>IF(PIT_fed_deduction!BI46="",0,(PIT_history!BI46*(1-PIT_fed_deduction!BI46*PIT_history!BI$54))/(1-PIT_history!BI46*PIT_fed_deduction!BI46*PIT_history!BI$54))</f>
        <v>4.7145102147721305E-3</v>
      </c>
      <c r="BJ46" s="148">
        <f>IF(PIT_fed_deduction!BJ46="",0,(PIT_history!BJ46*(1-PIT_fed_deduction!BJ46*PIT_history!BJ$54))/(1-PIT_history!BJ46*PIT_fed_deduction!BJ46*PIT_history!BJ$54))</f>
        <v>4.7145102147721305E-3</v>
      </c>
      <c r="BK46" s="148">
        <f>IF(PIT_fed_deduction!BK46="",0,(PIT_history!BK46*(1-PIT_fed_deduction!BK46*PIT_history!BK$54))/(1-PIT_history!BK46*PIT_fed_deduction!BK46*PIT_history!BK$54))</f>
        <v>4.7145102147721305E-3</v>
      </c>
      <c r="BL46" s="148">
        <f>IF(PIT_fed_deduction!BL46="",0,(PIT_history!BL46*(1-PIT_fed_deduction!BL46*PIT_history!BL$54))/(1-PIT_history!BL46*PIT_fed_deduction!BL46*PIT_history!BL$54))</f>
        <v>4.7145102147721305E-3</v>
      </c>
      <c r="BM46" s="148">
        <f>IF(PIT_fed_deduction!BM46="",0,(PIT_history!BM46*(1-PIT_fed_deduction!BM46*PIT_history!BM$54))/(1-PIT_history!BM46*PIT_fed_deduction!BM46*PIT_history!BM$54))</f>
        <v>4.7145102147721305E-3</v>
      </c>
      <c r="BN46" s="148">
        <f>IF(PIT_fed_deduction!BN46="",0,(PIT_history!BN46*(1-PIT_fed_deduction!BN46*PIT_history!BN$54))/(1-PIT_history!BN46*PIT_fed_deduction!BN46*PIT_history!BN$54))</f>
        <v>1.1960478419136765E-2</v>
      </c>
      <c r="BO46" s="148">
        <f>IF(PIT_fed_deduction!BO46="",0,(PIT_history!BO46*(1-PIT_fed_deduction!BO46*PIT_history!BO$54))/(1-PIT_history!BO46*PIT_fed_deduction!BO46*PIT_history!BO$54))</f>
        <v>2.0429544264012577E-2</v>
      </c>
      <c r="BP46" s="148">
        <f>IF(PIT_fed_deduction!BP46="",0,(PIT_history!BP46*(1-PIT_fed_deduction!BP46*PIT_history!BP$54))/(1-PIT_history!BP46*PIT_fed_deduction!BP46*PIT_history!BP$54))</f>
        <v>2.0429544264012577E-2</v>
      </c>
      <c r="BQ46" s="148">
        <f>IF(PIT_fed_deduction!BQ46="",0,(PIT_history!BQ46*(1-PIT_fed_deduction!BQ46*PIT_history!BQ$54))/(1-PIT_history!BQ46*PIT_fed_deduction!BQ46*PIT_history!BQ$54))</f>
        <v>2.0429544264012577E-2</v>
      </c>
      <c r="BR46" s="148">
        <f>IF(PIT_fed_deduction!BR46="",0,(PIT_history!BR46*(1-PIT_fed_deduction!BR46*PIT_history!BR$54))/(1-PIT_history!BR46*PIT_fed_deduction!BR46*PIT_history!BR$54))</f>
        <v>2.0429544264012577E-2</v>
      </c>
      <c r="BS46" s="148">
        <f>IF(PIT_fed_deduction!BS46="",0,(PIT_history!BS46*(1-PIT_fed_deduction!BS46*PIT_history!BS$54))/(1-PIT_history!BS46*PIT_fed_deduction!BS46*PIT_history!BS$54))</f>
        <v>2.0429544264012577E-2</v>
      </c>
      <c r="BT46" s="148">
        <f>IF(PIT_fed_deduction!BT46="",0,(PIT_history!BT46*(1-PIT_fed_deduction!BT46*PIT_history!BT$54))/(1-PIT_history!BT46*PIT_fed_deduction!BT46*PIT_history!BT$54))</f>
        <v>2.0429544264012577E-2</v>
      </c>
      <c r="BU46" s="148">
        <f>IF(PIT_fed_deduction!BU46="",0,(PIT_history!BU46*(1-PIT_fed_deduction!BU46*PIT_history!BU$54))/(1-PIT_history!BU46*PIT_fed_deduction!BU46*PIT_history!BU$54))</f>
        <v>2.0429544264012577E-2</v>
      </c>
      <c r="BV46" s="148">
        <f>IF(PIT_fed_deduction!BV46="",0,(PIT_history!BV46*(1-PIT_fed_deduction!BV46*PIT_history!BV$54))/(1-PIT_history!BV46*PIT_fed_deduction!BV46*PIT_history!BV$54))</f>
        <v>2.0429544264012577E-2</v>
      </c>
      <c r="BW46" s="148">
        <f>IF(PIT_fed_deduction!BW46="",0,(PIT_history!BW46*(1-PIT_fed_deduction!BW46*PIT_history!BW$54))/(1-PIT_history!BW46*PIT_fed_deduction!BW46*PIT_history!BW$54))</f>
        <v>2.2912825915196208E-2</v>
      </c>
      <c r="BX46" s="148">
        <f>IF(PIT_fed_deduction!BX46="",0,(PIT_history!BX46*(1-PIT_fed_deduction!BX46*PIT_history!BX$54))/(1-PIT_history!BX46*PIT_fed_deduction!BX46*PIT_history!BX$54))</f>
        <v>2.2912825915196208E-2</v>
      </c>
      <c r="BY46" s="148">
        <f>IF(PIT_fed_deduction!BY46="",0,(PIT_history!BY46*(1-PIT_fed_deduction!BY46*PIT_history!BY$54))/(1-PIT_history!BY46*PIT_fed_deduction!BY46*PIT_history!BY$54))</f>
        <v>2.4583663758921494E-2</v>
      </c>
      <c r="BZ46" s="148">
        <f>IF(PIT_fed_deduction!BZ46="",0,(PIT_history!BZ46*(1-PIT_fed_deduction!BZ46*PIT_history!BZ$54))/(1-PIT_history!BZ46*PIT_fed_deduction!BZ46*PIT_history!BZ$54))</f>
        <v>2.4583663758921494E-2</v>
      </c>
      <c r="CA46" s="148">
        <f>IF(PIT_fed_deduction!CA46="",0,(PIT_history!CA46*(1-PIT_fed_deduction!CA46*PIT_history!CA$54))/(1-PIT_history!CA46*PIT_fed_deduction!CA46*PIT_history!CA$54))</f>
        <v>2.4583663758921494E-2</v>
      </c>
      <c r="CB46" s="148">
        <f>IF(PIT_fed_deduction!CB46="",0,(PIT_history!CB46*(1-PIT_fed_deduction!CB46*PIT_history!CB$54))/(1-PIT_history!CB46*PIT_fed_deduction!CB46*PIT_history!CB$54))</f>
        <v>2.4583663758921494E-2</v>
      </c>
      <c r="CC46" s="148">
        <f>IF(PIT_fed_deduction!CC46="",0,(PIT_history!CC46*(1-PIT_fed_deduction!CC46*PIT_history!CC$54))/(1-PIT_history!CC46*PIT_fed_deduction!CC46*PIT_history!CC$54))</f>
        <v>2.4583663758921494E-2</v>
      </c>
      <c r="CD46" s="148">
        <f>IF(PIT_fed_deduction!CD46="",0,(PIT_history!CD46*(1-PIT_fed_deduction!CD46*PIT_history!CD$54))/(1-PIT_history!CD46*PIT_fed_deduction!CD46*PIT_history!CD$54))</f>
        <v>2.4583663758921494E-2</v>
      </c>
      <c r="CE46" s="148">
        <f>IF(PIT_fed_deduction!CE46="",0,(PIT_history!CE46*(1-PIT_fed_deduction!CE46*PIT_history!CE$54))/(1-PIT_history!CE46*PIT_fed_deduction!CE46*PIT_history!CE$54))</f>
        <v>2.5278568253085231E-2</v>
      </c>
      <c r="CF46" s="148">
        <f>IF(PIT_fed_deduction!CF46="",0,(PIT_history!CF46*(1-PIT_fed_deduction!CF46*PIT_history!CF$54))/(1-PIT_history!CF46*PIT_fed_deduction!CF46*PIT_history!CF$54))</f>
        <v>4.0312093628088422E-2</v>
      </c>
      <c r="CG46" s="148">
        <f>IF(PIT_fed_deduction!CG46="",0,(PIT_history!CG46*(1-PIT_fed_deduction!CG46*PIT_history!CG$54))/(1-PIT_history!CG46*PIT_fed_deduction!CG46*PIT_history!CG$54))</f>
        <v>4.0312093628088422E-2</v>
      </c>
      <c r="CH46" s="148">
        <f>IF(PIT_fed_deduction!CH46="",0,(PIT_history!CH46*(1-PIT_fed_deduction!CH46*PIT_history!CH$54))/(1-PIT_history!CH46*PIT_fed_deduction!CH46*PIT_history!CH$54))</f>
        <v>4.0312093628088422E-2</v>
      </c>
      <c r="CI46" s="148">
        <f>IF(PIT_fed_deduction!CI46="",0,(PIT_history!CI46*(1-PIT_fed_deduction!CI46*PIT_history!CI$54))/(1-PIT_history!CI46*PIT_fed_deduction!CI46*PIT_history!CI$54))</f>
        <v>4.0312093628088422E-2</v>
      </c>
      <c r="CJ46" s="148">
        <f>IF(PIT_fed_deduction!CJ46="",0,(PIT_history!CJ46*(1-PIT_fed_deduction!CJ46*PIT_history!CJ$54))/(1-PIT_history!CJ46*PIT_fed_deduction!CJ46*PIT_history!CJ$54))</f>
        <v>4.0312093628088422E-2</v>
      </c>
      <c r="CK46" s="148">
        <f>IF(PIT_fed_deduction!CK46="",0,(PIT_history!CK46*(1-PIT_fed_deduction!CK46*PIT_history!CK$54))/(1-PIT_history!CK46*PIT_fed_deduction!CK46*PIT_history!CK$54))</f>
        <v>4.9128367670364492E-2</v>
      </c>
      <c r="CL46" s="148">
        <f>IF(PIT_fed_deduction!CL46="",0,(PIT_history!CL46*(1-PIT_fed_deduction!CL46*PIT_history!CL$54))/(1-PIT_history!CL46*PIT_fed_deduction!CL46*PIT_history!CL$54))</f>
        <v>6.710030811365969E-2</v>
      </c>
      <c r="CM46" s="148">
        <f>IF(PIT_fed_deduction!CM46="",0,(PIT_history!CM46*(1-PIT_fed_deduction!CM46*PIT_history!CM$54))/(1-PIT_history!CM46*PIT_fed_deduction!CM46*PIT_history!CM$54))</f>
        <v>6.2550509132051069E-2</v>
      </c>
      <c r="CN46" s="148">
        <f>IF(PIT_fed_deduction!CN46="",0,(PIT_history!CN46*(1-PIT_fed_deduction!CN46*PIT_history!CN$54))/(1-PIT_history!CN46*PIT_fed_deduction!CN46*PIT_history!CN$54))</f>
        <v>6.2550509132051069E-2</v>
      </c>
      <c r="CO46" s="148">
        <f>IF(PIT_fed_deduction!CO46="",0,(PIT_history!CO46*(1-PIT_fed_deduction!CO46*PIT_history!CO$54))/(1-PIT_history!CO46*PIT_fed_deduction!CO46*PIT_history!CO$54))</f>
        <v>6.1526637271955009E-2</v>
      </c>
      <c r="CP46" s="148">
        <f>IF(PIT_fed_deduction!CP46="",0,(PIT_history!CP46*(1-PIT_fed_deduction!CP46*PIT_history!CP$54))/(1-PIT_history!CP46*PIT_fed_deduction!CP46*PIT_history!CP$54))</f>
        <v>6.1526637271955009E-2</v>
      </c>
      <c r="CQ46" s="148">
        <f>IF(PIT_fed_deduction!CQ46="",0,(PIT_history!CQ46*(1-PIT_fed_deduction!CQ46*PIT_history!CQ$54))/(1-PIT_history!CQ46*PIT_fed_deduction!CQ46*PIT_history!CQ$54))</f>
        <v>5.8579103702381147E-2</v>
      </c>
      <c r="CR46" s="148">
        <f>IF(PIT_fed_deduction!CR46="",0,(PIT_history!CR46*(1-PIT_fed_deduction!CR46*PIT_history!CR$54))/(1-PIT_history!CR46*PIT_fed_deduction!CR46*PIT_history!CR$54))</f>
        <v>5.8579103702381147E-2</v>
      </c>
      <c r="CS46" s="148">
        <f>IF(PIT_fed_deduction!CS46="",0,(PIT_history!CS46*(1-PIT_fed_deduction!CS46*PIT_history!CS$54))/(1-PIT_history!CS46*PIT_fed_deduction!CS46*PIT_history!CS$54))</f>
        <v>5.8579103702381147E-2</v>
      </c>
      <c r="CT46" s="148">
        <f>IF(PIT_fed_deduction!CT46="",0,(PIT_history!CT46*(1-PIT_fed_deduction!CT46*PIT_history!CT$54))/(1-PIT_history!CT46*PIT_fed_deduction!CT46*PIT_history!CT$54))</f>
        <v>5.6929036445129505E-2</v>
      </c>
      <c r="CU46" s="148">
        <f>IF(PIT_fed_deduction!CU46="",0,(PIT_history!CU46*(1-PIT_fed_deduction!CU46*PIT_history!CU$54))/(1-PIT_history!CU46*PIT_fed_deduction!CU46*PIT_history!CU$54))</f>
        <v>5.6929036445129505E-2</v>
      </c>
      <c r="CV46" s="148">
        <f>IF(PIT_fed_deduction!CV46="",0,(PIT_history!CV46*(1-PIT_fed_deduction!CV46*PIT_history!CV$54))/(1-PIT_history!CV46*PIT_fed_deduction!CV46*PIT_history!CV$54))</f>
        <v>5.6929036445129505E-2</v>
      </c>
      <c r="CW46" s="148">
        <f>IF(PIT_fed_deduction!CW46="",0,(PIT_history!CW46*(1-PIT_fed_deduction!CW46*PIT_history!CW$54))/(1-PIT_history!CW46*PIT_fed_deduction!CW46*PIT_history!CW$54))</f>
        <v>5.6929036445129505E-2</v>
      </c>
      <c r="CX46" s="148">
        <f>IF(PIT_fed_deduction!CX46="",0,(PIT_history!CX46*(1-PIT_fed_deduction!CX46*PIT_history!CX$54))/(1-PIT_history!CX46*PIT_fed_deduction!CX46*PIT_history!CX$54))</f>
        <v>5.6929036445129505E-2</v>
      </c>
      <c r="CY46" s="148">
        <f>IF(PIT_fed_deduction!CY46="",0,(PIT_history!CY46*(1-PIT_fed_deduction!CY46*PIT_history!CY$54))/(1-PIT_history!CY46*PIT_fed_deduction!CY46*PIT_history!CY$54))</f>
        <v>5.7096363737751128E-2</v>
      </c>
      <c r="CZ46" s="148">
        <f>IF(PIT_fed_deduction!CZ46="",0,(PIT_history!CZ46*(1-PIT_fed_deduction!CZ46*PIT_history!CZ$54))/(1-PIT_history!CZ46*PIT_fed_deduction!CZ46*PIT_history!CZ$54))</f>
        <v>5.7263631663777632E-2</v>
      </c>
      <c r="DA46" s="148">
        <f>IF(PIT_fed_deduction!DA46="",0,(PIT_history!DA46*(1-PIT_fed_deduction!DA46*PIT_history!DA$54))/(1-PIT_history!DA46*PIT_fed_deduction!DA46*PIT_history!DA$54))</f>
        <v>5.8466211085801065E-2</v>
      </c>
      <c r="DB46" s="148">
        <f>IF(PIT_fed_deduction!DB46="",0,(PIT_history!DB46*(1-PIT_fed_deduction!DB46*PIT_history!DB$54))/(1-PIT_history!DB46*PIT_fed_deduction!DB46*PIT_history!DB$54))</f>
        <v>5.8466211085801065E-2</v>
      </c>
      <c r="DC46" s="148">
        <f>IF(PIT_fed_deduction!DC46="",0,(PIT_history!DC46*(1-PIT_fed_deduction!DC46*PIT_history!DC$54))/(1-PIT_history!DC46*PIT_fed_deduction!DC46*PIT_history!DC$54))</f>
        <v>5.8466211085801065E-2</v>
      </c>
      <c r="DD46" s="148">
        <f>IF(PIT_fed_deduction!DD46="",0,(PIT_history!DD46*(1-PIT_fed_deduction!DD46*PIT_history!DD$54))/(1-PIT_history!DD46*PIT_fed_deduction!DD46*PIT_history!DD$54))</f>
        <v>5.8297099065079946E-2</v>
      </c>
      <c r="DE46" s="148">
        <f>IF(PIT_fed_deduction!DE46="",0,(PIT_history!DE46*(1-PIT_fed_deduction!DE46*PIT_history!DE$54))/(1-PIT_history!DE46*PIT_fed_deduction!DE46*PIT_history!DE$54))</f>
        <v>5.8297099065079946E-2</v>
      </c>
      <c r="DF46" s="148">
        <f>IF(PIT_fed_deduction!DF46="",0,(PIT_history!DF46*(1-PIT_fed_deduction!DF46*PIT_history!DF$54))/(1-PIT_history!DF46*PIT_fed_deduction!DF46*PIT_history!DF$54))</f>
        <v>4.1614123581336697E-2</v>
      </c>
      <c r="DG46" s="148">
        <f>IF(PIT_fed_deduction!DG46="",0,(PIT_history!DG46*(1-PIT_fed_deduction!DG46*PIT_history!DG$54))/(1-PIT_history!DG46*PIT_fed_deduction!DG46*PIT_history!DG$54))</f>
        <v>0.05</v>
      </c>
      <c r="DH46" s="148">
        <f>IF(PIT_fed_deduction!DH46="",0,(PIT_history!DH46*(1-PIT_fed_deduction!DH46*PIT_history!DH$54))/(1-PIT_history!DH46*PIT_fed_deduction!DH46*PIT_history!DH$54))</f>
        <v>0.05</v>
      </c>
      <c r="DI46" s="148">
        <f>IF(PIT_fed_deduction!DI46="",0,(PIT_history!DI46*(1-PIT_fed_deduction!DI46*PIT_history!DI$54))/(1-PIT_history!DI46*PIT_fed_deduction!DI46*PIT_history!DI$54))</f>
        <v>0.05</v>
      </c>
      <c r="DJ46" s="148">
        <f>IF(PIT_fed_deduction!DJ46="",0,(PIT_history!DJ46*(1-PIT_fed_deduction!DJ46*PIT_history!DJ$54))/(1-PIT_history!DJ46*PIT_fed_deduction!DJ46*PIT_history!DJ$54))</f>
        <v>0.05</v>
      </c>
      <c r="DK46" s="148">
        <f>IF(PIT_fed_deduction!DK46="",0,(PIT_history!DK46*(1-PIT_fed_deduction!DK46*PIT_history!DK$54))/(1-PIT_history!DK46*PIT_fed_deduction!DK46*PIT_history!DK$54))</f>
        <v>0.05</v>
      </c>
      <c r="DL46" s="148">
        <f>IF(PIT_fed_deduction!DL46="",0,(PIT_history!DL46*(1-PIT_fed_deduction!DL46*PIT_history!DL$54))/(1-PIT_history!DL46*PIT_fed_deduction!DL46*PIT_history!DL$54))</f>
        <v>0.05</v>
      </c>
      <c r="DM46" s="148">
        <f>IF(PIT_fed_deduction!DM46="",0,(PIT_history!DM46*(1-PIT_fed_deduction!DM46*PIT_history!DM$54))/(1-PIT_history!DM46*PIT_fed_deduction!DM46*PIT_history!DM$54))</f>
        <v>0.05</v>
      </c>
      <c r="DN46" s="148">
        <f>IF(PIT_fed_deduction!DN46="",0,(PIT_history!DN46*(1-PIT_fed_deduction!DN46*PIT_history!DN$54))/(1-PIT_history!DN46*PIT_fed_deduction!DN46*PIT_history!DN$54))</f>
        <v>0.05</v>
      </c>
      <c r="DO46" s="148">
        <f>IF(PIT_fed_deduction!DO46="",0,(PIT_history!DO46*(1-PIT_fed_deduction!DO46*PIT_history!DO$54))/(1-PIT_history!DO46*PIT_fed_deduction!DO46*PIT_history!DO$54))</f>
        <v>0.05</v>
      </c>
      <c r="DP46" s="148">
        <f>IF(PIT_fed_deduction!DP46="",0,(1-(PIT_fed_deduction!DP46*PIT_history!DP$54))*PIT_history!DP46)</f>
        <v>4.9500000000000002E-2</v>
      </c>
      <c r="DQ46" s="148">
        <f>IF(PIT_fed_deduction!DQ46="",0,(1-(PIT_fed_deduction!DQ46*PIT_history!DQ$54))*PIT_history!DQ46)</f>
        <v>4.9500000000000002E-2</v>
      </c>
      <c r="DR46" s="148">
        <f>IF(PIT_fed_deduction!DR46="",0,(1-(PIT_fed_deduction!DR46*PIT_history!DR$54))*PIT_history!DR46)</f>
        <v>4.9500000000000002E-2</v>
      </c>
      <c r="DS46" s="148">
        <f>IF(PIT_fed_deduction!DS46="",0,(1-(PIT_fed_deduction!DS46*PIT_history!DS$54))*PIT_history!DS46)</f>
        <v>4.9500000000000002E-2</v>
      </c>
      <c r="DT46" s="148">
        <f>IF(PIT_fed_deduction!DT46="",0,(1-(PIT_fed_deduction!DT46*PIT_history!DT$54))*PIT_history!DT46)</f>
        <v>4.8499999999999995E-2</v>
      </c>
      <c r="DU46" s="148">
        <f>IF(PIT_fed_deduction!DU46="",0,(1-(PIT_fed_deduction!DU46*PIT_history!DU$54))*PIT_history!DU46)</f>
        <v>4.6500000000000007E-2</v>
      </c>
      <c r="DV46" s="148">
        <f>IF(PIT_fed_deduction!DV46="",0,(1-(PIT_fed_deduction!DV46*PIT_history!DV$54))*PIT_history!DV46)</f>
        <v>4.5499999999999999E-2</v>
      </c>
      <c r="DW46" s="148">
        <f>IF(PIT_fed_deduction!DW46="",0,(1-(PIT_fed_deduction!DW46*PIT_history!DW$54))*PIT_history!DW46)</f>
        <v>4.4999999999999998E-2</v>
      </c>
      <c r="DX46" s="148">
        <f>IF(PIT_fed_deduction!DX46="",0,(1-(PIT_fed_deduction!DX46*PIT_history!DX$54))*PIT_history!DX46)</f>
        <v>4.4499999999999998E-2</v>
      </c>
      <c r="DY46" s="144">
        <f>IF(PIT_fed_deduction!DY46="","",(1-(PIT_fed_deduction!DY46*PIT_history!DY$54))*PIT_history!DY46)</f>
        <v>4.4499999999999998E-2</v>
      </c>
      <c r="DZ46" s="68"/>
      <c r="EA46" s="2"/>
      <c r="EB46" s="2"/>
      <c r="EC46" s="2"/>
      <c r="ED46" s="2"/>
      <c r="EE46" s="2"/>
      <c r="EF46" s="2"/>
      <c r="EG46" s="2"/>
      <c r="EH46" s="2"/>
      <c r="EI46" s="2"/>
      <c r="EJ46" s="2"/>
      <c r="EK46" s="2"/>
      <c r="EL46" s="2"/>
      <c r="EM46" s="2"/>
      <c r="EN46" s="2"/>
      <c r="EO46" s="2"/>
      <c r="EP46" s="2"/>
      <c r="EQ46" s="2"/>
      <c r="ER46" s="2"/>
      <c r="ES46" s="2"/>
      <c r="ET46" s="2"/>
      <c r="EU46" s="2"/>
    </row>
    <row r="47" spans="1:151" ht="15" customHeight="1">
      <c r="A47" s="18" t="s">
        <v>71</v>
      </c>
      <c r="B47" s="148">
        <f>IF(PIT_fed_deduction!B47="",0,(PIT_history!B47*(1-PIT_fed_deduction!B47*PIT_history!B$54))/(1-PIT_history!B47*PIT_fed_deduction!B47*PIT_history!B$54))</f>
        <v>0</v>
      </c>
      <c r="C47" s="148">
        <f>IF(PIT_fed_deduction!C47="",0,(PIT_history!C47*(1-PIT_fed_deduction!C47*PIT_history!C$54))/(1-PIT_history!C47*PIT_fed_deduction!C47*PIT_history!C$54))</f>
        <v>0</v>
      </c>
      <c r="D47" s="148">
        <f>IF(PIT_fed_deduction!D47="",0,(PIT_history!D47*(1-PIT_fed_deduction!D47*PIT_history!D$54))/(1-PIT_history!D47*PIT_fed_deduction!D47*PIT_history!D$54))</f>
        <v>0</v>
      </c>
      <c r="E47" s="148">
        <f>IF(PIT_fed_deduction!E47="",0,(PIT_history!E47*(1-PIT_fed_deduction!E47*PIT_history!E$54))/(1-PIT_history!E47*PIT_fed_deduction!E47*PIT_history!E$54))</f>
        <v>0</v>
      </c>
      <c r="F47" s="148">
        <f>IF(PIT_fed_deduction!F47="",0,(PIT_history!F47*(1-PIT_fed_deduction!F47*PIT_history!F$54))/(1-PIT_history!F47*PIT_fed_deduction!F47*PIT_history!F$54))</f>
        <v>0</v>
      </c>
      <c r="G47" s="148">
        <f>IF(PIT_fed_deduction!G47="",0,(PIT_history!G47*(1-PIT_fed_deduction!G47*PIT_history!G$54))/(1-PIT_history!G47*PIT_fed_deduction!G47*PIT_history!G$54))</f>
        <v>0</v>
      </c>
      <c r="H47" s="148">
        <f>IF(PIT_fed_deduction!H47="",0,(PIT_history!H47*(1-PIT_fed_deduction!H47*PIT_history!H$54))/(1-PIT_history!H47*PIT_fed_deduction!H47*PIT_history!H$54))</f>
        <v>0</v>
      </c>
      <c r="I47" s="148">
        <f>IF(PIT_fed_deduction!I47="",0,(PIT_history!I47*(1-PIT_fed_deduction!I47*PIT_history!I$54))/(1-PIT_history!I47*PIT_fed_deduction!I47*PIT_history!I$54))</f>
        <v>0</v>
      </c>
      <c r="J47" s="148">
        <f>IF(PIT_fed_deduction!J47="",0,(PIT_history!J47*(1-PIT_fed_deduction!J47*PIT_history!J$54))/(1-PIT_history!J47*PIT_fed_deduction!J47*PIT_history!J$54))</f>
        <v>0</v>
      </c>
      <c r="K47" s="148">
        <f>IF(PIT_fed_deduction!K47="",0,(PIT_history!K47*(1-PIT_fed_deduction!K47*PIT_history!K$54))/(1-PIT_history!K47*PIT_fed_deduction!K47*PIT_history!K$54))</f>
        <v>0</v>
      </c>
      <c r="L47" s="148">
        <f>IF(PIT_fed_deduction!L47="",0,(PIT_history!L47*(1-PIT_fed_deduction!L47*PIT_history!L$54))/(1-PIT_history!L47*PIT_fed_deduction!L47*PIT_history!L$54))</f>
        <v>0</v>
      </c>
      <c r="M47" s="148">
        <f>IF(PIT_fed_deduction!M47="",0,(PIT_history!M47*(1-PIT_fed_deduction!M47*PIT_history!M$54))/(1-PIT_history!M47*PIT_fed_deduction!M47*PIT_history!M$54))</f>
        <v>0</v>
      </c>
      <c r="N47" s="148">
        <f>IF(PIT_fed_deduction!N47="",0,(PIT_history!N47*(1-PIT_fed_deduction!N47*PIT_history!N$54))/(1-PIT_history!N47*PIT_fed_deduction!N47*PIT_history!N$54))</f>
        <v>0</v>
      </c>
      <c r="O47" s="148">
        <f>IF(PIT_fed_deduction!O47="",0,(PIT_history!O47*(1-PIT_fed_deduction!O47*PIT_history!O$54))/(1-PIT_history!O47*PIT_fed_deduction!O47*PIT_history!O$54))</f>
        <v>0</v>
      </c>
      <c r="P47" s="148">
        <f>IF(PIT_fed_deduction!P47="",0,(PIT_history!P47*(1-PIT_fed_deduction!P47*PIT_history!P$54))/(1-PIT_history!P47*PIT_fed_deduction!P47*PIT_history!P$54))</f>
        <v>0</v>
      </c>
      <c r="Q47" s="148">
        <f>IF(PIT_fed_deduction!Q47="",0,(PIT_history!Q47*(1-PIT_fed_deduction!Q47*PIT_history!Q$54))/(1-PIT_history!Q47*PIT_fed_deduction!Q47*PIT_history!Q$54))</f>
        <v>0</v>
      </c>
      <c r="R47" s="148">
        <f>IF(PIT_fed_deduction!R47="",0,(PIT_history!R47*(1-PIT_fed_deduction!R47*PIT_history!R$54))/(1-PIT_history!R47*PIT_fed_deduction!R47*PIT_history!R$54))</f>
        <v>0</v>
      </c>
      <c r="S47" s="148">
        <f>IF(PIT_fed_deduction!S47="",0,(PIT_history!S47*(1-PIT_fed_deduction!S47*PIT_history!S$54))/(1-PIT_history!S47*PIT_fed_deduction!S47*PIT_history!S$54))</f>
        <v>0</v>
      </c>
      <c r="T47" s="148">
        <f>IF(PIT_fed_deduction!T47="",0,(PIT_history!T47*(1-PIT_fed_deduction!T47*PIT_history!T$54))/(1-PIT_history!T47*PIT_fed_deduction!T47*PIT_history!T$54))</f>
        <v>0</v>
      </c>
      <c r="U47" s="148">
        <f>IF(PIT_fed_deduction!U47="",0,(PIT_history!U47*(1-PIT_fed_deduction!U47*PIT_history!U$54))/(1-PIT_history!U47*PIT_fed_deduction!U47*PIT_history!U$54))</f>
        <v>0</v>
      </c>
      <c r="V47" s="148">
        <f>IF(PIT_fed_deduction!V47="",0,(PIT_history!V47*(1-PIT_fed_deduction!V47*PIT_history!V$54))/(1-PIT_history!V47*PIT_fed_deduction!V47*PIT_history!V$54))</f>
        <v>0</v>
      </c>
      <c r="W47" s="148">
        <f>IF(PIT_fed_deduction!W47="",0,(PIT_history!W47*(1-PIT_fed_deduction!W47*PIT_history!W$54))/(1-PIT_history!W47*PIT_fed_deduction!W47*PIT_history!W$54))</f>
        <v>0</v>
      </c>
      <c r="X47" s="148">
        <f>IF(PIT_fed_deduction!X47="",0,(PIT_history!X47*(1-PIT_fed_deduction!X47*PIT_history!X$54))/(1-PIT_history!X47*PIT_fed_deduction!X47*PIT_history!X$54))</f>
        <v>0</v>
      </c>
      <c r="Y47" s="148">
        <f>IF(PIT_fed_deduction!Y47="",0,(PIT_history!Y47*(1-PIT_fed_deduction!Y47*PIT_history!Y$54))/(1-PIT_history!Y47*PIT_fed_deduction!Y47*PIT_history!Y$54))</f>
        <v>0</v>
      </c>
      <c r="Z47" s="148">
        <f>IF(PIT_fed_deduction!Z47="",0,(PIT_history!Z47*(1-PIT_fed_deduction!Z47*PIT_history!Z$54))/(1-PIT_history!Z47*PIT_fed_deduction!Z47*PIT_history!Z$54))</f>
        <v>0</v>
      </c>
      <c r="AA47" s="148">
        <f>IF(PIT_fed_deduction!AA47="",0,(PIT_history!AA47*(1-PIT_fed_deduction!AA47*PIT_history!AA$54))/(1-PIT_history!AA47*PIT_fed_deduction!AA47*PIT_history!AA$54))</f>
        <v>0</v>
      </c>
      <c r="AB47" s="148">
        <f>IF(PIT_fed_deduction!AB47="",0,(PIT_history!AB47*(1-PIT_fed_deduction!AB47*PIT_history!AB$54))/(1-PIT_history!AB47*PIT_fed_deduction!AB47*PIT_history!AB$54))</f>
        <v>0</v>
      </c>
      <c r="AC47" s="148">
        <f>IF(PIT_fed_deduction!AC47="",0,(PIT_history!AC47*(1-PIT_fed_deduction!AC47*PIT_history!AC$54))/(1-PIT_history!AC47*PIT_fed_deduction!AC47*PIT_history!AC$54))</f>
        <v>0</v>
      </c>
      <c r="AD47" s="148">
        <f>IF(PIT_fed_deduction!AD47="",0,(PIT_history!AD47*(1-PIT_fed_deduction!AD47*PIT_history!AD$54))/(1-PIT_history!AD47*PIT_fed_deduction!AD47*PIT_history!AD$54))</f>
        <v>0</v>
      </c>
      <c r="AE47" s="148">
        <f>IF(PIT_fed_deduction!AE47="",0,(PIT_history!AE47*(1-PIT_fed_deduction!AE47*PIT_history!AE$54))/(1-PIT_history!AE47*PIT_fed_deduction!AE47*PIT_history!AE$54))</f>
        <v>0</v>
      </c>
      <c r="AF47" s="148">
        <f>IF(PIT_fed_deduction!AF47="",0,(PIT_history!AF47*(1-PIT_fed_deduction!AF47*PIT_history!AF$54))/(1-PIT_history!AF47*PIT_fed_deduction!AF47*PIT_history!AF$54))</f>
        <v>0</v>
      </c>
      <c r="AG47" s="148">
        <f>IF(PIT_fed_deduction!AG47="",0,(PIT_history!AG47*(1-PIT_fed_deduction!AG47*PIT_history!AG$54))/(1-PIT_history!AG47*PIT_fed_deduction!AG47*PIT_history!AG$54))</f>
        <v>1.507537688442211E-2</v>
      </c>
      <c r="AH47" s="148">
        <f>IF(PIT_fed_deduction!AH47="",0,(PIT_history!AH47*(1-PIT_fed_deduction!AH47*PIT_history!AH$54))/(1-PIT_history!AH47*PIT_fed_deduction!AH47*PIT_history!AH$54))</f>
        <v>7.4944298156775372E-3</v>
      </c>
      <c r="AI47" s="148">
        <f>IF(PIT_fed_deduction!AI47="",0,(PIT_history!AI47*(1-PIT_fed_deduction!AI47*PIT_history!AI$54))/(1-PIT_history!AI47*PIT_fed_deduction!AI47*PIT_history!AI$54))</f>
        <v>7.4944298156775372E-3</v>
      </c>
      <c r="AJ47" s="148">
        <f>IF(PIT_fed_deduction!AJ47="",0,(PIT_history!AJ47*(1-PIT_fed_deduction!AJ47*PIT_history!AJ$54))/(1-PIT_history!AJ47*PIT_fed_deduction!AJ47*PIT_history!AJ$54))</f>
        <v>7.4944298156775372E-3</v>
      </c>
      <c r="AK47" s="148">
        <f>IF(PIT_fed_deduction!AK47="",0,(PIT_history!AK47*(1-PIT_fed_deduction!AK47*PIT_history!AK$54))/(1-PIT_history!AK47*PIT_fed_deduction!AK47*PIT_history!AK$54))</f>
        <v>1.5182601559294216E-2</v>
      </c>
      <c r="AL47" s="148">
        <f>IF(PIT_fed_deduction!AL47="",0,(PIT_history!AL47*(1-PIT_fed_deduction!AL47*PIT_history!AL$54))/(1-PIT_history!AL47*PIT_fed_deduction!AL47*PIT_history!AL$54))</f>
        <v>8.6741016109045839E-3</v>
      </c>
      <c r="AM47" s="148">
        <f>IF(PIT_fed_deduction!AM47="",0,(PIT_history!AM47*(1-PIT_fed_deduction!AM47*PIT_history!AM$54))/(1-PIT_history!AM47*PIT_fed_deduction!AM47*PIT_history!AM$54))</f>
        <v>8.6741016109045839E-3</v>
      </c>
      <c r="AN47" s="148">
        <f>IF(PIT_fed_deduction!AN47="",0,(PIT_history!AN47*(1-PIT_fed_deduction!AN47*PIT_history!AN$54))/(1-PIT_history!AN47*PIT_fed_deduction!AN47*PIT_history!AN$54))</f>
        <v>8.6741016109045839E-3</v>
      </c>
      <c r="AO47" s="148">
        <f>IF(PIT_fed_deduction!AO47="",0,(PIT_history!AO47*(1-PIT_fed_deduction!AO47*PIT_history!AO$54))/(1-PIT_history!AO47*PIT_fed_deduction!AO47*PIT_history!AO$54))</f>
        <v>8.6741016109045839E-3</v>
      </c>
      <c r="AP47" s="148">
        <f>IF(PIT_fed_deduction!AP47="",0,(PIT_history!AP47*(1-PIT_fed_deduction!AP47*PIT_history!AP$54))/(1-PIT_history!AP47*PIT_fed_deduction!AP47*PIT_history!AP$54))</f>
        <v>8.6741016109045839E-3</v>
      </c>
      <c r="AQ47" s="148">
        <f>IF(PIT_fed_deduction!AQ47="",0,(PIT_history!AQ47*(1-PIT_fed_deduction!AQ47*PIT_history!AQ$54))/(1-PIT_history!AQ47*PIT_fed_deduction!AQ47*PIT_history!AQ$54))</f>
        <v>7.8544853245142605E-3</v>
      </c>
      <c r="AR47" s="148">
        <f>IF(PIT_fed_deduction!AR47="",0,(PIT_history!AR47*(1-PIT_fed_deduction!AR47*PIT_history!AR$54))/(1-PIT_history!AR47*PIT_fed_deduction!AR47*PIT_history!AR$54))</f>
        <v>4.9751243781094526E-3</v>
      </c>
      <c r="AS47" s="148">
        <f>IF(PIT_fed_deduction!AS47="",0,(PIT_history!AS47*(1-PIT_fed_deduction!AS47*PIT_history!AS$54))/(1-PIT_history!AS47*PIT_fed_deduction!AS47*PIT_history!AS$54))</f>
        <v>4.9751243781094526E-3</v>
      </c>
      <c r="AT47" s="148">
        <f>IF(PIT_fed_deduction!AT47="",0,(PIT_history!AT47*(1-PIT_fed_deduction!AT47*PIT_history!AT$54))/(1-PIT_history!AT47*PIT_fed_deduction!AT47*PIT_history!AT$54))</f>
        <v>2.4937655860349153E-3</v>
      </c>
      <c r="AU47" s="148">
        <f>IF(PIT_fed_deduction!AU47="",0,(PIT_history!AU47*(1-PIT_fed_deduction!AU47*PIT_history!AU$54))/(1-PIT_history!AU47*PIT_fed_deduction!AU47*PIT_history!AU$54))</f>
        <v>3.7359900373598993E-3</v>
      </c>
      <c r="AV47" s="148">
        <f>IF(PIT_fed_deduction!AV47="",0,(PIT_history!AV47*(1-PIT_fed_deduction!AV47*PIT_history!AV$54))/(1-PIT_history!AV47*PIT_fed_deduction!AV47*PIT_history!AV$54))</f>
        <v>3.7359900373598993E-3</v>
      </c>
      <c r="AW47" s="148">
        <f>IF(PIT_fed_deduction!AW47="",0,(PIT_history!AW47*(1-PIT_fed_deduction!AW47*PIT_history!AW$54))/(1-PIT_history!AW47*PIT_fed_deduction!AW47*PIT_history!AW$54))</f>
        <v>0.04</v>
      </c>
      <c r="AX47" s="148">
        <f>IF(PIT_fed_deduction!AX47="",0,(PIT_history!AX47*(1-PIT_fed_deduction!AX47*PIT_history!AX$54))/(1-PIT_history!AX47*PIT_fed_deduction!AX47*PIT_history!AX$54))</f>
        <v>0.04</v>
      </c>
      <c r="AY47" s="148">
        <f>IF(PIT_fed_deduction!AY47="",0,(PIT_history!AY47*(1-PIT_fed_deduction!AY47*PIT_history!AY$54))/(1-PIT_history!AY47*PIT_fed_deduction!AY47*PIT_history!AY$54))</f>
        <v>5.5E-2</v>
      </c>
      <c r="AZ47" s="148">
        <f>IF(PIT_fed_deduction!AZ47="",0,(PIT_history!AZ47*(1-PIT_fed_deduction!AZ47*PIT_history!AZ$54))/(1-PIT_history!AZ47*PIT_fed_deduction!AZ47*PIT_history!AZ$54))</f>
        <v>5.5E-2</v>
      </c>
      <c r="BA47" s="148">
        <f>IF(PIT_fed_deduction!BA47="",0,(PIT_history!BA47*(1-PIT_fed_deduction!BA47*PIT_history!BA$54))/(1-PIT_history!BA47*PIT_fed_deduction!BA47*PIT_history!BA$54))</f>
        <v>6.3250000000000001E-2</v>
      </c>
      <c r="BB47" s="148">
        <f>IF(PIT_fed_deduction!BB47="",0,(PIT_history!BB47*(1-PIT_fed_deduction!BB47*PIT_history!BB$54))/(1-PIT_history!BB47*PIT_fed_deduction!BB47*PIT_history!BB$54))</f>
        <v>6.3250000000000001E-2</v>
      </c>
      <c r="BC47" s="148">
        <f>IF(PIT_fed_deduction!BC47="",0,(PIT_history!BC47*(1-PIT_fed_deduction!BC47*PIT_history!BC$54))/(1-PIT_history!BC47*PIT_fed_deduction!BC47*PIT_history!BC$54))</f>
        <v>5.5E-2</v>
      </c>
      <c r="BD47" s="148">
        <f>IF(PIT_fed_deduction!BD47="",0,(PIT_history!BD47*(1-PIT_fed_deduction!BD47*PIT_history!BD$54))/(1-PIT_history!BD47*PIT_fed_deduction!BD47*PIT_history!BD$54))</f>
        <v>5.5E-2</v>
      </c>
      <c r="BE47" s="148">
        <f>IF(PIT_fed_deduction!BE47="",0,(PIT_history!BE47*(1-PIT_fed_deduction!BE47*PIT_history!BE$54))/(1-PIT_history!BE47*PIT_fed_deduction!BE47*PIT_history!BE$54))</f>
        <v>7.4999999999999997E-2</v>
      </c>
      <c r="BF47" s="148">
        <f>IF(PIT_fed_deduction!BF47="",0,(PIT_history!BF47*(1-PIT_fed_deduction!BF47*PIT_history!BF$54))/(1-PIT_history!BF47*PIT_fed_deduction!BF47*PIT_history!BF$54))</f>
        <v>7.4999999999999997E-2</v>
      </c>
      <c r="BG47" s="148">
        <f>IF(PIT_fed_deduction!BG47="",0,(PIT_history!BG47*(1-PIT_fed_deduction!BG47*PIT_history!BG$54))/(1-PIT_history!BG47*PIT_fed_deduction!BG47*PIT_history!BG$54))</f>
        <v>7.4999999999999997E-2</v>
      </c>
      <c r="BH47" s="148">
        <f>IF(PIT_fed_deduction!BH47="",0,(PIT_history!BH47*(1-PIT_fed_deduction!BH47*PIT_history!BH$54))/(1-PIT_history!BH47*PIT_fed_deduction!BH47*PIT_history!BH$54))</f>
        <v>7.4999999999999997E-2</v>
      </c>
      <c r="BI47" s="148">
        <f>IF(PIT_fed_deduction!BI47="",0,(PIT_history!BI47*(1-PIT_fed_deduction!BI47*PIT_history!BI$54))/(1-PIT_history!BI47*PIT_fed_deduction!BI47*PIT_history!BI$54))</f>
        <v>7.4999999999999997E-2</v>
      </c>
      <c r="BJ47" s="148">
        <f>IF(PIT_fed_deduction!BJ47="",0,(PIT_history!BJ47*(1-PIT_fed_deduction!BJ47*PIT_history!BJ$54))/(1-PIT_history!BJ47*PIT_fed_deduction!BJ47*PIT_history!BJ$54))</f>
        <v>7.4999999999999997E-2</v>
      </c>
      <c r="BK47" s="148">
        <f>IF(PIT_fed_deduction!BK47="",0,(PIT_history!BK47*(1-PIT_fed_deduction!BK47*PIT_history!BK$54))/(1-PIT_history!BK47*PIT_fed_deduction!BK47*PIT_history!BK$54))</f>
        <v>7.4999999999999997E-2</v>
      </c>
      <c r="BL47" s="148">
        <f>IF(PIT_fed_deduction!BL47="",0,(PIT_history!BL47*(1-PIT_fed_deduction!BL47*PIT_history!BL$54))/(1-PIT_history!BL47*PIT_fed_deduction!BL47*PIT_history!BL$54))</f>
        <v>7.4999999999999997E-2</v>
      </c>
      <c r="BM47" s="148">
        <f>IF(PIT_fed_deduction!BM47="",0,(PIT_history!BM47*(1-PIT_fed_deduction!BM47*PIT_history!BM$54))/(1-PIT_history!BM47*PIT_fed_deduction!BM47*PIT_history!BM$54))</f>
        <v>7.4999999999999997E-2</v>
      </c>
      <c r="BN47" s="148">
        <f>IF(PIT_fed_deduction!BN47="",0,(PIT_history!BN47*(1-PIT_fed_deduction!BN47*PIT_history!BN$54))/(1-PIT_history!BN47*PIT_fed_deduction!BN47*PIT_history!BN$54))</f>
        <v>7.4999999999999997E-2</v>
      </c>
      <c r="BO47" s="148">
        <f>IF(PIT_fed_deduction!BO47="",0,(PIT_history!BO47*(1-PIT_fed_deduction!BO47*PIT_history!BO$54))/(1-PIT_history!BO47*PIT_fed_deduction!BO47*PIT_history!BO$54))</f>
        <v>7.4999999999999997E-2</v>
      </c>
      <c r="BP47" s="148">
        <f>IF(PIT_fed_deduction!BP47="",0,(PIT_history!BP47*(1-PIT_fed_deduction!BP47*PIT_history!BP$54))/(1-PIT_history!BP47*PIT_fed_deduction!BP47*PIT_history!BP$54))</f>
        <v>7.4999999999999997E-2</v>
      </c>
      <c r="BQ47" s="148">
        <f>IF(PIT_fed_deduction!BQ47="",0,(PIT_history!BQ47*(1-PIT_fed_deduction!BQ47*PIT_history!BQ$54))/(1-PIT_history!BQ47*PIT_fed_deduction!BQ47*PIT_history!BQ$54))</f>
        <v>7.4999999999999997E-2</v>
      </c>
      <c r="BR47" s="148">
        <f>IF(PIT_fed_deduction!BR47="",0,(PIT_history!BR47*(1-PIT_fed_deduction!BR47*PIT_history!BR$54))/(1-PIT_history!BR47*PIT_fed_deduction!BR47*PIT_history!BR$54))</f>
        <v>0.17499999999999999</v>
      </c>
      <c r="BS47" s="148">
        <f>IF(PIT_fed_deduction!BS47="",0,(PIT_history!BS47*(1-PIT_fed_deduction!BS47*PIT_history!BS$54))/(1-PIT_history!BS47*PIT_fed_deduction!BS47*PIT_history!BS$54))</f>
        <v>0.20124999999999998</v>
      </c>
      <c r="BT47" s="148">
        <f>IF(PIT_fed_deduction!BT47="",0,(PIT_history!BT47*(1-PIT_fed_deduction!BT47*PIT_history!BT$54))/(1-PIT_history!BT47*PIT_fed_deduction!BT47*PIT_history!BT$54))</f>
        <v>0.17499999999999999</v>
      </c>
      <c r="BU47" s="148">
        <f>IF(PIT_fed_deduction!BU47="",0,(PIT_history!BU47*(1-PIT_fed_deduction!BU47*PIT_history!BU$54))/(1-PIT_history!BU47*PIT_fed_deduction!BU47*PIT_history!BU$54))</f>
        <v>0.17499999999999999</v>
      </c>
      <c r="BV47" s="148">
        <f>IF(PIT_fed_deduction!BV47="",0,(PIT_history!BV47*(1-PIT_fed_deduction!BV47*PIT_history!BV$54))/(1-PIT_history!BV47*PIT_fed_deduction!BV47*PIT_history!BV$54))</f>
        <v>0.19600000000000001</v>
      </c>
      <c r="BW47" s="148">
        <f>IF(PIT_fed_deduction!BW47="",0,(PIT_history!BW47*(1-PIT_fed_deduction!BW47*PIT_history!BW$54))/(1-PIT_history!BW47*PIT_fed_deduction!BW47*PIT_history!BW$54))</f>
        <v>0.19600000000000001</v>
      </c>
      <c r="BX47" s="148">
        <f>IF(PIT_fed_deduction!BX47="",0,(PIT_history!BX47*(1-PIT_fed_deduction!BX47*PIT_history!BX$54))/(1-PIT_history!BX47*PIT_fed_deduction!BX47*PIT_history!BX$54))</f>
        <v>0.19075</v>
      </c>
      <c r="BY47" s="148">
        <f>IF(PIT_fed_deduction!BY47="",0,(PIT_history!BY47*(1-PIT_fed_deduction!BY47*PIT_history!BY$54))/(1-PIT_history!BY47*PIT_fed_deduction!BY47*PIT_history!BY$54))</f>
        <v>0.19075</v>
      </c>
      <c r="BZ47" s="148">
        <f>IF(PIT_fed_deduction!BZ47="",0,(PIT_history!BZ47*(1-PIT_fed_deduction!BZ47*PIT_history!BZ$54))/(1-PIT_history!BZ47*PIT_fed_deduction!BZ47*PIT_history!BZ$54))</f>
        <v>0.19075</v>
      </c>
      <c r="CA47" s="148">
        <f>IF(PIT_fed_deduction!CA47="",0,(PIT_history!CA47*(1-PIT_fed_deduction!CA47*PIT_history!CA$54))/(1-PIT_history!CA47*PIT_fed_deduction!CA47*PIT_history!CA$54))</f>
        <v>0.19075</v>
      </c>
      <c r="CB47" s="148">
        <f>IF(PIT_fed_deduction!CB47="",0,(PIT_history!CB47*(1-PIT_fed_deduction!CB47*PIT_history!CB$54))/(1-PIT_history!CB47*PIT_fed_deduction!CB47*PIT_history!CB$54))</f>
        <v>0.19075</v>
      </c>
      <c r="CC47" s="148">
        <f>IF(PIT_fed_deduction!CC47="",0,(PIT_history!CC47*(1-PIT_fed_deduction!CC47*PIT_history!CC$54))/(1-PIT_history!CC47*PIT_fed_deduction!CC47*PIT_history!CC$54))</f>
        <v>0.17549000000000001</v>
      </c>
      <c r="CD47" s="148">
        <f>IF(PIT_fed_deduction!CD47="",0,(PIT_history!CD47*(1-PIT_fed_deduction!CD47*PIT_history!CD$54))/(1-PIT_history!CD47*PIT_fed_deduction!CD47*PIT_history!CD$54))</f>
        <v>0.161</v>
      </c>
      <c r="CE47" s="148">
        <f>IF(PIT_fed_deduction!CE47="",0,(PIT_history!CE47*(1-PIT_fed_deduction!CE47*PIT_history!CE$54))/(1-PIT_history!CE47*PIT_fed_deduction!CE47*PIT_history!CE$54))</f>
        <v>0.158999</v>
      </c>
      <c r="CF47" s="148">
        <f>IF(PIT_fed_deduction!CF47="",0,(PIT_history!CF47*(1-PIT_fed_deduction!CF47*PIT_history!CF$54))/(1-PIT_history!CF47*PIT_fed_deduction!CF47*PIT_history!CF$54))</f>
        <v>0.12</v>
      </c>
      <c r="CG47" s="148">
        <f>IF(PIT_fed_deduction!CG47="",0,(PIT_history!CG47*(1-PIT_fed_deduction!CG47*PIT_history!CG$54))/(1-PIT_history!CG47*PIT_fed_deduction!CG47*PIT_history!CG$54))</f>
        <v>0.13</v>
      </c>
      <c r="CH47" s="148">
        <f>IF(PIT_fed_deduction!CH47="",0,(PIT_history!CH47*(1-PIT_fed_deduction!CH47*PIT_history!CH$54))/(1-PIT_history!CH47*PIT_fed_deduction!CH47*PIT_history!CH$54))</f>
        <v>0.13</v>
      </c>
      <c r="CI47" s="148">
        <f>IF(PIT_fed_deduction!CI47="",0,(PIT_history!CI47*(1-PIT_fed_deduction!CI47*PIT_history!CI$54))/(1-PIT_history!CI47*PIT_fed_deduction!CI47*PIT_history!CI$54))</f>
        <v>0.13250000000000001</v>
      </c>
      <c r="CJ47" s="148">
        <f>IF(PIT_fed_deduction!CJ47="",0,(PIT_history!CJ47*(1-PIT_fed_deduction!CJ47*PIT_history!CJ$54))/(1-PIT_history!CJ47*PIT_fed_deduction!CJ47*PIT_history!CJ$54))</f>
        <v>0.13250000000000001</v>
      </c>
      <c r="CK47" s="148">
        <f>IF(PIT_fed_deduction!CK47="",0,(PIT_history!CK47*(1-PIT_fed_deduction!CK47*PIT_history!CK$54))/(1-PIT_history!CK47*PIT_fed_deduction!CK47*PIT_history!CK$54))</f>
        <v>9.9330000000000002E-2</v>
      </c>
      <c r="CL47" s="148">
        <f>IF(PIT_fed_deduction!CL47="",0,(PIT_history!CL47*(1-PIT_fed_deduction!CL47*PIT_history!CL$54))/(1-PIT_history!CL47*PIT_fed_deduction!CL47*PIT_history!CL$54))</f>
        <v>6.4400000000000013E-2</v>
      </c>
      <c r="CM47" s="148">
        <f>IF(PIT_fed_deduction!CM47="",0,(PIT_history!CM47*(1-PIT_fed_deduction!CM47*PIT_history!CM$54))/(1-PIT_history!CM47*PIT_fed_deduction!CM47*PIT_history!CM$54))</f>
        <v>7.0000000000000007E-2</v>
      </c>
      <c r="CN47" s="148">
        <f>IF(PIT_fed_deduction!CN47="",0,(PIT_history!CN47*(1-PIT_fed_deduction!CN47*PIT_history!CN$54))/(1-PIT_history!CN47*PIT_fed_deduction!CN47*PIT_history!CN$54))</f>
        <v>7.8400000000000011E-2</v>
      </c>
      <c r="CO47" s="148">
        <f>IF(PIT_fed_deduction!CO47="",0,(PIT_history!CO47*(1-PIT_fed_deduction!CO47*PIT_history!CO$54))/(1-PIT_history!CO47*PIT_fed_deduction!CO47*PIT_history!CO$54))</f>
        <v>0.10540000000000001</v>
      </c>
      <c r="CP47" s="148">
        <f>IF(PIT_fed_deduction!CP47="",0,(PIT_history!CP47*(1-PIT_fed_deduction!CP47*PIT_history!CP$54))/(1-PIT_history!CP47*PIT_fed_deduction!CP47*PIT_history!CP$54))</f>
        <v>0.10540000000000001</v>
      </c>
      <c r="CQ47" s="148">
        <f>IF(PIT_fed_deduction!CQ47="",0,(PIT_history!CQ47*(1-PIT_fed_deduction!CQ47*PIT_history!CQ$54))/(1-PIT_history!CQ47*PIT_fed_deduction!CQ47*PIT_history!CQ$54))</f>
        <v>0.13464000000000001</v>
      </c>
      <c r="CR47" s="148">
        <f>IF(PIT_fed_deduction!CR47="",0,(PIT_history!CR47*(1-PIT_fed_deduction!CR47*PIT_history!CR$54))/(1-PIT_history!CR47*PIT_fed_deduction!CR47*PIT_history!CR$54))</f>
        <v>9.9000000000000005E-2</v>
      </c>
      <c r="CS47" s="148">
        <f>IF(PIT_fed_deduction!CS47="",0,(PIT_history!CS47*(1-PIT_fed_deduction!CS47*PIT_history!CS$54))/(1-PIT_history!CS47*PIT_fed_deduction!CS47*PIT_history!CS$54))</f>
        <v>9.9000000000000005E-2</v>
      </c>
      <c r="CT47" s="148">
        <f>IF(PIT_fed_deduction!CT47="",0,(PIT_history!CT47*(1-PIT_fed_deduction!CT47*PIT_history!CT$54))/(1-PIT_history!CT47*PIT_fed_deduction!CT47*PIT_history!CT$54))</f>
        <v>9.9000000000000005E-2</v>
      </c>
      <c r="CU47" s="148">
        <f>IF(PIT_fed_deduction!CU47="",0,(PIT_history!CU47*(1-PIT_fed_deduction!CU47*PIT_history!CU$54))/(1-PIT_history!CU47*PIT_fed_deduction!CU47*PIT_history!CU$54))</f>
        <v>9.9000000000000005E-2</v>
      </c>
      <c r="CV47" s="148">
        <f>IF(PIT_fed_deduction!CV47="",0,(PIT_history!CV47*(1-PIT_fed_deduction!CV47*PIT_history!CV$54))/(1-PIT_history!CV47*PIT_fed_deduction!CV47*PIT_history!CV$54))</f>
        <v>9.9000000000000005E-2</v>
      </c>
      <c r="CW47" s="148">
        <f>IF(PIT_fed_deduction!CW47="",0,(PIT_history!CW47*(1-PIT_fed_deduction!CW47*PIT_history!CW$54))/(1-PIT_history!CW47*PIT_fed_deduction!CW47*PIT_history!CW$54))</f>
        <v>9.5039999999999999E-2</v>
      </c>
      <c r="CX47" s="148">
        <f>IF(PIT_fed_deduction!CX47="",0,(PIT_history!CX47*(1-PIT_fed_deduction!CX47*PIT_history!CX$54))/(1-PIT_history!CX47*PIT_fed_deduction!CX47*PIT_history!CX$54))</f>
        <v>9.5039999999999999E-2</v>
      </c>
      <c r="CY47" s="148">
        <f>IF(PIT_fed_deduction!CY47="",0,(PIT_history!CY47*(1-PIT_fed_deduction!CY47*PIT_history!CY$54))/(1-PIT_history!CY47*PIT_fed_deduction!CY47*PIT_history!CY$54))</f>
        <v>9.5039999999999999E-2</v>
      </c>
      <c r="CZ47" s="148">
        <f>IF(PIT_fed_deduction!CZ47="",0,(PIT_history!CZ47*(1-PIT_fed_deduction!CZ47*PIT_history!CZ$54))/(1-PIT_history!CZ47*PIT_fed_deduction!CZ47*PIT_history!CZ$54))</f>
        <v>9.5000000000000001E-2</v>
      </c>
      <c r="DA47" s="148">
        <f>IF(PIT_fed_deduction!DA47="",0,(PIT_history!DA47*(1-PIT_fed_deduction!DA47*PIT_history!DA$54))/(1-PIT_history!DA47*PIT_fed_deduction!DA47*PIT_history!DA$54))</f>
        <v>9.5000000000000001E-2</v>
      </c>
      <c r="DB47" s="148">
        <f>IF(PIT_fed_deduction!DB47="",0,(PIT_history!DB47*(1-PIT_fed_deduction!DB47*PIT_history!DB$54))/(1-PIT_history!DB47*PIT_fed_deduction!DB47*PIT_history!DB$54))</f>
        <v>9.5000000000000001E-2</v>
      </c>
      <c r="DC47" s="148">
        <f>IF(PIT_fed_deduction!DC47="",0,(PIT_history!DC47*(1-PIT_fed_deduction!DC47*PIT_history!DC$54))/(1-PIT_history!DC47*PIT_fed_deduction!DC47*PIT_history!DC$54))</f>
        <v>8.4000000000000005E-2</v>
      </c>
      <c r="DD47" s="148">
        <f>IF(PIT_fed_deduction!DD47="",0,(PIT_history!DD47*(1-PIT_fed_deduction!DD47*PIT_history!DD$54))/(1-PIT_history!DD47*PIT_fed_deduction!DD47*PIT_history!DD$54))</f>
        <v>8.4000000000000005E-2</v>
      </c>
      <c r="DE47" s="148">
        <f>IF(PIT_fed_deduction!DE47="",0,(PIT_history!DE47*(1-PIT_fed_deduction!DE47*PIT_history!DE$54))/(1-PIT_history!DE47*PIT_fed_deduction!DE47*PIT_history!DE$54))</f>
        <v>9.5000000000000001E-2</v>
      </c>
      <c r="DF47" s="148">
        <f>IF(PIT_fed_deduction!DF47="",0,(PIT_history!DF47*(1-PIT_fed_deduction!DF47*PIT_history!DF$54))/(1-PIT_history!DF47*PIT_fed_deduction!DF47*PIT_history!DF$54))</f>
        <v>9.5000000000000001E-2</v>
      </c>
      <c r="DG47" s="148">
        <f>IF(PIT_fed_deduction!DG47="",0,(PIT_history!DG47*(1-PIT_fed_deduction!DG47*PIT_history!DG$54))/(1-PIT_history!DG47*PIT_fed_deduction!DG47*PIT_history!DG$54))</f>
        <v>9.4E-2</v>
      </c>
      <c r="DH47" s="148">
        <f>IF(PIT_fed_deduction!DH47="",0,(PIT_history!DH47*(1-PIT_fed_deduction!DH47*PIT_history!DH$54))/(1-PIT_history!DH47*PIT_fed_deduction!DH47*PIT_history!DH$54))</f>
        <v>8.9499999999999996E-2</v>
      </c>
      <c r="DI47" s="148">
        <f>IF(PIT_fed_deduction!DI47="",0,(PIT_history!DI47*(1-PIT_fed_deduction!DI47*PIT_history!DI$54))/(1-PIT_history!DI47*PIT_fed_deduction!DI47*PIT_history!DI$54))</f>
        <v>8.9499999999999996E-2</v>
      </c>
      <c r="DJ47" s="148">
        <f>IF(PIT_fed_deduction!DJ47="",0,(PIT_history!DJ47*(1-PIT_fed_deduction!DJ47*PIT_history!DJ$54))/(1-PIT_history!DJ47*PIT_fed_deduction!DJ47*PIT_history!DJ$54))</f>
        <v>8.9499999999999996E-2</v>
      </c>
      <c r="DK47" s="148">
        <f>IF(PIT_fed_deduction!DK47="",0,(PIT_history!DK47*(1-PIT_fed_deduction!DK47*PIT_history!DK$54))/(1-PIT_history!DK47*PIT_fed_deduction!DK47*PIT_history!DK$54))</f>
        <v>8.9499999999999996E-2</v>
      </c>
      <c r="DL47" s="148">
        <f>IF(PIT_fed_deduction!DL47="",0,(PIT_history!DL47*(1-PIT_fed_deduction!DL47*PIT_history!DL$54))/(1-PIT_history!DL47*PIT_fed_deduction!DL47*PIT_history!DL$54))</f>
        <v>8.9499999999999996E-2</v>
      </c>
      <c r="DM47" s="148">
        <f>IF(PIT_fed_deduction!DM47="",0,(PIT_history!DM47*(1-PIT_fed_deduction!DM47*PIT_history!DM$54))/(1-PIT_history!DM47*PIT_fed_deduction!DM47*PIT_history!DM$54))</f>
        <v>8.9499999999999996E-2</v>
      </c>
      <c r="DN47" s="148">
        <f>IF(PIT_fed_deduction!DN47="",0,(PIT_history!DN47*(1-PIT_fed_deduction!DN47*PIT_history!DN$54))/(1-PIT_history!DN47*PIT_fed_deduction!DN47*PIT_history!DN$54))</f>
        <v>8.9499999999999996E-2</v>
      </c>
      <c r="DO47" s="148">
        <f>IF(PIT_fed_deduction!DO47="",0,(PIT_history!DO47*(1-PIT_fed_deduction!DO47*PIT_history!DO$54))/(1-PIT_history!DO47*PIT_fed_deduction!DO47*PIT_history!DO$54))</f>
        <v>8.9499999999999996E-2</v>
      </c>
      <c r="DP47" s="148">
        <f>IF(PIT_fed_deduction!DP47="",0,(1-(PIT_fed_deduction!DP47*PIT_history!DP$54))*PIT_history!DP47)</f>
        <v>8.7499999999999994E-2</v>
      </c>
      <c r="DQ47" s="148">
        <f>IF(PIT_fed_deduction!DQ47="",0,(1-(PIT_fed_deduction!DQ47*PIT_history!DQ$54))*PIT_history!DQ47)</f>
        <v>8.7499999999999994E-2</v>
      </c>
      <c r="DR47" s="148">
        <f>IF(PIT_fed_deduction!DR47="",0,(1-(PIT_fed_deduction!DR47*PIT_history!DR$54))*PIT_history!DR47)</f>
        <v>8.7499999999999994E-2</v>
      </c>
      <c r="DS47" s="148">
        <f>IF(PIT_fed_deduction!DS47="",0,(1-(PIT_fed_deduction!DS47*PIT_history!DS$54))*PIT_history!DS47)</f>
        <v>8.7499999999999994E-2</v>
      </c>
      <c r="DT47" s="148">
        <f>IF(PIT_fed_deduction!DT47="",0,(1-(PIT_fed_deduction!DT47*PIT_history!DT$54))*PIT_history!DT47)</f>
        <v>8.7499999999999994E-2</v>
      </c>
      <c r="DU47" s="148">
        <f>IF(PIT_fed_deduction!DU47="",0,(1-(PIT_fed_deduction!DU47*PIT_history!DU$54))*PIT_history!DU47)</f>
        <v>8.7499999999999994E-2</v>
      </c>
      <c r="DV47" s="148">
        <f>IF(PIT_fed_deduction!DV47="",0,(1-(PIT_fed_deduction!DV47*PIT_history!DV$54))*PIT_history!DV47)</f>
        <v>8.7499999999999994E-2</v>
      </c>
      <c r="DW47" s="148">
        <f>IF(PIT_fed_deduction!DW47="",0,(1-(PIT_fed_deduction!DW47*PIT_history!DW$54))*PIT_history!DW47)</f>
        <v>8.7499999999999994E-2</v>
      </c>
      <c r="DX47" s="148">
        <f>IF(PIT_fed_deduction!DX47="",0,(1-(PIT_fed_deduction!DX47*PIT_history!DX$54))*PIT_history!DX47)</f>
        <v>8.7499999999999994E-2</v>
      </c>
      <c r="DY47" s="144">
        <f>IF(PIT_fed_deduction!DY47="","",(1-(PIT_fed_deduction!DY47*PIT_history!DY$54))*PIT_history!DY47)</f>
        <v>8.7499999999999994E-2</v>
      </c>
      <c r="DZ47" s="68"/>
      <c r="EA47" s="2"/>
      <c r="EB47" s="2"/>
      <c r="EC47" s="2"/>
      <c r="ED47" s="2"/>
      <c r="EE47" s="2"/>
      <c r="EF47" s="2"/>
      <c r="EG47" s="2"/>
      <c r="EH47" s="2"/>
      <c r="EI47" s="2"/>
      <c r="EJ47" s="2"/>
      <c r="EK47" s="2"/>
      <c r="EL47" s="2"/>
      <c r="EM47" s="2"/>
      <c r="EN47" s="2"/>
      <c r="EO47" s="2"/>
      <c r="EP47" s="2"/>
      <c r="EQ47" s="2"/>
      <c r="ER47" s="2"/>
      <c r="ES47" s="2"/>
      <c r="ET47" s="2"/>
      <c r="EU47" s="2"/>
    </row>
    <row r="48" spans="1:151" ht="15" customHeight="1">
      <c r="A48" s="17" t="s">
        <v>72</v>
      </c>
      <c r="B48" s="148">
        <f>IF(PIT_fed_deduction!B48="",0,(PIT_history!B48*(1-PIT_fed_deduction!B48*PIT_history!B$54))/(1-PIT_history!B48*PIT_fed_deduction!B48*PIT_history!B$54))</f>
        <v>0</v>
      </c>
      <c r="C48" s="148">
        <f>IF(PIT_fed_deduction!C48="",0,(PIT_history!C48*(1-PIT_fed_deduction!C48*PIT_history!C$54))/(1-PIT_history!C48*PIT_fed_deduction!C48*PIT_history!C$54))</f>
        <v>0</v>
      </c>
      <c r="D48" s="148">
        <f>IF(PIT_fed_deduction!D48="",0,(PIT_history!D48*(1-PIT_fed_deduction!D48*PIT_history!D$54))/(1-PIT_history!D48*PIT_fed_deduction!D48*PIT_history!D$54))</f>
        <v>0</v>
      </c>
      <c r="E48" s="148">
        <f>IF(PIT_fed_deduction!E48="",0,(PIT_history!E48*(1-PIT_fed_deduction!E48*PIT_history!E$54))/(1-PIT_history!E48*PIT_fed_deduction!E48*PIT_history!E$54))</f>
        <v>0</v>
      </c>
      <c r="F48" s="148">
        <f>IF(PIT_fed_deduction!F48="",0,(PIT_history!F48*(1-PIT_fed_deduction!F48*PIT_history!F$54))/(1-PIT_history!F48*PIT_fed_deduction!F48*PIT_history!F$54))</f>
        <v>0</v>
      </c>
      <c r="G48" s="148">
        <f>IF(PIT_fed_deduction!G48="",0,(PIT_history!G48*(1-PIT_fed_deduction!G48*PIT_history!G$54))/(1-PIT_history!G48*PIT_fed_deduction!G48*PIT_history!G$54))</f>
        <v>0</v>
      </c>
      <c r="H48" s="148">
        <f>IF(PIT_fed_deduction!H48="",0,(PIT_history!H48*(1-PIT_fed_deduction!H48*PIT_history!H$54))/(1-PIT_history!H48*PIT_fed_deduction!H48*PIT_history!H$54))</f>
        <v>0</v>
      </c>
      <c r="I48" s="148">
        <f>IF(PIT_fed_deduction!I48="",0,(PIT_history!I48*(1-PIT_fed_deduction!I48*PIT_history!I$54))/(1-PIT_history!I48*PIT_fed_deduction!I48*PIT_history!I$54))</f>
        <v>0</v>
      </c>
      <c r="J48" s="148">
        <f>IF(PIT_fed_deduction!J48="",0,(PIT_history!J48*(1-PIT_fed_deduction!J48*PIT_history!J$54))/(1-PIT_history!J48*PIT_fed_deduction!J48*PIT_history!J$54))</f>
        <v>0</v>
      </c>
      <c r="K48" s="148">
        <f>IF(PIT_fed_deduction!K48="",0,(PIT_history!K48*(1-PIT_fed_deduction!K48*PIT_history!K$54))/(1-PIT_history!K48*PIT_fed_deduction!K48*PIT_history!K$54))</f>
        <v>0</v>
      </c>
      <c r="L48" s="148">
        <f>IF(PIT_fed_deduction!L48="",0,(PIT_history!L48*(1-PIT_fed_deduction!L48*PIT_history!L$54))/(1-PIT_history!L48*PIT_fed_deduction!L48*PIT_history!L$54))</f>
        <v>0</v>
      </c>
      <c r="M48" s="148">
        <f>IF(PIT_fed_deduction!M48="",0,(PIT_history!M48*(1-PIT_fed_deduction!M48*PIT_history!M$54))/(1-PIT_history!M48*PIT_fed_deduction!M48*PIT_history!M$54))</f>
        <v>0</v>
      </c>
      <c r="N48" s="148">
        <f>IF(PIT_fed_deduction!N48="",0,(PIT_history!N48*(1-PIT_fed_deduction!N48*PIT_history!N$54))/(1-PIT_history!N48*PIT_fed_deduction!N48*PIT_history!N$54))</f>
        <v>0</v>
      </c>
      <c r="O48" s="148">
        <f>IF(PIT_fed_deduction!O48="",0,(PIT_history!O48*(1-PIT_fed_deduction!O48*PIT_history!O$54))/(1-PIT_history!O48*PIT_fed_deduction!O48*PIT_history!O$54))</f>
        <v>0</v>
      </c>
      <c r="P48" s="148">
        <f>IF(PIT_fed_deduction!P48="",0,(PIT_history!P48*(1-PIT_fed_deduction!P48*PIT_history!P$54))/(1-PIT_history!P48*PIT_fed_deduction!P48*PIT_history!P$54))</f>
        <v>0</v>
      </c>
      <c r="Q48" s="148">
        <f>IF(PIT_fed_deduction!Q48="",0,(PIT_history!Q48*(1-PIT_fed_deduction!Q48*PIT_history!Q$54))/(1-PIT_history!Q48*PIT_fed_deduction!Q48*PIT_history!Q$54))</f>
        <v>0</v>
      </c>
      <c r="R48" s="148">
        <f>IF(PIT_fed_deduction!R48="",0,(PIT_history!R48*(1-PIT_fed_deduction!R48*PIT_history!R$54))/(1-PIT_history!R48*PIT_fed_deduction!R48*PIT_history!R$54))</f>
        <v>0.01</v>
      </c>
      <c r="S48" s="148">
        <f>IF(PIT_fed_deduction!S48="",0,(PIT_history!S48*(1-PIT_fed_deduction!S48*PIT_history!S$54))/(1-PIT_history!S48*PIT_fed_deduction!S48*PIT_history!S$54))</f>
        <v>0.01</v>
      </c>
      <c r="T48" s="148">
        <f>IF(PIT_fed_deduction!T48="",0,(PIT_history!T48*(1-PIT_fed_deduction!T48*PIT_history!T$54))/(1-PIT_history!T48*PIT_fed_deduction!T48*PIT_history!T$54))</f>
        <v>0.01</v>
      </c>
      <c r="U48" s="148">
        <f>IF(PIT_fed_deduction!U48="",0,(PIT_history!U48*(1-PIT_fed_deduction!U48*PIT_history!U$54))/(1-PIT_history!U48*PIT_fed_deduction!U48*PIT_history!U$54))</f>
        <v>0.02</v>
      </c>
      <c r="V48" s="148">
        <f>IF(PIT_fed_deduction!V48="",0,(PIT_history!V48*(1-PIT_fed_deduction!V48*PIT_history!V$54))/(1-PIT_history!V48*PIT_fed_deduction!V48*PIT_history!V$54))</f>
        <v>0.02</v>
      </c>
      <c r="W48" s="148">
        <f>IF(PIT_fed_deduction!W48="",0,(PIT_history!W48*(1-PIT_fed_deduction!W48*PIT_history!W$54))/(1-PIT_history!W48*PIT_fed_deduction!W48*PIT_history!W$54))</f>
        <v>0.02</v>
      </c>
      <c r="X48" s="148">
        <f>IF(PIT_fed_deduction!X48="",0,(PIT_history!X48*(1-PIT_fed_deduction!X48*PIT_history!X$54))/(1-PIT_history!X48*PIT_fed_deduction!X48*PIT_history!X$54))</f>
        <v>0.02</v>
      </c>
      <c r="Y48" s="148">
        <f>IF(PIT_fed_deduction!Y48="",0,(PIT_history!Y48*(1-PIT_fed_deduction!Y48*PIT_history!Y$54))/(1-PIT_history!Y48*PIT_fed_deduction!Y48*PIT_history!Y$54))</f>
        <v>0.02</v>
      </c>
      <c r="Z48" s="148">
        <f>IF(PIT_fed_deduction!Z48="",0,(PIT_history!Z48*(1-PIT_fed_deduction!Z48*PIT_history!Z$54))/(1-PIT_history!Z48*PIT_fed_deduction!Z48*PIT_history!Z$54))</f>
        <v>0.02</v>
      </c>
      <c r="AA48" s="148">
        <f>IF(PIT_fed_deduction!AA48="",0,(PIT_history!AA48*(1-PIT_fed_deduction!AA48*PIT_history!AA$54))/(1-PIT_history!AA48*PIT_fed_deduction!AA48*PIT_history!AA$54))</f>
        <v>0.02</v>
      </c>
      <c r="AB48" s="148">
        <f>IF(PIT_fed_deduction!AB48="",0,(PIT_history!AB48*(1-PIT_fed_deduction!AB48*PIT_history!AB$54))/(1-PIT_history!AB48*PIT_fed_deduction!AB48*PIT_history!AB$54))</f>
        <v>0.03</v>
      </c>
      <c r="AC48" s="148">
        <f>IF(PIT_fed_deduction!AC48="",0,(PIT_history!AC48*(1-PIT_fed_deduction!AC48*PIT_history!AC$54))/(1-PIT_history!AC48*PIT_fed_deduction!AC48*PIT_history!AC$54))</f>
        <v>0.03</v>
      </c>
      <c r="AD48" s="148">
        <f>IF(PIT_fed_deduction!AD48="",0,(PIT_history!AD48*(1-PIT_fed_deduction!AD48*PIT_history!AD$54))/(1-PIT_history!AD48*PIT_fed_deduction!AD48*PIT_history!AD$54))</f>
        <v>0.03</v>
      </c>
      <c r="AE48" s="148">
        <f>IF(PIT_fed_deduction!AE48="",0,(PIT_history!AE48*(1-PIT_fed_deduction!AE48*PIT_history!AE$54))/(1-PIT_history!AE48*PIT_fed_deduction!AE48*PIT_history!AE$54))</f>
        <v>0.03</v>
      </c>
      <c r="AF48" s="148">
        <f>IF(PIT_fed_deduction!AF48="",0,(PIT_history!AF48*(1-PIT_fed_deduction!AF48*PIT_history!AF$54))/(1-PIT_history!AF48*PIT_fed_deduction!AF48*PIT_history!AF$54))</f>
        <v>0.03</v>
      </c>
      <c r="AG48" s="148">
        <f>IF(PIT_fed_deduction!AG48="",0,(PIT_history!AG48*(1-PIT_fed_deduction!AG48*PIT_history!AG$54))/(1-PIT_history!AG48*PIT_fed_deduction!AG48*PIT_history!AG$54))</f>
        <v>0.03</v>
      </c>
      <c r="AH48" s="148">
        <f>IF(PIT_fed_deduction!AH48="",0,(PIT_history!AH48*(1-PIT_fed_deduction!AH48*PIT_history!AH$54))/(1-PIT_history!AH48*PIT_fed_deduction!AH48*PIT_history!AH$54))</f>
        <v>0.03</v>
      </c>
      <c r="AI48" s="148">
        <f>IF(PIT_fed_deduction!AI48="",0,(PIT_history!AI48*(1-PIT_fed_deduction!AI48*PIT_history!AI$54))/(1-PIT_history!AI48*PIT_fed_deduction!AI48*PIT_history!AI$54))</f>
        <v>0.03</v>
      </c>
      <c r="AJ48" s="148">
        <f>IF(PIT_fed_deduction!AJ48="",0,(PIT_history!AJ48*(1-PIT_fed_deduction!AJ48*PIT_history!AJ$54))/(1-PIT_history!AJ48*PIT_fed_deduction!AJ48*PIT_history!AJ$54))</f>
        <v>0.03</v>
      </c>
      <c r="AK48" s="148">
        <f>IF(PIT_fed_deduction!AK48="",0,(PIT_history!AK48*(1-PIT_fed_deduction!AK48*PIT_history!AK$54))/(1-PIT_history!AK48*PIT_fed_deduction!AK48*PIT_history!AK$54))</f>
        <v>0.03</v>
      </c>
      <c r="AL48" s="148">
        <f>IF(PIT_fed_deduction!AL48="",0,(PIT_history!AL48*(1-PIT_fed_deduction!AL48*PIT_history!AL$54))/(1-PIT_history!AL48*PIT_fed_deduction!AL48*PIT_history!AL$54))</f>
        <v>0.03</v>
      </c>
      <c r="AM48" s="148">
        <f>IF(PIT_fed_deduction!AM48="",0,(PIT_history!AM48*(1-PIT_fed_deduction!AM48*PIT_history!AM$54))/(1-PIT_history!AM48*PIT_fed_deduction!AM48*PIT_history!AM$54))</f>
        <v>0.03</v>
      </c>
      <c r="AN48" s="148">
        <f>IF(PIT_fed_deduction!AN48="",0,(PIT_history!AN48*(1-PIT_fed_deduction!AN48*PIT_history!AN$54))/(1-PIT_history!AN48*PIT_fed_deduction!AN48*PIT_history!AN$54))</f>
        <v>0.03</v>
      </c>
      <c r="AO48" s="148">
        <f>IF(PIT_fed_deduction!AO48="",0,(PIT_history!AO48*(1-PIT_fed_deduction!AO48*PIT_history!AO$54))/(1-PIT_history!AO48*PIT_fed_deduction!AO48*PIT_history!AO$54))</f>
        <v>0.03</v>
      </c>
      <c r="AP48" s="148">
        <f>IF(PIT_fed_deduction!AP48="",0,(PIT_history!AP48*(1-PIT_fed_deduction!AP48*PIT_history!AP$54))/(1-PIT_history!AP48*PIT_fed_deduction!AP48*PIT_history!AP$54))</f>
        <v>0.03</v>
      </c>
      <c r="AQ48" s="148">
        <f>IF(PIT_fed_deduction!AQ48="",0,(PIT_history!AQ48*(1-PIT_fed_deduction!AQ48*PIT_history!AQ$54))/(1-PIT_history!AQ48*PIT_fed_deduction!AQ48*PIT_history!AQ$54))</f>
        <v>0.03</v>
      </c>
      <c r="AR48" s="148">
        <f>IF(PIT_fed_deduction!AR48="",0,(PIT_history!AR48*(1-PIT_fed_deduction!AR48*PIT_history!AR$54))/(1-PIT_history!AR48*PIT_fed_deduction!AR48*PIT_history!AR$54))</f>
        <v>0.03</v>
      </c>
      <c r="AS48" s="148">
        <f>IF(PIT_fed_deduction!AS48="",0,(PIT_history!AS48*(1-PIT_fed_deduction!AS48*PIT_history!AS$54))/(1-PIT_history!AS48*PIT_fed_deduction!AS48*PIT_history!AS$54))</f>
        <v>0.03</v>
      </c>
      <c r="AT48" s="148">
        <f>IF(PIT_fed_deduction!AT48="",0,(PIT_history!AT48*(1-PIT_fed_deduction!AT48*PIT_history!AT$54))/(1-PIT_history!AT48*PIT_fed_deduction!AT48*PIT_history!AT$54))</f>
        <v>0.03</v>
      </c>
      <c r="AU48" s="148">
        <f>IF(PIT_fed_deduction!AU48="",0,(PIT_history!AU48*(1-PIT_fed_deduction!AU48*PIT_history!AU$54))/(1-PIT_history!AU48*PIT_fed_deduction!AU48*PIT_history!AU$54))</f>
        <v>0.03</v>
      </c>
      <c r="AV48" s="148">
        <f>IF(PIT_fed_deduction!AV48="",0,(PIT_history!AV48*(1-PIT_fed_deduction!AV48*PIT_history!AV$54))/(1-PIT_history!AV48*PIT_fed_deduction!AV48*PIT_history!AV$54))</f>
        <v>0.03</v>
      </c>
      <c r="AW48" s="148">
        <f>IF(PIT_fed_deduction!AW48="",0,(PIT_history!AW48*(1-PIT_fed_deduction!AW48*PIT_history!AW$54))/(1-PIT_history!AW48*PIT_fed_deduction!AW48*PIT_history!AW$54))</f>
        <v>0.03</v>
      </c>
      <c r="AX48" s="148">
        <f>IF(PIT_fed_deduction!AX48="",0,(PIT_history!AX48*(1-PIT_fed_deduction!AX48*PIT_history!AX$54))/(1-PIT_history!AX48*PIT_fed_deduction!AX48*PIT_history!AX$54))</f>
        <v>0.05</v>
      </c>
      <c r="AY48" s="148">
        <f>IF(PIT_fed_deduction!AY48="",0,(PIT_history!AY48*(1-PIT_fed_deduction!AY48*PIT_history!AY$54))/(1-PIT_history!AY48*PIT_fed_deduction!AY48*PIT_history!AY$54))</f>
        <v>0.05</v>
      </c>
      <c r="AZ48" s="148">
        <f>IF(PIT_fed_deduction!AZ48="",0,(PIT_history!AZ48*(1-PIT_fed_deduction!AZ48*PIT_history!AZ$54))/(1-PIT_history!AZ48*PIT_fed_deduction!AZ48*PIT_history!AZ$54))</f>
        <v>0.05</v>
      </c>
      <c r="BA48" s="148">
        <f>IF(PIT_fed_deduction!BA48="",0,(PIT_history!BA48*(1-PIT_fed_deduction!BA48*PIT_history!BA$54))/(1-PIT_history!BA48*PIT_fed_deduction!BA48*PIT_history!BA$54))</f>
        <v>0.05</v>
      </c>
      <c r="BB48" s="148">
        <f>IF(PIT_fed_deduction!BB48="",0,(PIT_history!BB48*(1-PIT_fed_deduction!BB48*PIT_history!BB$54))/(1-PIT_history!BB48*PIT_fed_deduction!BB48*PIT_history!BB$54))</f>
        <v>0.05</v>
      </c>
      <c r="BC48" s="148">
        <f>IF(PIT_fed_deduction!BC48="",0,(PIT_history!BC48*(1-PIT_fed_deduction!BC48*PIT_history!BC$54))/(1-PIT_history!BC48*PIT_fed_deduction!BC48*PIT_history!BC$54))</f>
        <v>0.05</v>
      </c>
      <c r="BD48" s="148">
        <f>IF(PIT_fed_deduction!BD48="",0,(PIT_history!BD48*(1-PIT_fed_deduction!BD48*PIT_history!BD$54))/(1-PIT_history!BD48*PIT_fed_deduction!BD48*PIT_history!BD$54))</f>
        <v>0.05</v>
      </c>
      <c r="BE48" s="148">
        <f>IF(PIT_fed_deduction!BE48="",0,(PIT_history!BE48*(1-PIT_fed_deduction!BE48*PIT_history!BE$54))/(1-PIT_history!BE48*PIT_fed_deduction!BE48*PIT_history!BE$54))</f>
        <v>0.05</v>
      </c>
      <c r="BF48" s="148">
        <f>IF(PIT_fed_deduction!BF48="",0,(PIT_history!BF48*(1-PIT_fed_deduction!BF48*PIT_history!BF$54))/(1-PIT_history!BF48*PIT_fed_deduction!BF48*PIT_history!BF$54))</f>
        <v>0.05</v>
      </c>
      <c r="BG48" s="148">
        <f>IF(PIT_fed_deduction!BG48="",0,(PIT_history!BG48*(1-PIT_fed_deduction!BG48*PIT_history!BG$54))/(1-PIT_history!BG48*PIT_fed_deduction!BG48*PIT_history!BG$54))</f>
        <v>0.05</v>
      </c>
      <c r="BH48" s="148">
        <f>IF(PIT_fed_deduction!BH48="",0,(PIT_history!BH48*(1-PIT_fed_deduction!BH48*PIT_history!BH$54))/(1-PIT_history!BH48*PIT_fed_deduction!BH48*PIT_history!BH$54))</f>
        <v>0.05</v>
      </c>
      <c r="BI48" s="148">
        <f>IF(PIT_fed_deduction!BI48="",0,(PIT_history!BI48*(1-PIT_fed_deduction!BI48*PIT_history!BI$54))/(1-PIT_history!BI48*PIT_fed_deduction!BI48*PIT_history!BI$54))</f>
        <v>0.05</v>
      </c>
      <c r="BJ48" s="148">
        <f>IF(PIT_fed_deduction!BJ48="",0,(PIT_history!BJ48*(1-PIT_fed_deduction!BJ48*PIT_history!BJ$54))/(1-PIT_history!BJ48*PIT_fed_deduction!BJ48*PIT_history!BJ$54))</f>
        <v>0.05</v>
      </c>
      <c r="BK48" s="148">
        <f>IF(PIT_fed_deduction!BK48="",0,(PIT_history!BK48*(1-PIT_fed_deduction!BK48*PIT_history!BK$54))/(1-PIT_history!BK48*PIT_fed_deduction!BK48*PIT_history!BK$54))</f>
        <v>0.05</v>
      </c>
      <c r="BL48" s="148">
        <f>IF(PIT_fed_deduction!BL48="",0,(PIT_history!BL48*(1-PIT_fed_deduction!BL48*PIT_history!BL$54))/(1-PIT_history!BL48*PIT_fed_deduction!BL48*PIT_history!BL$54))</f>
        <v>0.05</v>
      </c>
      <c r="BM48" s="148">
        <f>IF(PIT_fed_deduction!BM48="",0,(PIT_history!BM48*(1-PIT_fed_deduction!BM48*PIT_history!BM$54))/(1-PIT_history!BM48*PIT_fed_deduction!BM48*PIT_history!BM$54))</f>
        <v>0.05</v>
      </c>
      <c r="BN48" s="148">
        <f>IF(PIT_fed_deduction!BN48="",0,(PIT_history!BN48*(1-PIT_fed_deduction!BN48*PIT_history!BN$54))/(1-PIT_history!BN48*PIT_fed_deduction!BN48*PIT_history!BN$54))</f>
        <v>0.05</v>
      </c>
      <c r="BO48" s="148">
        <f>IF(PIT_fed_deduction!BO48="",0,(PIT_history!BO48*(1-PIT_fed_deduction!BO48*PIT_history!BO$54))/(1-PIT_history!BO48*PIT_fed_deduction!BO48*PIT_history!BO$54))</f>
        <v>0.05</v>
      </c>
      <c r="BP48" s="148">
        <f>IF(PIT_fed_deduction!BP48="",0,(PIT_history!BP48*(1-PIT_fed_deduction!BP48*PIT_history!BP$54))/(1-PIT_history!BP48*PIT_fed_deduction!BP48*PIT_history!BP$54))</f>
        <v>0.05</v>
      </c>
      <c r="BQ48" s="148">
        <f>IF(PIT_fed_deduction!BQ48="",0,(PIT_history!BQ48*(1-PIT_fed_deduction!BQ48*PIT_history!BQ$54))/(1-PIT_history!BQ48*PIT_fed_deduction!BQ48*PIT_history!BQ$54))</f>
        <v>0.05</v>
      </c>
      <c r="BR48" s="148">
        <f>IF(PIT_fed_deduction!BR48="",0,(PIT_history!BR48*(1-PIT_fed_deduction!BR48*PIT_history!BR$54))/(1-PIT_history!BR48*PIT_fed_deduction!BR48*PIT_history!BR$54))</f>
        <v>0.05</v>
      </c>
      <c r="BS48" s="148">
        <f>IF(PIT_fed_deduction!BS48="",0,(PIT_history!BS48*(1-PIT_fed_deduction!BS48*PIT_history!BS$54))/(1-PIT_history!BS48*PIT_fed_deduction!BS48*PIT_history!BS$54))</f>
        <v>0.05</v>
      </c>
      <c r="BT48" s="148">
        <f>IF(PIT_fed_deduction!BT48="",0,(PIT_history!BT48*(1-PIT_fed_deduction!BT48*PIT_history!BT$54))/(1-PIT_history!BT48*PIT_fed_deduction!BT48*PIT_history!BT$54))</f>
        <v>0.05</v>
      </c>
      <c r="BU48" s="148">
        <f>IF(PIT_fed_deduction!BU48="",0,(PIT_history!BU48*(1-PIT_fed_deduction!BU48*PIT_history!BU$54))/(1-PIT_history!BU48*PIT_fed_deduction!BU48*PIT_history!BU$54))</f>
        <v>0.05</v>
      </c>
      <c r="BV48" s="148">
        <f>IF(PIT_fed_deduction!BV48="",0,(PIT_history!BV48*(1-PIT_fed_deduction!BV48*PIT_history!BV$54))/(1-PIT_history!BV48*PIT_fed_deduction!BV48*PIT_history!BV$54))</f>
        <v>5.7500000000000002E-2</v>
      </c>
      <c r="BW48" s="148">
        <f>IF(PIT_fed_deduction!BW48="",0,(PIT_history!BW48*(1-PIT_fed_deduction!BW48*PIT_history!BW$54))/(1-PIT_history!BW48*PIT_fed_deduction!BW48*PIT_history!BW$54))</f>
        <v>5.7500000000000002E-2</v>
      </c>
      <c r="BX48" s="148">
        <f>IF(PIT_fed_deduction!BX48="",0,(PIT_history!BX48*(1-PIT_fed_deduction!BX48*PIT_history!BX$54))/(1-PIT_history!BX48*PIT_fed_deduction!BX48*PIT_history!BX$54))</f>
        <v>5.7500000000000002E-2</v>
      </c>
      <c r="BY48" s="148">
        <f>IF(PIT_fed_deduction!BY48="",0,(PIT_history!BY48*(1-PIT_fed_deduction!BY48*PIT_history!BY$54))/(1-PIT_history!BY48*PIT_fed_deduction!BY48*PIT_history!BY$54))</f>
        <v>5.7500000000000002E-2</v>
      </c>
      <c r="BZ48" s="148">
        <f>IF(PIT_fed_deduction!BZ48="",0,(PIT_history!BZ48*(1-PIT_fed_deduction!BZ48*PIT_history!BZ$54))/(1-PIT_history!BZ48*PIT_fed_deduction!BZ48*PIT_history!BZ$54))</f>
        <v>5.7500000000000002E-2</v>
      </c>
      <c r="CA48" s="148">
        <f>IF(PIT_fed_deduction!CA48="",0,(PIT_history!CA48*(1-PIT_fed_deduction!CA48*PIT_history!CA$54))/(1-PIT_history!CA48*PIT_fed_deduction!CA48*PIT_history!CA$54))</f>
        <v>5.7500000000000002E-2</v>
      </c>
      <c r="CB48" s="148">
        <f>IF(PIT_fed_deduction!CB48="",0,(PIT_history!CB48*(1-PIT_fed_deduction!CB48*PIT_history!CB$54))/(1-PIT_history!CB48*PIT_fed_deduction!CB48*PIT_history!CB$54))</f>
        <v>5.7500000000000002E-2</v>
      </c>
      <c r="CC48" s="148">
        <f>IF(PIT_fed_deduction!CC48="",0,(PIT_history!CC48*(1-PIT_fed_deduction!CC48*PIT_history!CC$54))/(1-PIT_history!CC48*PIT_fed_deduction!CC48*PIT_history!CC$54))</f>
        <v>5.7500000000000002E-2</v>
      </c>
      <c r="CD48" s="148">
        <f>IF(PIT_fed_deduction!CD48="",0,(PIT_history!CD48*(1-PIT_fed_deduction!CD48*PIT_history!CD$54))/(1-PIT_history!CD48*PIT_fed_deduction!CD48*PIT_history!CD$54))</f>
        <v>5.7500000000000002E-2</v>
      </c>
      <c r="CE48" s="148">
        <f>IF(PIT_fed_deduction!CE48="",0,(PIT_history!CE48*(1-PIT_fed_deduction!CE48*PIT_history!CE$54))/(1-PIT_history!CE48*PIT_fed_deduction!CE48*PIT_history!CE$54))</f>
        <v>5.7500000000000002E-2</v>
      </c>
      <c r="CF48" s="148">
        <f>IF(PIT_fed_deduction!CF48="",0,(PIT_history!CF48*(1-PIT_fed_deduction!CF48*PIT_history!CF$54))/(1-PIT_history!CF48*PIT_fed_deduction!CF48*PIT_history!CF$54))</f>
        <v>5.7500000000000002E-2</v>
      </c>
      <c r="CG48" s="148">
        <f>IF(PIT_fed_deduction!CG48="",0,(PIT_history!CG48*(1-PIT_fed_deduction!CG48*PIT_history!CG$54))/(1-PIT_history!CG48*PIT_fed_deduction!CG48*PIT_history!CG$54))</f>
        <v>5.7500000000000002E-2</v>
      </c>
      <c r="CH48" s="148">
        <f>IF(PIT_fed_deduction!CH48="",0,(PIT_history!CH48*(1-PIT_fed_deduction!CH48*PIT_history!CH$54))/(1-PIT_history!CH48*PIT_fed_deduction!CH48*PIT_history!CH$54))</f>
        <v>5.7500000000000002E-2</v>
      </c>
      <c r="CI48" s="148">
        <f>IF(PIT_fed_deduction!CI48="",0,(PIT_history!CI48*(1-PIT_fed_deduction!CI48*PIT_history!CI$54))/(1-PIT_history!CI48*PIT_fed_deduction!CI48*PIT_history!CI$54))</f>
        <v>5.7500000000000002E-2</v>
      </c>
      <c r="CJ48" s="148">
        <f>IF(PIT_fed_deduction!CJ48="",0,(PIT_history!CJ48*(1-PIT_fed_deduction!CJ48*PIT_history!CJ$54))/(1-PIT_history!CJ48*PIT_fed_deduction!CJ48*PIT_history!CJ$54))</f>
        <v>5.7500000000000002E-2</v>
      </c>
      <c r="CK48" s="148">
        <f>IF(PIT_fed_deduction!CK48="",0,(PIT_history!CK48*(1-PIT_fed_deduction!CK48*PIT_history!CK$54))/(1-PIT_history!CK48*PIT_fed_deduction!CK48*PIT_history!CK$54))</f>
        <v>5.7500000000000002E-2</v>
      </c>
      <c r="CL48" s="148">
        <f>IF(PIT_fed_deduction!CL48="",0,(PIT_history!CL48*(1-PIT_fed_deduction!CL48*PIT_history!CL$54))/(1-PIT_history!CL48*PIT_fed_deduction!CL48*PIT_history!CL$54))</f>
        <v>5.7500000000000002E-2</v>
      </c>
      <c r="CM48" s="148">
        <f>IF(PIT_fed_deduction!CM48="",0,(PIT_history!CM48*(1-PIT_fed_deduction!CM48*PIT_history!CM$54))/(1-PIT_history!CM48*PIT_fed_deduction!CM48*PIT_history!CM$54))</f>
        <v>5.7500000000000002E-2</v>
      </c>
      <c r="CN48" s="148">
        <f>IF(PIT_fed_deduction!CN48="",0,(PIT_history!CN48*(1-PIT_fed_deduction!CN48*PIT_history!CN$54))/(1-PIT_history!CN48*PIT_fed_deduction!CN48*PIT_history!CN$54))</f>
        <v>5.7500000000000002E-2</v>
      </c>
      <c r="CO48" s="148">
        <f>IF(PIT_fed_deduction!CO48="",0,(PIT_history!CO48*(1-PIT_fed_deduction!CO48*PIT_history!CO$54))/(1-PIT_history!CO48*PIT_fed_deduction!CO48*PIT_history!CO$54))</f>
        <v>5.7500000000000002E-2</v>
      </c>
      <c r="CP48" s="148">
        <f>IF(PIT_fed_deduction!CP48="",0,(PIT_history!CP48*(1-PIT_fed_deduction!CP48*PIT_history!CP$54))/(1-PIT_history!CP48*PIT_fed_deduction!CP48*PIT_history!CP$54))</f>
        <v>5.7500000000000002E-2</v>
      </c>
      <c r="CQ48" s="148">
        <f>IF(PIT_fed_deduction!CQ48="",0,(PIT_history!CQ48*(1-PIT_fed_deduction!CQ48*PIT_history!CQ$54))/(1-PIT_history!CQ48*PIT_fed_deduction!CQ48*PIT_history!CQ$54))</f>
        <v>5.7500000000000002E-2</v>
      </c>
      <c r="CR48" s="148">
        <f>IF(PIT_fed_deduction!CR48="",0,(PIT_history!CR48*(1-PIT_fed_deduction!CR48*PIT_history!CR$54))/(1-PIT_history!CR48*PIT_fed_deduction!CR48*PIT_history!CR$54))</f>
        <v>5.7500000000000002E-2</v>
      </c>
      <c r="CS48" s="148">
        <f>IF(PIT_fed_deduction!CS48="",0,(PIT_history!CS48*(1-PIT_fed_deduction!CS48*PIT_history!CS$54))/(1-PIT_history!CS48*PIT_fed_deduction!CS48*PIT_history!CS$54))</f>
        <v>5.7500000000000002E-2</v>
      </c>
      <c r="CT48" s="148">
        <f>IF(PIT_fed_deduction!CT48="",0,(PIT_history!CT48*(1-PIT_fed_deduction!CT48*PIT_history!CT$54))/(1-PIT_history!CT48*PIT_fed_deduction!CT48*PIT_history!CT$54))</f>
        <v>5.7500000000000002E-2</v>
      </c>
      <c r="CU48" s="148">
        <f>IF(PIT_fed_deduction!CU48="",0,(PIT_history!CU48*(1-PIT_fed_deduction!CU48*PIT_history!CU$54))/(1-PIT_history!CU48*PIT_fed_deduction!CU48*PIT_history!CU$54))</f>
        <v>5.7500000000000002E-2</v>
      </c>
      <c r="CV48" s="148">
        <f>IF(PIT_fed_deduction!CV48="",0,(PIT_history!CV48*(1-PIT_fed_deduction!CV48*PIT_history!CV$54))/(1-PIT_history!CV48*PIT_fed_deduction!CV48*PIT_history!CV$54))</f>
        <v>5.7500000000000002E-2</v>
      </c>
      <c r="CW48" s="148">
        <f>IF(PIT_fed_deduction!CW48="",0,(PIT_history!CW48*(1-PIT_fed_deduction!CW48*PIT_history!CW$54))/(1-PIT_history!CW48*PIT_fed_deduction!CW48*PIT_history!CW$54))</f>
        <v>5.7500000000000002E-2</v>
      </c>
      <c r="CX48" s="148">
        <f>IF(PIT_fed_deduction!CX48="",0,(PIT_history!CX48*(1-PIT_fed_deduction!CX48*PIT_history!CX$54))/(1-PIT_history!CX48*PIT_fed_deduction!CX48*PIT_history!CX$54))</f>
        <v>5.7500000000000002E-2</v>
      </c>
      <c r="CY48" s="148">
        <f>IF(PIT_fed_deduction!CY48="",0,(PIT_history!CY48*(1-PIT_fed_deduction!CY48*PIT_history!CY$54))/(1-PIT_history!CY48*PIT_fed_deduction!CY48*PIT_history!CY$54))</f>
        <v>5.7500000000000002E-2</v>
      </c>
      <c r="CZ48" s="148">
        <f>IF(PIT_fed_deduction!CZ48="",0,(PIT_history!CZ48*(1-PIT_fed_deduction!CZ48*PIT_history!CZ$54))/(1-PIT_history!CZ48*PIT_fed_deduction!CZ48*PIT_history!CZ$54))</f>
        <v>5.7500000000000002E-2</v>
      </c>
      <c r="DA48" s="148">
        <f>IF(PIT_fed_deduction!DA48="",0,(PIT_history!DA48*(1-PIT_fed_deduction!DA48*PIT_history!DA$54))/(1-PIT_history!DA48*PIT_fed_deduction!DA48*PIT_history!DA$54))</f>
        <v>5.7500000000000002E-2</v>
      </c>
      <c r="DB48" s="148">
        <f>IF(PIT_fed_deduction!DB48="",0,(PIT_history!DB48*(1-PIT_fed_deduction!DB48*PIT_history!DB$54))/(1-PIT_history!DB48*PIT_fed_deduction!DB48*PIT_history!DB$54))</f>
        <v>5.7500000000000002E-2</v>
      </c>
      <c r="DC48" s="148">
        <f>IF(PIT_fed_deduction!DC48="",0,(PIT_history!DC48*(1-PIT_fed_deduction!DC48*PIT_history!DC$54))/(1-PIT_history!DC48*PIT_fed_deduction!DC48*PIT_history!DC$54))</f>
        <v>5.7500000000000002E-2</v>
      </c>
      <c r="DD48" s="148">
        <f>IF(PIT_fed_deduction!DD48="",0,(PIT_history!DD48*(1-PIT_fed_deduction!DD48*PIT_history!DD$54))/(1-PIT_history!DD48*PIT_fed_deduction!DD48*PIT_history!DD$54))</f>
        <v>5.7500000000000002E-2</v>
      </c>
      <c r="DE48" s="148">
        <f>IF(PIT_fed_deduction!DE48="",0,(PIT_history!DE48*(1-PIT_fed_deduction!DE48*PIT_history!DE$54))/(1-PIT_history!DE48*PIT_fed_deduction!DE48*PIT_history!DE$54))</f>
        <v>5.7500000000000002E-2</v>
      </c>
      <c r="DF48" s="148">
        <f>IF(PIT_fed_deduction!DF48="",0,(PIT_history!DF48*(1-PIT_fed_deduction!DF48*PIT_history!DF$54))/(1-PIT_history!DF48*PIT_fed_deduction!DF48*PIT_history!DF$54))</f>
        <v>5.7500000000000002E-2</v>
      </c>
      <c r="DG48" s="148">
        <f>IF(PIT_fed_deduction!DG48="",0,(PIT_history!DG48*(1-PIT_fed_deduction!DG48*PIT_history!DG$54))/(1-PIT_history!DG48*PIT_fed_deduction!DG48*PIT_history!DG$54))</f>
        <v>5.7500000000000002E-2</v>
      </c>
      <c r="DH48" s="148">
        <f>IF(PIT_fed_deduction!DH48="",0,(PIT_history!DH48*(1-PIT_fed_deduction!DH48*PIT_history!DH$54))/(1-PIT_history!DH48*PIT_fed_deduction!DH48*PIT_history!DH$54))</f>
        <v>5.7500000000000002E-2</v>
      </c>
      <c r="DI48" s="148">
        <f>IF(PIT_fed_deduction!DI48="",0,(PIT_history!DI48*(1-PIT_fed_deduction!DI48*PIT_history!DI$54))/(1-PIT_history!DI48*PIT_fed_deduction!DI48*PIT_history!DI$54))</f>
        <v>5.7500000000000002E-2</v>
      </c>
      <c r="DJ48" s="148">
        <f>IF(PIT_fed_deduction!DJ48="",0,(PIT_history!DJ48*(1-PIT_fed_deduction!DJ48*PIT_history!DJ$54))/(1-PIT_history!DJ48*PIT_fed_deduction!DJ48*PIT_history!DJ$54))</f>
        <v>5.7500000000000002E-2</v>
      </c>
      <c r="DK48" s="148">
        <f>IF(PIT_fed_deduction!DK48="",0,(PIT_history!DK48*(1-PIT_fed_deduction!DK48*PIT_history!DK$54))/(1-PIT_history!DK48*PIT_fed_deduction!DK48*PIT_history!DK$54))</f>
        <v>5.7500000000000002E-2</v>
      </c>
      <c r="DL48" s="148">
        <f>IF(PIT_fed_deduction!DL48="",0,(PIT_history!DL48*(1-PIT_fed_deduction!DL48*PIT_history!DL$54))/(1-PIT_history!DL48*PIT_fed_deduction!DL48*PIT_history!DL$54))</f>
        <v>5.7500000000000002E-2</v>
      </c>
      <c r="DM48" s="148">
        <f>IF(PIT_fed_deduction!DM48="",0,(PIT_history!DM48*(1-PIT_fed_deduction!DM48*PIT_history!DM$54))/(1-PIT_history!DM48*PIT_fed_deduction!DM48*PIT_history!DM$54))</f>
        <v>5.7500000000000002E-2</v>
      </c>
      <c r="DN48" s="148">
        <f>IF(PIT_fed_deduction!DN48="",0,(PIT_history!DN48*(1-PIT_fed_deduction!DN48*PIT_history!DN$54))/(1-PIT_history!DN48*PIT_fed_deduction!DN48*PIT_history!DN$54))</f>
        <v>5.7500000000000002E-2</v>
      </c>
      <c r="DO48" s="148">
        <f>IF(PIT_fed_deduction!DO48="",0,(PIT_history!DO48*(1-PIT_fed_deduction!DO48*PIT_history!DO$54))/(1-PIT_history!DO48*PIT_fed_deduction!DO48*PIT_history!DO$54))</f>
        <v>5.7500000000000002E-2</v>
      </c>
      <c r="DP48" s="148">
        <f>IF(PIT_fed_deduction!DP48="",0,(1-(PIT_fed_deduction!DP48*PIT_history!DP$54))*PIT_history!DP48)</f>
        <v>5.7500000000000002E-2</v>
      </c>
      <c r="DQ48" s="148">
        <f>IF(PIT_fed_deduction!DQ48="",0,(1-(PIT_fed_deduction!DQ48*PIT_history!DQ$54))*PIT_history!DQ48)</f>
        <v>5.7500000000000002E-2</v>
      </c>
      <c r="DR48" s="148">
        <f>IF(PIT_fed_deduction!DR48="",0,(1-(PIT_fed_deduction!DR48*PIT_history!DR$54))*PIT_history!DR48)</f>
        <v>5.7500000000000002E-2</v>
      </c>
      <c r="DS48" s="148">
        <f>IF(PIT_fed_deduction!DS48="",0,(1-(PIT_fed_deduction!DS48*PIT_history!DS$54))*PIT_history!DS48)</f>
        <v>5.7500000000000002E-2</v>
      </c>
      <c r="DT48" s="148">
        <f>IF(PIT_fed_deduction!DT48="",0,(1-(PIT_fed_deduction!DT48*PIT_history!DT$54))*PIT_history!DT48)</f>
        <v>5.7500000000000002E-2</v>
      </c>
      <c r="DU48" s="148">
        <f>IF(PIT_fed_deduction!DU48="",0,(1-(PIT_fed_deduction!DU48*PIT_history!DU$54))*PIT_history!DU48)</f>
        <v>5.7500000000000002E-2</v>
      </c>
      <c r="DV48" s="148">
        <f>IF(PIT_fed_deduction!DV48="",0,(1-(PIT_fed_deduction!DV48*PIT_history!DV$54))*PIT_history!DV48)</f>
        <v>5.7500000000000002E-2</v>
      </c>
      <c r="DW48" s="148">
        <f>IF(PIT_fed_deduction!DW48="",0,(1-(PIT_fed_deduction!DW48*PIT_history!DW$54))*PIT_history!DW48)</f>
        <v>5.7500000000000002E-2</v>
      </c>
      <c r="DX48" s="148">
        <f>IF(PIT_fed_deduction!DX48="",0,(1-(PIT_fed_deduction!DX48*PIT_history!DX$54))*PIT_history!DX48)</f>
        <v>5.7500000000000002E-2</v>
      </c>
      <c r="DY48" s="144">
        <f>IF(PIT_fed_deduction!DY48="","",(1-(PIT_fed_deduction!DY48*PIT_history!DY$54))*PIT_history!DY48)</f>
        <v>5.7500000000000002E-2</v>
      </c>
      <c r="DZ48" s="68"/>
      <c r="EA48" s="2"/>
      <c r="EB48" s="2"/>
      <c r="EC48" s="2"/>
      <c r="ED48" s="2"/>
      <c r="EE48" s="2"/>
      <c r="EF48" s="2"/>
      <c r="EG48" s="2"/>
      <c r="EH48" s="2"/>
      <c r="EI48" s="2"/>
      <c r="EJ48" s="2"/>
      <c r="EK48" s="2"/>
      <c r="EL48" s="2"/>
      <c r="EM48" s="2"/>
      <c r="EN48" s="2"/>
      <c r="EO48" s="2"/>
      <c r="EP48" s="2"/>
      <c r="EQ48" s="2"/>
      <c r="ER48" s="2"/>
      <c r="ES48" s="2"/>
      <c r="ET48" s="2"/>
      <c r="EU48" s="2"/>
    </row>
    <row r="49" spans="1:170" ht="15" customHeight="1">
      <c r="A49" s="17" t="s">
        <v>73</v>
      </c>
      <c r="B49" s="148">
        <f>IF(PIT_fed_deduction!B49="",0,(PIT_history!B49*(1-PIT_fed_deduction!B49*PIT_history!B$54))/(1-PIT_history!B49*PIT_fed_deduction!B49*PIT_history!B$54))</f>
        <v>0</v>
      </c>
      <c r="C49" s="148">
        <f>IF(PIT_fed_deduction!C49="",0,(PIT_history!C49*(1-PIT_fed_deduction!C49*PIT_history!C$54))/(1-PIT_history!C49*PIT_fed_deduction!C49*PIT_history!C$54))</f>
        <v>0</v>
      </c>
      <c r="D49" s="148">
        <f>IF(PIT_fed_deduction!D49="",0,(PIT_history!D49*(1-PIT_fed_deduction!D49*PIT_history!D$54))/(1-PIT_history!D49*PIT_fed_deduction!D49*PIT_history!D$54))</f>
        <v>0</v>
      </c>
      <c r="E49" s="148">
        <f>IF(PIT_fed_deduction!E49="",0,(PIT_history!E49*(1-PIT_fed_deduction!E49*PIT_history!E$54))/(1-PIT_history!E49*PIT_fed_deduction!E49*PIT_history!E$54))</f>
        <v>0</v>
      </c>
      <c r="F49" s="148">
        <f>IF(PIT_fed_deduction!F49="",0,(PIT_history!F49*(1-PIT_fed_deduction!F49*PIT_history!F$54))/(1-PIT_history!F49*PIT_fed_deduction!F49*PIT_history!F$54))</f>
        <v>0</v>
      </c>
      <c r="G49" s="148">
        <f>IF(PIT_fed_deduction!G49="",0,(PIT_history!G49*(1-PIT_fed_deduction!G49*PIT_history!G$54))/(1-PIT_history!G49*PIT_fed_deduction!G49*PIT_history!G$54))</f>
        <v>0</v>
      </c>
      <c r="H49" s="148">
        <f>IF(PIT_fed_deduction!H49="",0,(PIT_history!H49*(1-PIT_fed_deduction!H49*PIT_history!H$54))/(1-PIT_history!H49*PIT_fed_deduction!H49*PIT_history!H$54))</f>
        <v>0</v>
      </c>
      <c r="I49" s="148">
        <f>IF(PIT_fed_deduction!I49="",0,(PIT_history!I49*(1-PIT_fed_deduction!I49*PIT_history!I$54))/(1-PIT_history!I49*PIT_fed_deduction!I49*PIT_history!I$54))</f>
        <v>0</v>
      </c>
      <c r="J49" s="148">
        <f>IF(PIT_fed_deduction!J49="",0,(PIT_history!J49*(1-PIT_fed_deduction!J49*PIT_history!J$54))/(1-PIT_history!J49*PIT_fed_deduction!J49*PIT_history!J$54))</f>
        <v>0</v>
      </c>
      <c r="K49" s="148">
        <f>IF(PIT_fed_deduction!K49="",0,(PIT_history!K49*(1-PIT_fed_deduction!K49*PIT_history!K$54))/(1-PIT_history!K49*PIT_fed_deduction!K49*PIT_history!K$54))</f>
        <v>0</v>
      </c>
      <c r="L49" s="148">
        <f>IF(PIT_fed_deduction!L49="",0,(PIT_history!L49*(1-PIT_fed_deduction!L49*PIT_history!L$54))/(1-PIT_history!L49*PIT_fed_deduction!L49*PIT_history!L$54))</f>
        <v>0</v>
      </c>
      <c r="M49" s="148">
        <f>IF(PIT_fed_deduction!M49="",0,(PIT_history!M49*(1-PIT_fed_deduction!M49*PIT_history!M$54))/(1-PIT_history!M49*PIT_fed_deduction!M49*PIT_history!M$54))</f>
        <v>0</v>
      </c>
      <c r="N49" s="148">
        <f>IF(PIT_fed_deduction!N49="",0,(PIT_history!N49*(1-PIT_fed_deduction!N49*PIT_history!N$54))/(1-PIT_history!N49*PIT_fed_deduction!N49*PIT_history!N$54))</f>
        <v>0</v>
      </c>
      <c r="O49" s="148">
        <f>IF(PIT_fed_deduction!O49="",0,(PIT_history!O49*(1-PIT_fed_deduction!O49*PIT_history!O$54))/(1-PIT_history!O49*PIT_fed_deduction!O49*PIT_history!O$54))</f>
        <v>0</v>
      </c>
      <c r="P49" s="148">
        <f>IF(PIT_fed_deduction!P49="",0,(PIT_history!P49*(1-PIT_fed_deduction!P49*PIT_history!P$54))/(1-PIT_history!P49*PIT_fed_deduction!P49*PIT_history!P$54))</f>
        <v>0</v>
      </c>
      <c r="Q49" s="148">
        <f>IF(PIT_fed_deduction!Q49="",0,(PIT_history!Q49*(1-PIT_fed_deduction!Q49*PIT_history!Q$54))/(1-PIT_history!Q49*PIT_fed_deduction!Q49*PIT_history!Q$54))</f>
        <v>0</v>
      </c>
      <c r="R49" s="148">
        <f>IF(PIT_fed_deduction!R49="",0,(PIT_history!R49*(1-PIT_fed_deduction!R49*PIT_history!R$54))/(1-PIT_history!R49*PIT_fed_deduction!R49*PIT_history!R$54))</f>
        <v>0</v>
      </c>
      <c r="S49" s="148">
        <f>IF(PIT_fed_deduction!S49="",0,(PIT_history!S49*(1-PIT_fed_deduction!S49*PIT_history!S$54))/(1-PIT_history!S49*PIT_fed_deduction!S49*PIT_history!S$54))</f>
        <v>0</v>
      </c>
      <c r="T49" s="148">
        <f>IF(PIT_fed_deduction!T49="",0,(PIT_history!T49*(1-PIT_fed_deduction!T49*PIT_history!T$54))/(1-PIT_history!T49*PIT_fed_deduction!T49*PIT_history!T$54))</f>
        <v>0</v>
      </c>
      <c r="U49" s="148">
        <f>IF(PIT_fed_deduction!U49="",0,(PIT_history!U49*(1-PIT_fed_deduction!U49*PIT_history!U$54))/(1-PIT_history!U49*PIT_fed_deduction!U49*PIT_history!U$54))</f>
        <v>0</v>
      </c>
      <c r="V49" s="148">
        <f>IF(PIT_fed_deduction!V49="",0,(PIT_history!V49*(1-PIT_fed_deduction!V49*PIT_history!V$54))/(1-PIT_history!V49*PIT_fed_deduction!V49*PIT_history!V$54))</f>
        <v>0</v>
      </c>
      <c r="W49" s="148">
        <f>IF(PIT_fed_deduction!W49="",0,(PIT_history!W49*(1-PIT_fed_deduction!W49*PIT_history!W$54))/(1-PIT_history!W49*PIT_fed_deduction!W49*PIT_history!W$54))</f>
        <v>0</v>
      </c>
      <c r="X49" s="148">
        <f>IF(PIT_fed_deduction!X49="",0,(PIT_history!X49*(1-PIT_fed_deduction!X49*PIT_history!X$54))/(1-PIT_history!X49*PIT_fed_deduction!X49*PIT_history!X$54))</f>
        <v>0</v>
      </c>
      <c r="Y49" s="148">
        <f>IF(PIT_fed_deduction!Y49="",0,(PIT_history!Y49*(1-PIT_fed_deduction!Y49*PIT_history!Y$54))/(1-PIT_history!Y49*PIT_fed_deduction!Y49*PIT_history!Y$54))</f>
        <v>0</v>
      </c>
      <c r="Z49" s="148">
        <f>IF(PIT_fed_deduction!Z49="",0,(PIT_history!Z49*(1-PIT_fed_deduction!Z49*PIT_history!Z$54))/(1-PIT_history!Z49*PIT_fed_deduction!Z49*PIT_history!Z$54))</f>
        <v>0</v>
      </c>
      <c r="AA49" s="148">
        <f>IF(PIT_fed_deduction!AA49="",0,(PIT_history!AA49*(1-PIT_fed_deduction!AA49*PIT_history!AA$54))/(1-PIT_history!AA49*PIT_fed_deduction!AA49*PIT_history!AA$54))</f>
        <v>0</v>
      </c>
      <c r="AB49" s="148">
        <f>IF(PIT_fed_deduction!AB49="",0,(PIT_history!AB49*(1-PIT_fed_deduction!AB49*PIT_history!AB$54))/(1-PIT_history!AB49*PIT_fed_deduction!AB49*PIT_history!AB$54))</f>
        <v>0</v>
      </c>
      <c r="AC49" s="148">
        <f>IF(PIT_fed_deduction!AC49="",0,(PIT_history!AC49*(1-PIT_fed_deduction!AC49*PIT_history!AC$54))/(1-PIT_history!AC49*PIT_fed_deduction!AC49*PIT_history!AC$54))</f>
        <v>0</v>
      </c>
      <c r="AD49" s="148">
        <f>IF(PIT_fed_deduction!AD49="",0,(PIT_history!AD49*(1-PIT_fed_deduction!AD49*PIT_history!AD$54))/(1-PIT_history!AD49*PIT_fed_deduction!AD49*PIT_history!AD$54))</f>
        <v>0</v>
      </c>
      <c r="AE49" s="148">
        <f>IF(PIT_fed_deduction!AE49="",0,(PIT_history!AE49*(1-PIT_fed_deduction!AE49*PIT_history!AE$54))/(1-PIT_history!AE49*PIT_fed_deduction!AE49*PIT_history!AE$54))</f>
        <v>0</v>
      </c>
      <c r="AF49" s="148">
        <f>IF(PIT_fed_deduction!AF49="",0,(PIT_history!AF49*(1-PIT_fed_deduction!AF49*PIT_history!AF$54))/(1-PIT_history!AF49*PIT_fed_deduction!AF49*PIT_history!AF$54))</f>
        <v>0</v>
      </c>
      <c r="AG49" s="148">
        <f>IF(PIT_fed_deduction!AG49="",0,(PIT_history!AG49*(1-PIT_fed_deduction!AG49*PIT_history!AG$54))/(1-PIT_history!AG49*PIT_fed_deduction!AG49*PIT_history!AG$54))</f>
        <v>0</v>
      </c>
      <c r="AH49" s="148">
        <f>IF(PIT_fed_deduction!AH49="",0,(PIT_history!AH49*(1-PIT_fed_deduction!AH49*PIT_history!AH$54))/(1-PIT_history!AH49*PIT_fed_deduction!AH49*PIT_history!AH$54))</f>
        <v>0</v>
      </c>
      <c r="AI49" s="148">
        <f>IF(PIT_fed_deduction!AI49="",0,(PIT_history!AI49*(1-PIT_fed_deduction!AI49*PIT_history!AI$54))/(1-PIT_history!AI49*PIT_fed_deduction!AI49*PIT_history!AI$54))</f>
        <v>0</v>
      </c>
      <c r="AJ49" s="148">
        <f>IF(PIT_fed_deduction!AJ49="",0,(PIT_history!AJ49*(1-PIT_fed_deduction!AJ49*PIT_history!AJ$54))/(1-PIT_history!AJ49*PIT_fed_deduction!AJ49*PIT_history!AJ$54))</f>
        <v>0</v>
      </c>
      <c r="AK49" s="148">
        <f>IF(PIT_fed_deduction!AK49="",0,(PIT_history!AK49*(1-PIT_fed_deduction!AK49*PIT_history!AK$54))/(1-PIT_history!AK49*PIT_fed_deduction!AK49*PIT_history!AK$54))</f>
        <v>0</v>
      </c>
      <c r="AL49" s="148">
        <f>IF(PIT_fed_deduction!AL49="",0,(PIT_history!AL49*(1-PIT_fed_deduction!AL49*PIT_history!AL$54))/(1-PIT_history!AL49*PIT_fed_deduction!AL49*PIT_history!AL$54))</f>
        <v>0</v>
      </c>
      <c r="AM49" s="148">
        <f>IF(PIT_fed_deduction!AM49="",0,(PIT_history!AM49*(1-PIT_fed_deduction!AM49*PIT_history!AM$54))/(1-PIT_history!AM49*PIT_fed_deduction!AM49*PIT_history!AM$54))</f>
        <v>0</v>
      </c>
      <c r="AN49" s="148">
        <f>IF(PIT_fed_deduction!AN49="",0,(PIT_history!AN49*(1-PIT_fed_deduction!AN49*PIT_history!AN$54))/(1-PIT_history!AN49*PIT_fed_deduction!AN49*PIT_history!AN$54))</f>
        <v>0</v>
      </c>
      <c r="AO49" s="148">
        <f>IF(PIT_fed_deduction!AO49="",0,(PIT_history!AO49*(1-PIT_fed_deduction!AO49*PIT_history!AO$54))/(1-PIT_history!AO49*PIT_fed_deduction!AO49*PIT_history!AO$54))</f>
        <v>0</v>
      </c>
      <c r="AP49" s="148">
        <f>IF(PIT_fed_deduction!AP49="",0,(PIT_history!AP49*(1-PIT_fed_deduction!AP49*PIT_history!AP$54))/(1-PIT_history!AP49*PIT_fed_deduction!AP49*PIT_history!AP$54))</f>
        <v>0</v>
      </c>
      <c r="AQ49" s="148">
        <f>IF(PIT_fed_deduction!AQ49="",0,(PIT_history!AQ49*(1-PIT_fed_deduction!AQ49*PIT_history!AQ$54))/(1-PIT_history!AQ49*PIT_fed_deduction!AQ49*PIT_history!AQ$54))</f>
        <v>0</v>
      </c>
      <c r="AR49" s="148">
        <f>IF(PIT_fed_deduction!AR49="",0,(PIT_history!AR49*(1-PIT_fed_deduction!AR49*PIT_history!AR$54))/(1-PIT_history!AR49*PIT_fed_deduction!AR49*PIT_history!AR$54))</f>
        <v>0</v>
      </c>
      <c r="AS49" s="148">
        <f>IF(PIT_fed_deduction!AS49="",0,(PIT_history!AS49*(1-PIT_fed_deduction!AS49*PIT_history!AS$54))/(1-PIT_history!AS49*PIT_fed_deduction!AS49*PIT_history!AS$54))</f>
        <v>0</v>
      </c>
      <c r="AT49" s="148">
        <f>IF(PIT_fed_deduction!AT49="",0,(PIT_history!AT49*(1-PIT_fed_deduction!AT49*PIT_history!AT$54))/(1-PIT_history!AT49*PIT_fed_deduction!AT49*PIT_history!AT$54))</f>
        <v>0</v>
      </c>
      <c r="AU49" s="148">
        <f>IF(PIT_fed_deduction!AU49="",0,(PIT_history!AU49*(1-PIT_fed_deduction!AU49*PIT_history!AU$54))/(1-PIT_history!AU49*PIT_fed_deduction!AU49*PIT_history!AU$54))</f>
        <v>0</v>
      </c>
      <c r="AV49" s="148">
        <f>IF(PIT_fed_deduction!AV49="",0,(PIT_history!AV49*(1-PIT_fed_deduction!AV49*PIT_history!AV$54))/(1-PIT_history!AV49*PIT_fed_deduction!AV49*PIT_history!AV$54))</f>
        <v>0</v>
      </c>
      <c r="AW49" s="148">
        <f>IF(PIT_fed_deduction!AW49="",0,(PIT_history!AW49*(1-PIT_fed_deduction!AW49*PIT_history!AW$54))/(1-PIT_history!AW49*PIT_fed_deduction!AW49*PIT_history!AW$54))</f>
        <v>0</v>
      </c>
      <c r="AX49" s="148">
        <f>IF(PIT_fed_deduction!AX49="",0,(PIT_history!AX49*(1-PIT_fed_deduction!AX49*PIT_history!AX$54))/(1-PIT_history!AX49*PIT_fed_deduction!AX49*PIT_history!AX$54))</f>
        <v>0</v>
      </c>
      <c r="AY49" s="148">
        <f>IF(PIT_fed_deduction!AY49="",0,(PIT_history!AY49*(1-PIT_fed_deduction!AY49*PIT_history!AY$54))/(1-PIT_history!AY49*PIT_fed_deduction!AY49*PIT_history!AY$54))</f>
        <v>0</v>
      </c>
      <c r="AZ49" s="148">
        <f>IF(PIT_fed_deduction!AZ49="",0,(PIT_history!AZ49*(1-PIT_fed_deduction!AZ49*PIT_history!AZ$54))/(1-PIT_history!AZ49*PIT_fed_deduction!AZ49*PIT_history!AZ$54))</f>
        <v>0</v>
      </c>
      <c r="BA49" s="148">
        <f>IF(PIT_fed_deduction!BA49="",0,(PIT_history!BA49*(1-PIT_fed_deduction!BA49*PIT_history!BA$54))/(1-PIT_history!BA49*PIT_fed_deduction!BA49*PIT_history!BA$54))</f>
        <v>0</v>
      </c>
      <c r="BB49" s="148">
        <f>IF(PIT_fed_deduction!BB49="",0,(PIT_history!BB49*(1-PIT_fed_deduction!BB49*PIT_history!BB$54))/(1-PIT_history!BB49*PIT_fed_deduction!BB49*PIT_history!BB$54))</f>
        <v>0</v>
      </c>
      <c r="BC49" s="148">
        <f>IF(PIT_fed_deduction!BC49="",0,(PIT_history!BC49*(1-PIT_fed_deduction!BC49*PIT_history!BC$54))/(1-PIT_history!BC49*PIT_fed_deduction!BC49*PIT_history!BC$54))</f>
        <v>0</v>
      </c>
      <c r="BD49" s="148">
        <f>IF(PIT_fed_deduction!BD49="",0,(PIT_history!BD49*(1-PIT_fed_deduction!BD49*PIT_history!BD$54))/(1-PIT_history!BD49*PIT_fed_deduction!BD49*PIT_history!BD$54))</f>
        <v>0</v>
      </c>
      <c r="BE49" s="148">
        <f>IF(PIT_fed_deduction!BE49="",0,(PIT_history!BE49*(1-PIT_fed_deduction!BE49*PIT_history!BE$54))/(1-PIT_history!BE49*PIT_fed_deduction!BE49*PIT_history!BE$54))</f>
        <v>0</v>
      </c>
      <c r="BF49" s="148">
        <f>IF(PIT_fed_deduction!BF49="",0,(PIT_history!BF49*(1-PIT_fed_deduction!BF49*PIT_history!BF$54))/(1-PIT_history!BF49*PIT_fed_deduction!BF49*PIT_history!BF$54))</f>
        <v>0</v>
      </c>
      <c r="BG49" s="148">
        <f>IF(PIT_fed_deduction!BG49="",0,(PIT_history!BG49*(1-PIT_fed_deduction!BG49*PIT_history!BG$54))/(1-PIT_history!BG49*PIT_fed_deduction!BG49*PIT_history!BG$54))</f>
        <v>0</v>
      </c>
      <c r="BH49" s="148">
        <f>IF(PIT_fed_deduction!BH49="",0,(PIT_history!BH49*(1-PIT_fed_deduction!BH49*PIT_history!BH$54))/(1-PIT_history!BH49*PIT_fed_deduction!BH49*PIT_history!BH$54))</f>
        <v>0</v>
      </c>
      <c r="BI49" s="148">
        <f>IF(PIT_fed_deduction!BI49="",0,(PIT_history!BI49*(1-PIT_fed_deduction!BI49*PIT_history!BI$54))/(1-PIT_history!BI49*PIT_fed_deduction!BI49*PIT_history!BI$54))</f>
        <v>0</v>
      </c>
      <c r="BJ49" s="148">
        <f>IF(PIT_fed_deduction!BJ49="",0,(PIT_history!BJ49*(1-PIT_fed_deduction!BJ49*PIT_history!BJ$54))/(1-PIT_history!BJ49*PIT_fed_deduction!BJ49*PIT_history!BJ$54))</f>
        <v>0</v>
      </c>
      <c r="BK49" s="148">
        <f>IF(PIT_fed_deduction!BK49="",0,(PIT_history!BK49*(1-PIT_fed_deduction!BK49*PIT_history!BK$54))/(1-PIT_history!BK49*PIT_fed_deduction!BK49*PIT_history!BK$54))</f>
        <v>0</v>
      </c>
      <c r="BL49" s="148">
        <f>IF(PIT_fed_deduction!BL49="",0,(PIT_history!BL49*(1-PIT_fed_deduction!BL49*PIT_history!BL$54))/(1-PIT_history!BL49*PIT_fed_deduction!BL49*PIT_history!BL$54))</f>
        <v>0</v>
      </c>
      <c r="BM49" s="148">
        <f>IF(PIT_fed_deduction!BM49="",0,(PIT_history!BM49*(1-PIT_fed_deduction!BM49*PIT_history!BM$54))/(1-PIT_history!BM49*PIT_fed_deduction!BM49*PIT_history!BM$54))</f>
        <v>0</v>
      </c>
      <c r="BN49" s="148">
        <f>IF(PIT_fed_deduction!BN49="",0,(PIT_history!BN49*(1-PIT_fed_deduction!BN49*PIT_history!BN$54))/(1-PIT_history!BN49*PIT_fed_deduction!BN49*PIT_history!BN$54))</f>
        <v>0</v>
      </c>
      <c r="BO49" s="148">
        <f>IF(PIT_fed_deduction!BO49="",0,(PIT_history!BO49*(1-PIT_fed_deduction!BO49*PIT_history!BO$54))/(1-PIT_history!BO49*PIT_fed_deduction!BO49*PIT_history!BO$54))</f>
        <v>0</v>
      </c>
      <c r="BP49" s="148">
        <f>IF(PIT_fed_deduction!BP49="",0,(PIT_history!BP49*(1-PIT_fed_deduction!BP49*PIT_history!BP$54))/(1-PIT_history!BP49*PIT_fed_deduction!BP49*PIT_history!BP$54))</f>
        <v>0</v>
      </c>
      <c r="BQ49" s="148">
        <f>IF(PIT_fed_deduction!BQ49="",0,(PIT_history!BQ49*(1-PIT_fed_deduction!BQ49*PIT_history!BQ$54))/(1-PIT_history!BQ49*PIT_fed_deduction!BQ49*PIT_history!BQ$54))</f>
        <v>0</v>
      </c>
      <c r="BR49" s="148">
        <f>IF(PIT_fed_deduction!BR49="",0,(PIT_history!BR49*(1-PIT_fed_deduction!BR49*PIT_history!BR$54))/(1-PIT_history!BR49*PIT_fed_deduction!BR49*PIT_history!BR$54))</f>
        <v>0</v>
      </c>
      <c r="BS49" s="148">
        <f>IF(PIT_fed_deduction!BS49="",0,(PIT_history!BS49*(1-PIT_fed_deduction!BS49*PIT_history!BS$54))/(1-PIT_history!BS49*PIT_fed_deduction!BS49*PIT_history!BS$54))</f>
        <v>0</v>
      </c>
      <c r="BT49" s="148">
        <f>IF(PIT_fed_deduction!BT49="",0,(PIT_history!BT49*(1-PIT_fed_deduction!BT49*PIT_history!BT$54))/(1-PIT_history!BT49*PIT_fed_deduction!BT49*PIT_history!BT$54))</f>
        <v>0</v>
      </c>
      <c r="BU49" s="148">
        <f>IF(PIT_fed_deduction!BU49="",0,(PIT_history!BU49*(1-PIT_fed_deduction!BU49*PIT_history!BU$54))/(1-PIT_history!BU49*PIT_fed_deduction!BU49*PIT_history!BU$54))</f>
        <v>0</v>
      </c>
      <c r="BV49" s="148">
        <f>IF(PIT_fed_deduction!BV49="",0,(PIT_history!BV49*(1-PIT_fed_deduction!BV49*PIT_history!BV$54))/(1-PIT_history!BV49*PIT_fed_deduction!BV49*PIT_history!BV$54))</f>
        <v>0</v>
      </c>
      <c r="BW49" s="148">
        <f>IF(PIT_fed_deduction!BW49="",0,(PIT_history!BW49*(1-PIT_fed_deduction!BW49*PIT_history!BW$54))/(1-PIT_history!BW49*PIT_fed_deduction!BW49*PIT_history!BW$54))</f>
        <v>0</v>
      </c>
      <c r="BX49" s="148">
        <f>IF(PIT_fed_deduction!BX49="",0,(PIT_history!BX49*(1-PIT_fed_deduction!BX49*PIT_history!BX$54))/(1-PIT_history!BX49*PIT_fed_deduction!BX49*PIT_history!BX$54))</f>
        <v>0</v>
      </c>
      <c r="BY49" s="148">
        <f>IF(PIT_fed_deduction!BY49="",0,(PIT_history!BY49*(1-PIT_fed_deduction!BY49*PIT_history!BY$54))/(1-PIT_history!BY49*PIT_fed_deduction!BY49*PIT_history!BY$54))</f>
        <v>0</v>
      </c>
      <c r="BZ49" s="148">
        <f>IF(PIT_fed_deduction!BZ49="",0,(PIT_history!BZ49*(1-PIT_fed_deduction!BZ49*PIT_history!BZ$54))/(1-PIT_history!BZ49*PIT_fed_deduction!BZ49*PIT_history!BZ$54))</f>
        <v>0</v>
      </c>
      <c r="CA49" s="148">
        <f>IF(PIT_fed_deduction!CA49="",0,(PIT_history!CA49*(1-PIT_fed_deduction!CA49*PIT_history!CA$54))/(1-PIT_history!CA49*PIT_fed_deduction!CA49*PIT_history!CA$54))</f>
        <v>0</v>
      </c>
      <c r="CB49" s="148">
        <f>IF(PIT_fed_deduction!CB49="",0,(PIT_history!CB49*(1-PIT_fed_deduction!CB49*PIT_history!CB$54))/(1-PIT_history!CB49*PIT_fed_deduction!CB49*PIT_history!CB$54))</f>
        <v>0</v>
      </c>
      <c r="CC49" s="148">
        <f>IF(PIT_fed_deduction!CC49="",0,(PIT_history!CC49*(1-PIT_fed_deduction!CC49*PIT_history!CC$54))/(1-PIT_history!CC49*PIT_fed_deduction!CC49*PIT_history!CC$54))</f>
        <v>0</v>
      </c>
      <c r="CD49" s="148">
        <f>IF(PIT_fed_deduction!CD49="",0,(PIT_history!CD49*(1-PIT_fed_deduction!CD49*PIT_history!CD$54))/(1-PIT_history!CD49*PIT_fed_deduction!CD49*PIT_history!CD$54))</f>
        <v>0</v>
      </c>
      <c r="CE49" s="148">
        <f>IF(PIT_fed_deduction!CE49="",0,(PIT_history!CE49*(1-PIT_fed_deduction!CE49*PIT_history!CE$54))/(1-PIT_history!CE49*PIT_fed_deduction!CE49*PIT_history!CE$54))</f>
        <v>0</v>
      </c>
      <c r="CF49" s="148">
        <f>IF(PIT_fed_deduction!CF49="",0,(PIT_history!CF49*(1-PIT_fed_deduction!CF49*PIT_history!CF$54))/(1-PIT_history!CF49*PIT_fed_deduction!CF49*PIT_history!CF$54))</f>
        <v>0</v>
      </c>
      <c r="CG49" s="148">
        <f>IF(PIT_fed_deduction!CG49="",0,(PIT_history!CG49*(1-PIT_fed_deduction!CG49*PIT_history!CG$54))/(1-PIT_history!CG49*PIT_fed_deduction!CG49*PIT_history!CG$54))</f>
        <v>0</v>
      </c>
      <c r="CH49" s="148">
        <f>IF(PIT_fed_deduction!CH49="",0,(PIT_history!CH49*(1-PIT_fed_deduction!CH49*PIT_history!CH$54))/(1-PIT_history!CH49*PIT_fed_deduction!CH49*PIT_history!CH$54))</f>
        <v>0</v>
      </c>
      <c r="CI49" s="148">
        <f>IF(PIT_fed_deduction!CI49="",0,(PIT_history!CI49*(1-PIT_fed_deduction!CI49*PIT_history!CI$54))/(1-PIT_history!CI49*PIT_fed_deduction!CI49*PIT_history!CI$54))</f>
        <v>0</v>
      </c>
      <c r="CJ49" s="148">
        <f>IF(PIT_fed_deduction!CJ49="",0,(PIT_history!CJ49*(1-PIT_fed_deduction!CJ49*PIT_history!CJ$54))/(1-PIT_history!CJ49*PIT_fed_deduction!CJ49*PIT_history!CJ$54))</f>
        <v>0</v>
      </c>
      <c r="CK49" s="148">
        <f>IF(PIT_fed_deduction!CK49="",0,(PIT_history!CK49*(1-PIT_fed_deduction!CK49*PIT_history!CK$54))/(1-PIT_history!CK49*PIT_fed_deduction!CK49*PIT_history!CK$54))</f>
        <v>0</v>
      </c>
      <c r="CL49" s="148">
        <f>IF(PIT_fed_deduction!CL49="",0,(PIT_history!CL49*(1-PIT_fed_deduction!CL49*PIT_history!CL$54))/(1-PIT_history!CL49*PIT_fed_deduction!CL49*PIT_history!CL$54))</f>
        <v>0</v>
      </c>
      <c r="CM49" s="148">
        <f>IF(PIT_fed_deduction!CM49="",0,(PIT_history!CM49*(1-PIT_fed_deduction!CM49*PIT_history!CM$54))/(1-PIT_history!CM49*PIT_fed_deduction!CM49*PIT_history!CM$54))</f>
        <v>0</v>
      </c>
      <c r="CN49" s="148">
        <f>IF(PIT_fed_deduction!CN49="",0,(PIT_history!CN49*(1-PIT_fed_deduction!CN49*PIT_history!CN$54))/(1-PIT_history!CN49*PIT_fed_deduction!CN49*PIT_history!CN$54))</f>
        <v>0</v>
      </c>
      <c r="CO49" s="148">
        <f>IF(PIT_fed_deduction!CO49="",0,(PIT_history!CO49*(1-PIT_fed_deduction!CO49*PIT_history!CO$54))/(1-PIT_history!CO49*PIT_fed_deduction!CO49*PIT_history!CO$54))</f>
        <v>0</v>
      </c>
      <c r="CP49" s="148">
        <f>IF(PIT_fed_deduction!CP49="",0,(PIT_history!CP49*(1-PIT_fed_deduction!CP49*PIT_history!CP$54))/(1-PIT_history!CP49*PIT_fed_deduction!CP49*PIT_history!CP$54))</f>
        <v>0</v>
      </c>
      <c r="CQ49" s="148">
        <f>IF(PIT_fed_deduction!CQ49="",0,(PIT_history!CQ49*(1-PIT_fed_deduction!CQ49*PIT_history!CQ$54))/(1-PIT_history!CQ49*PIT_fed_deduction!CQ49*PIT_history!CQ$54))</f>
        <v>0</v>
      </c>
      <c r="CR49" s="148">
        <f>IF(PIT_fed_deduction!CR49="",0,(PIT_history!CR49*(1-PIT_fed_deduction!CR49*PIT_history!CR$54))/(1-PIT_history!CR49*PIT_fed_deduction!CR49*PIT_history!CR$54))</f>
        <v>0</v>
      </c>
      <c r="CS49" s="148">
        <f>IF(PIT_fed_deduction!CS49="",0,(PIT_history!CS49*(1-PIT_fed_deduction!CS49*PIT_history!CS$54))/(1-PIT_history!CS49*PIT_fed_deduction!CS49*PIT_history!CS$54))</f>
        <v>0</v>
      </c>
      <c r="CT49" s="148">
        <f>IF(PIT_fed_deduction!CT49="",0,(PIT_history!CT49*(1-PIT_fed_deduction!CT49*PIT_history!CT$54))/(1-PIT_history!CT49*PIT_fed_deduction!CT49*PIT_history!CT$54))</f>
        <v>0</v>
      </c>
      <c r="CU49" s="148">
        <f>IF(PIT_fed_deduction!CU49="",0,(PIT_history!CU49*(1-PIT_fed_deduction!CU49*PIT_history!CU$54))/(1-PIT_history!CU49*PIT_fed_deduction!CU49*PIT_history!CU$54))</f>
        <v>0</v>
      </c>
      <c r="CV49" s="148">
        <f>IF(PIT_fed_deduction!CV49="",0,(PIT_history!CV49*(1-PIT_fed_deduction!CV49*PIT_history!CV$54))/(1-PIT_history!CV49*PIT_fed_deduction!CV49*PIT_history!CV$54))</f>
        <v>0</v>
      </c>
      <c r="CW49" s="148">
        <f>IF(PIT_fed_deduction!CW49="",0,(PIT_history!CW49*(1-PIT_fed_deduction!CW49*PIT_history!CW$54))/(1-PIT_history!CW49*PIT_fed_deduction!CW49*PIT_history!CW$54))</f>
        <v>0</v>
      </c>
      <c r="CX49" s="148">
        <f>IF(PIT_fed_deduction!CX49="",0,(PIT_history!CX49*(1-PIT_fed_deduction!CX49*PIT_history!CX$54))/(1-PIT_history!CX49*PIT_fed_deduction!CX49*PIT_history!CX$54))</f>
        <v>0</v>
      </c>
      <c r="CY49" s="148">
        <f>IF(PIT_fed_deduction!CY49="",0,(PIT_history!CY49*(1-PIT_fed_deduction!CY49*PIT_history!CY$54))/(1-PIT_history!CY49*PIT_fed_deduction!CY49*PIT_history!CY$54))</f>
        <v>0</v>
      </c>
      <c r="CZ49" s="148">
        <f>IF(PIT_fed_deduction!CZ49="",0,(PIT_history!CZ49*(1-PIT_fed_deduction!CZ49*PIT_history!CZ$54))/(1-PIT_history!CZ49*PIT_fed_deduction!CZ49*PIT_history!CZ$54))</f>
        <v>0</v>
      </c>
      <c r="DA49" s="148">
        <f>IF(PIT_fed_deduction!DA49="",0,(PIT_history!DA49*(1-PIT_fed_deduction!DA49*PIT_history!DA$54))/(1-PIT_history!DA49*PIT_fed_deduction!DA49*PIT_history!DA$54))</f>
        <v>0</v>
      </c>
      <c r="DB49" s="148">
        <f>IF(PIT_fed_deduction!DB49="",0,(PIT_history!DB49*(1-PIT_fed_deduction!DB49*PIT_history!DB$54))/(1-PIT_history!DB49*PIT_fed_deduction!DB49*PIT_history!DB$54))</f>
        <v>0</v>
      </c>
      <c r="DC49" s="148">
        <f>IF(PIT_fed_deduction!DC49="",0,(PIT_history!DC49*(1-PIT_fed_deduction!DC49*PIT_history!DC$54))/(1-PIT_history!DC49*PIT_fed_deduction!DC49*PIT_history!DC$54))</f>
        <v>0</v>
      </c>
      <c r="DD49" s="148">
        <f>IF(PIT_fed_deduction!DD49="",0,(PIT_history!DD49*(1-PIT_fed_deduction!DD49*PIT_history!DD$54))/(1-PIT_history!DD49*PIT_fed_deduction!DD49*PIT_history!DD$54))</f>
        <v>0</v>
      </c>
      <c r="DE49" s="148">
        <f>IF(PIT_fed_deduction!DE49="",0,(PIT_history!DE49*(1-PIT_fed_deduction!DE49*PIT_history!DE$54))/(1-PIT_history!DE49*PIT_fed_deduction!DE49*PIT_history!DE$54))</f>
        <v>0</v>
      </c>
      <c r="DF49" s="148">
        <f>IF(PIT_fed_deduction!DF49="",0,(PIT_history!DF49*(1-PIT_fed_deduction!DF49*PIT_history!DF$54))/(1-PIT_history!DF49*PIT_fed_deduction!DF49*PIT_history!DF$54))</f>
        <v>0</v>
      </c>
      <c r="DG49" s="148">
        <f>IF(PIT_fed_deduction!DG49="",0,(PIT_history!DG49*(1-PIT_fed_deduction!DG49*PIT_history!DG$54))/(1-PIT_history!DG49*PIT_fed_deduction!DG49*PIT_history!DG$54))</f>
        <v>0</v>
      </c>
      <c r="DH49" s="148">
        <f>IF(PIT_fed_deduction!DH49="",0,(PIT_history!DH49*(1-PIT_fed_deduction!DH49*PIT_history!DH$54))/(1-PIT_history!DH49*PIT_fed_deduction!DH49*PIT_history!DH$54))</f>
        <v>0</v>
      </c>
      <c r="DI49" s="148">
        <f>IF(PIT_fed_deduction!DI49="",0,(PIT_history!DI49*(1-PIT_fed_deduction!DI49*PIT_history!DI$54))/(1-PIT_history!DI49*PIT_fed_deduction!DI49*PIT_history!DI$54))</f>
        <v>0</v>
      </c>
      <c r="DJ49" s="148">
        <f>IF(PIT_fed_deduction!DJ49="",0,(PIT_history!DJ49*(1-PIT_fed_deduction!DJ49*PIT_history!DJ$54))/(1-PIT_history!DJ49*PIT_fed_deduction!DJ49*PIT_history!DJ$54))</f>
        <v>0</v>
      </c>
      <c r="DK49" s="148">
        <f>IF(PIT_fed_deduction!DK49="",0,(PIT_history!DK49*(1-PIT_fed_deduction!DK49*PIT_history!DK$54))/(1-PIT_history!DK49*PIT_fed_deduction!DK49*PIT_history!DK$54))</f>
        <v>0</v>
      </c>
      <c r="DL49" s="148">
        <f>IF(PIT_fed_deduction!DL49="",0,(PIT_history!DL49*(1-PIT_fed_deduction!DL49*PIT_history!DL$54))/(1-PIT_history!DL49*PIT_fed_deduction!DL49*PIT_history!DL$54))</f>
        <v>0</v>
      </c>
      <c r="DM49" s="148">
        <f>IF(PIT_fed_deduction!DM49="",0,(PIT_history!DM49*(1-PIT_fed_deduction!DM49*PIT_history!DM$54))/(1-PIT_history!DM49*PIT_fed_deduction!DM49*PIT_history!DM$54))</f>
        <v>0</v>
      </c>
      <c r="DN49" s="148">
        <f>IF(PIT_fed_deduction!DN49="",0,(PIT_history!DN49*(1-PIT_fed_deduction!DN49*PIT_history!DN$54))/(1-PIT_history!DN49*PIT_fed_deduction!DN49*PIT_history!DN$54))</f>
        <v>0</v>
      </c>
      <c r="DO49" s="148">
        <f>IF(PIT_fed_deduction!DO49="",0,(PIT_history!DO49*(1-PIT_fed_deduction!DO49*PIT_history!DO$54))/(1-PIT_history!DO49*PIT_fed_deduction!DO49*PIT_history!DO$54))</f>
        <v>0</v>
      </c>
      <c r="DP49" s="148">
        <f>IF(PIT_fed_deduction!DP49="",0,(1-(PIT_fed_deduction!DP49*PIT_history!DP$54))*PIT_history!DP49)</f>
        <v>0</v>
      </c>
      <c r="DQ49" s="148">
        <f>IF(PIT_fed_deduction!DQ49="",0,(1-(PIT_fed_deduction!DQ49*PIT_history!DQ$54))*PIT_history!DQ49)</f>
        <v>0</v>
      </c>
      <c r="DR49" s="148">
        <f>IF(PIT_fed_deduction!DR49="",0,(1-(PIT_fed_deduction!DR49*PIT_history!DR$54))*PIT_history!DR49)</f>
        <v>0</v>
      </c>
      <c r="DS49" s="148">
        <f>IF(PIT_fed_deduction!DS49="",0,(1-(PIT_fed_deduction!DS49*PIT_history!DS$54))*PIT_history!DS49)</f>
        <v>0</v>
      </c>
      <c r="DT49" s="148">
        <f>IF(PIT_fed_deduction!DT49="",0,(1-(PIT_fed_deduction!DT49*PIT_history!DT$54))*PIT_history!DT49)</f>
        <v>0</v>
      </c>
      <c r="DU49" s="148">
        <f>IF(PIT_fed_deduction!DU49="",0,(1-(PIT_fed_deduction!DU49*PIT_history!DU$54))*PIT_history!DU49)</f>
        <v>0</v>
      </c>
      <c r="DV49" s="148">
        <f>IF(PIT_fed_deduction!DV49="",0,(1-(PIT_fed_deduction!DV49*PIT_history!DV$54))*PIT_history!DV49)</f>
        <v>0</v>
      </c>
      <c r="DW49" s="148">
        <f>IF(PIT_fed_deduction!DW49="",0,(1-(PIT_fed_deduction!DW49*PIT_history!DW$54))*PIT_history!DW49)</f>
        <v>0</v>
      </c>
      <c r="DX49" s="148">
        <f>IF(PIT_fed_deduction!DX49="",0,(1-(PIT_fed_deduction!DX49*PIT_history!DX$54))*PIT_history!DX49)</f>
        <v>0</v>
      </c>
      <c r="DY49" s="144">
        <v>0</v>
      </c>
      <c r="DZ49" s="68"/>
      <c r="EA49" s="2"/>
      <c r="EB49" s="2"/>
      <c r="EC49" s="2"/>
      <c r="ED49" s="2"/>
      <c r="EE49" s="2"/>
      <c r="EF49" s="2"/>
      <c r="EG49" s="2"/>
      <c r="EH49" s="2"/>
      <c r="EI49" s="2"/>
      <c r="EJ49" s="2"/>
      <c r="EK49" s="2"/>
      <c r="EL49" s="2"/>
      <c r="EM49" s="2"/>
      <c r="EN49" s="2"/>
      <c r="EO49" s="2"/>
      <c r="EP49" s="2"/>
      <c r="EQ49" s="2"/>
      <c r="ER49" s="2"/>
      <c r="ES49" s="2"/>
      <c r="ET49" s="2"/>
      <c r="EU49" s="2"/>
    </row>
    <row r="50" spans="1:170" ht="15" customHeight="1">
      <c r="A50" s="17" t="s">
        <v>74</v>
      </c>
      <c r="B50" s="148">
        <f>IF(PIT_fed_deduction!B50="",0,(PIT_history!B50*(1-PIT_fed_deduction!B50*PIT_history!B$54))/(1-PIT_history!B50*PIT_fed_deduction!B50*PIT_history!B$54))</f>
        <v>0</v>
      </c>
      <c r="C50" s="148">
        <f>IF(PIT_fed_deduction!C50="",0,(PIT_history!C50*(1-PIT_fed_deduction!C50*PIT_history!C$54))/(1-PIT_history!C50*PIT_fed_deduction!C50*PIT_history!C$54))</f>
        <v>0</v>
      </c>
      <c r="D50" s="148">
        <f>IF(PIT_fed_deduction!D50="",0,(PIT_history!D50*(1-PIT_fed_deduction!D50*PIT_history!D$54))/(1-PIT_history!D50*PIT_fed_deduction!D50*PIT_history!D$54))</f>
        <v>0</v>
      </c>
      <c r="E50" s="148">
        <f>IF(PIT_fed_deduction!E50="",0,(PIT_history!E50*(1-PIT_fed_deduction!E50*PIT_history!E$54))/(1-PIT_history!E50*PIT_fed_deduction!E50*PIT_history!E$54))</f>
        <v>0</v>
      </c>
      <c r="F50" s="148">
        <f>IF(PIT_fed_deduction!F50="",0,(PIT_history!F50*(1-PIT_fed_deduction!F50*PIT_history!F$54))/(1-PIT_history!F50*PIT_fed_deduction!F50*PIT_history!F$54))</f>
        <v>0</v>
      </c>
      <c r="G50" s="148">
        <f>IF(PIT_fed_deduction!G50="",0,(PIT_history!G50*(1-PIT_fed_deduction!G50*PIT_history!G$54))/(1-PIT_history!G50*PIT_fed_deduction!G50*PIT_history!G$54))</f>
        <v>0</v>
      </c>
      <c r="H50" s="148">
        <f>IF(PIT_fed_deduction!H50="",0,(PIT_history!H50*(1-PIT_fed_deduction!H50*PIT_history!H$54))/(1-PIT_history!H50*PIT_fed_deduction!H50*PIT_history!H$54))</f>
        <v>0</v>
      </c>
      <c r="I50" s="148">
        <f>IF(PIT_fed_deduction!I50="",0,(PIT_history!I50*(1-PIT_fed_deduction!I50*PIT_history!I$54))/(1-PIT_history!I50*PIT_fed_deduction!I50*PIT_history!I$54))</f>
        <v>0</v>
      </c>
      <c r="J50" s="148">
        <f>IF(PIT_fed_deduction!J50="",0,(PIT_history!J50*(1-PIT_fed_deduction!J50*PIT_history!J$54))/(1-PIT_history!J50*PIT_fed_deduction!J50*PIT_history!J$54))</f>
        <v>0</v>
      </c>
      <c r="K50" s="148">
        <f>IF(PIT_fed_deduction!K50="",0,(PIT_history!K50*(1-PIT_fed_deduction!K50*PIT_history!K$54))/(1-PIT_history!K50*PIT_fed_deduction!K50*PIT_history!K$54))</f>
        <v>0</v>
      </c>
      <c r="L50" s="148">
        <f>IF(PIT_fed_deduction!L50="",0,(PIT_history!L50*(1-PIT_fed_deduction!L50*PIT_history!L$54))/(1-PIT_history!L50*PIT_fed_deduction!L50*PIT_history!L$54))</f>
        <v>0</v>
      </c>
      <c r="M50" s="148">
        <f>IF(PIT_fed_deduction!M50="",0,(PIT_history!M50*(1-PIT_fed_deduction!M50*PIT_history!M$54))/(1-PIT_history!M50*PIT_fed_deduction!M50*PIT_history!M$54))</f>
        <v>0</v>
      </c>
      <c r="N50" s="148">
        <f>IF(PIT_fed_deduction!N50="",0,(PIT_history!N50*(1-PIT_fed_deduction!N50*PIT_history!N$54))/(1-PIT_history!N50*PIT_fed_deduction!N50*PIT_history!N$54))</f>
        <v>0</v>
      </c>
      <c r="O50" s="148">
        <f>IF(PIT_fed_deduction!O50="",0,(PIT_history!O50*(1-PIT_fed_deduction!O50*PIT_history!O$54))/(1-PIT_history!O50*PIT_fed_deduction!O50*PIT_history!O$54))</f>
        <v>0</v>
      </c>
      <c r="P50" s="148">
        <f>IF(PIT_fed_deduction!P50="",0,(PIT_history!P50*(1-PIT_fed_deduction!P50*PIT_history!P$54))/(1-PIT_history!P50*PIT_fed_deduction!P50*PIT_history!P$54))</f>
        <v>0</v>
      </c>
      <c r="Q50" s="148">
        <f>IF(PIT_fed_deduction!Q50="",0,(PIT_history!Q50*(1-PIT_fed_deduction!Q50*PIT_history!Q$54))/(1-PIT_history!Q50*PIT_fed_deduction!Q50*PIT_history!Q$54))</f>
        <v>0</v>
      </c>
      <c r="R50" s="148">
        <f>IF(PIT_fed_deduction!R50="",0,(PIT_history!R50*(1-PIT_fed_deduction!R50*PIT_history!R$54))/(1-PIT_history!R50*PIT_fed_deduction!R50*PIT_history!R$54))</f>
        <v>0</v>
      </c>
      <c r="S50" s="148">
        <f>IF(PIT_fed_deduction!S50="",0,(PIT_history!S50*(1-PIT_fed_deduction!S50*PIT_history!S$54))/(1-PIT_history!S50*PIT_fed_deduction!S50*PIT_history!S$54))</f>
        <v>0</v>
      </c>
      <c r="T50" s="148">
        <f>IF(PIT_fed_deduction!T50="",0,(PIT_history!T50*(1-PIT_fed_deduction!T50*PIT_history!T$54))/(1-PIT_history!T50*PIT_fed_deduction!T50*PIT_history!T$54))</f>
        <v>0</v>
      </c>
      <c r="U50" s="148">
        <f>IF(PIT_fed_deduction!U50="",0,(PIT_history!U50*(1-PIT_fed_deduction!U50*PIT_history!U$54))/(1-PIT_history!U50*PIT_fed_deduction!U50*PIT_history!U$54))</f>
        <v>0</v>
      </c>
      <c r="V50" s="148">
        <f>IF(PIT_fed_deduction!V50="",0,(PIT_history!V50*(1-PIT_fed_deduction!V50*PIT_history!V$54))/(1-PIT_history!V50*PIT_fed_deduction!V50*PIT_history!V$54))</f>
        <v>0</v>
      </c>
      <c r="W50" s="148">
        <f>IF(PIT_fed_deduction!W50="",0,(PIT_history!W50*(1-PIT_fed_deduction!W50*PIT_history!W$54))/(1-PIT_history!W50*PIT_fed_deduction!W50*PIT_history!W$54))</f>
        <v>0</v>
      </c>
      <c r="X50" s="148">
        <f>IF(PIT_fed_deduction!X50="",0,(PIT_history!X50*(1-PIT_fed_deduction!X50*PIT_history!X$54))/(1-PIT_history!X50*PIT_fed_deduction!X50*PIT_history!X$54))</f>
        <v>0</v>
      </c>
      <c r="Y50" s="148">
        <f>IF(PIT_fed_deduction!Y50="",0,(PIT_history!Y50*(1-PIT_fed_deduction!Y50*PIT_history!Y$54))/(1-PIT_history!Y50*PIT_fed_deduction!Y50*PIT_history!Y$54))</f>
        <v>0</v>
      </c>
      <c r="Z50" s="148">
        <f>IF(PIT_fed_deduction!Z50="",0,(PIT_history!Z50*(1-PIT_fed_deduction!Z50*PIT_history!Z$54))/(1-PIT_history!Z50*PIT_fed_deduction!Z50*PIT_history!Z$54))</f>
        <v>0</v>
      </c>
      <c r="AA50" s="148">
        <f>IF(PIT_fed_deduction!AA50="",0,(PIT_history!AA50*(1-PIT_fed_deduction!AA50*PIT_history!AA$54))/(1-PIT_history!AA50*PIT_fed_deduction!AA50*PIT_history!AA$54))</f>
        <v>0</v>
      </c>
      <c r="AB50" s="148">
        <f>IF(PIT_fed_deduction!AB50="",0,(PIT_history!AB50*(1-PIT_fed_deduction!AB50*PIT_history!AB$54))/(1-PIT_history!AB50*PIT_fed_deduction!AB50*PIT_history!AB$54))</f>
        <v>0</v>
      </c>
      <c r="AC50" s="148">
        <f>IF(PIT_fed_deduction!AC50="",0,(PIT_history!AC50*(1-PIT_fed_deduction!AC50*PIT_history!AC$54))/(1-PIT_history!AC50*PIT_fed_deduction!AC50*PIT_history!AC$54))</f>
        <v>0</v>
      </c>
      <c r="AD50" s="148">
        <f>IF(PIT_fed_deduction!AD50="",0,(PIT_history!AD50*(1-PIT_fed_deduction!AD50*PIT_history!AD$54))/(1-PIT_history!AD50*PIT_fed_deduction!AD50*PIT_history!AD$54))</f>
        <v>0</v>
      </c>
      <c r="AE50" s="148">
        <f>IF(PIT_fed_deduction!AE50="",0,(PIT_history!AE50*(1-PIT_fed_deduction!AE50*PIT_history!AE$54))/(1-PIT_history!AE50*PIT_fed_deduction!AE50*PIT_history!AE$54))</f>
        <v>0</v>
      </c>
      <c r="AF50" s="148">
        <f>IF(PIT_fed_deduction!AF50="",0,(PIT_history!AF50*(1-PIT_fed_deduction!AF50*PIT_history!AF$54))/(1-PIT_history!AF50*PIT_fed_deduction!AF50*PIT_history!AF$54))</f>
        <v>0</v>
      </c>
      <c r="AG50" s="148">
        <f>IF(PIT_fed_deduction!AG50="",0,(PIT_history!AG50*(1-PIT_fed_deduction!AG50*PIT_history!AG$54))/(1-PIT_history!AG50*PIT_fed_deduction!AG50*PIT_history!AG$54))</f>
        <v>0</v>
      </c>
      <c r="AH50" s="148">
        <f>IF(PIT_fed_deduction!AH50="",0,(PIT_history!AH50*(1-PIT_fed_deduction!AH50*PIT_history!AH$54))/(1-PIT_history!AH50*PIT_fed_deduction!AH50*PIT_history!AH$54))</f>
        <v>0</v>
      </c>
      <c r="AI50" s="148">
        <f>IF(PIT_fed_deduction!AI50="",0,(PIT_history!AI50*(1-PIT_fed_deduction!AI50*PIT_history!AI$54))/(1-PIT_history!AI50*PIT_fed_deduction!AI50*PIT_history!AI$54))</f>
        <v>0</v>
      </c>
      <c r="AJ50" s="148">
        <f>IF(PIT_fed_deduction!AJ50="",0,(PIT_history!AJ50*(1-PIT_fed_deduction!AJ50*PIT_history!AJ$54))/(1-PIT_history!AJ50*PIT_fed_deduction!AJ50*PIT_history!AJ$54))</f>
        <v>0</v>
      </c>
      <c r="AK50" s="148">
        <f>IF(PIT_fed_deduction!AK50="",0,(PIT_history!AK50*(1-PIT_fed_deduction!AK50*PIT_history!AK$54))/(1-PIT_history!AK50*PIT_fed_deduction!AK50*PIT_history!AK$54))</f>
        <v>1.1313831413719293E-2</v>
      </c>
      <c r="AL50" s="148">
        <f>IF(PIT_fed_deduction!AL50="",0,(PIT_history!AL50*(1-PIT_fed_deduction!AL50*PIT_history!AL$54))/(1-PIT_history!AL50*PIT_fed_deduction!AL50*PIT_history!AL$54))</f>
        <v>6.4529345488067175E-3</v>
      </c>
      <c r="AM50" s="148">
        <f>IF(PIT_fed_deduction!AM50="",0,(PIT_history!AM50*(1-PIT_fed_deduction!AM50*PIT_history!AM$54))/(1-PIT_history!AM50*PIT_fed_deduction!AM50*PIT_history!AM$54))</f>
        <v>8.6741016109045839E-3</v>
      </c>
      <c r="AN50" s="148">
        <f>IF(PIT_fed_deduction!AN50="",0,(PIT_history!AN50*(1-PIT_fed_deduction!AN50*PIT_history!AN$54))/(1-PIT_history!AN50*PIT_fed_deduction!AN50*PIT_history!AN$54))</f>
        <v>8.6741016109045839E-3</v>
      </c>
      <c r="AO50" s="148">
        <f>IF(PIT_fed_deduction!AO50="",0,(PIT_history!AO50*(1-PIT_fed_deduction!AO50*PIT_history!AO$54))/(1-PIT_history!AO50*PIT_fed_deduction!AO50*PIT_history!AO$54))</f>
        <v>8.6741016109045839E-3</v>
      </c>
      <c r="AP50" s="148">
        <f>IF(PIT_fed_deduction!AP50="",0,(PIT_history!AP50*(1-PIT_fed_deduction!AP50*PIT_history!AP$54))/(1-PIT_history!AP50*PIT_fed_deduction!AP50*PIT_history!AP$54))</f>
        <v>8.6741016109045839E-3</v>
      </c>
      <c r="AQ50" s="148">
        <f>IF(PIT_fed_deduction!AQ50="",0,(PIT_history!AQ50*(1-PIT_fed_deduction!AQ50*PIT_history!AQ$54))/(1-PIT_history!AQ50*PIT_fed_deduction!AQ50*PIT_history!AQ$54))</f>
        <v>1.1982341812066425E-2</v>
      </c>
      <c r="AR50" s="148">
        <f>IF(PIT_fed_deduction!AR50="",0,(PIT_history!AR50*(1-PIT_fed_deduction!AR50*PIT_history!AR$54))/(1-PIT_history!AR50*PIT_fed_deduction!AR50*PIT_history!AR$54))</f>
        <v>7.6013513513513509E-3</v>
      </c>
      <c r="AS50" s="148">
        <f>IF(PIT_fed_deduction!AS50="",0,(PIT_history!AS50*(1-PIT_fed_deduction!AS50*PIT_history!AS$54))/(1-PIT_history!AS50*PIT_fed_deduction!AS50*PIT_history!AS$54))</f>
        <v>7.6013513513513509E-3</v>
      </c>
      <c r="AT50" s="148">
        <f>IF(PIT_fed_deduction!AT50="",0,(PIT_history!AT50*(1-PIT_fed_deduction!AT50*PIT_history!AT$54))/(1-PIT_history!AT50*PIT_fed_deduction!AT50*PIT_history!AT$54))</f>
        <v>0</v>
      </c>
      <c r="AU50" s="148">
        <f>IF(PIT_fed_deduction!AU50="",0,(PIT_history!AU50*(1-PIT_fed_deduction!AU50*PIT_history!AU$54))/(1-PIT_history!AU50*PIT_fed_deduction!AU50*PIT_history!AU$54))</f>
        <v>0</v>
      </c>
      <c r="AV50" s="148">
        <f>IF(PIT_fed_deduction!AV50="",0,(PIT_history!AV50*(1-PIT_fed_deduction!AV50*PIT_history!AV$54))/(1-PIT_history!AV50*PIT_fed_deduction!AV50*PIT_history!AV$54))</f>
        <v>0</v>
      </c>
      <c r="AW50" s="148">
        <f>IF(PIT_fed_deduction!AW50="",0,(PIT_history!AW50*(1-PIT_fed_deduction!AW50*PIT_history!AW$54))/(1-PIT_history!AW50*PIT_fed_deduction!AW50*PIT_history!AW$54))</f>
        <v>0</v>
      </c>
      <c r="AX50" s="148">
        <f>IF(PIT_fed_deduction!AX50="",0,(PIT_history!AX50*(1-PIT_fed_deduction!AX50*PIT_history!AX$54))/(1-PIT_history!AX50*PIT_fed_deduction!AX50*PIT_history!AX$54))</f>
        <v>0</v>
      </c>
      <c r="AY50" s="148">
        <f>IF(PIT_fed_deduction!AY50="",0,(PIT_history!AY50*(1-PIT_fed_deduction!AY50*PIT_history!AY$54))/(1-PIT_history!AY50*PIT_fed_deduction!AY50*PIT_history!AY$54))</f>
        <v>0</v>
      </c>
      <c r="AZ50" s="148">
        <f>IF(PIT_fed_deduction!AZ50="",0,(PIT_history!AZ50*(1-PIT_fed_deduction!AZ50*PIT_history!AZ$54))/(1-PIT_history!AZ50*PIT_fed_deduction!AZ50*PIT_history!AZ$54))</f>
        <v>0</v>
      </c>
      <c r="BA50" s="148">
        <f>IF(PIT_fed_deduction!BA50="",0,(PIT_history!BA50*(1-PIT_fed_deduction!BA50*PIT_history!BA$54))/(1-PIT_history!BA50*PIT_fed_deduction!BA50*PIT_history!BA$54))</f>
        <v>0</v>
      </c>
      <c r="BB50" s="148">
        <f>IF(PIT_fed_deduction!BB50="",0,(PIT_history!BB50*(1-PIT_fed_deduction!BB50*PIT_history!BB$54))/(1-PIT_history!BB50*PIT_fed_deduction!BB50*PIT_history!BB$54))</f>
        <v>0</v>
      </c>
      <c r="BC50" s="148">
        <f>IF(PIT_fed_deduction!BC50="",0,(PIT_history!BC50*(1-PIT_fed_deduction!BC50*PIT_history!BC$54))/(1-PIT_history!BC50*PIT_fed_deduction!BC50*PIT_history!BC$54))</f>
        <v>0</v>
      </c>
      <c r="BD50" s="148">
        <f>IF(PIT_fed_deduction!BD50="",0,(PIT_history!BD50*(1-PIT_fed_deduction!BD50*PIT_history!BD$54))/(1-PIT_history!BD50*PIT_fed_deduction!BD50*PIT_history!BD$54))</f>
        <v>0</v>
      </c>
      <c r="BE50" s="148">
        <f>IF(PIT_fed_deduction!BE50="",0,(PIT_history!BE50*(1-PIT_fed_deduction!BE50*PIT_history!BE$54))/(1-PIT_history!BE50*PIT_fed_deduction!BE50*PIT_history!BE$54))</f>
        <v>0</v>
      </c>
      <c r="BF50" s="148">
        <f>IF(PIT_fed_deduction!BF50="",0,(PIT_history!BF50*(1-PIT_fed_deduction!BF50*PIT_history!BF$54))/(1-PIT_history!BF50*PIT_fed_deduction!BF50*PIT_history!BF$54))</f>
        <v>0</v>
      </c>
      <c r="BG50" s="148">
        <f>IF(PIT_fed_deduction!BG50="",0,(PIT_history!BG50*(1-PIT_fed_deduction!BG50*PIT_history!BG$54))/(1-PIT_history!BG50*PIT_fed_deduction!BG50*PIT_history!BG$54))</f>
        <v>0</v>
      </c>
      <c r="BH50" s="148">
        <f>IF(PIT_fed_deduction!BH50="",0,(PIT_history!BH50*(1-PIT_fed_deduction!BH50*PIT_history!BH$54))/(1-PIT_history!BH50*PIT_fed_deduction!BH50*PIT_history!BH$54))</f>
        <v>0</v>
      </c>
      <c r="BI50" s="148">
        <f>IF(PIT_fed_deduction!BI50="",0,(PIT_history!BI50*(1-PIT_fed_deduction!BI50*PIT_history!BI$54))/(1-PIT_history!BI50*PIT_fed_deduction!BI50*PIT_history!BI$54))</f>
        <v>0</v>
      </c>
      <c r="BJ50" s="148">
        <f>IF(PIT_fed_deduction!BJ50="",0,(PIT_history!BJ50*(1-PIT_fed_deduction!BJ50*PIT_history!BJ$54))/(1-PIT_history!BJ50*PIT_fed_deduction!BJ50*PIT_history!BJ$54))</f>
        <v>0</v>
      </c>
      <c r="BK50" s="148">
        <f>IF(PIT_fed_deduction!BK50="",0,(PIT_history!BK50*(1-PIT_fed_deduction!BK50*PIT_history!BK$54))/(1-PIT_history!BK50*PIT_fed_deduction!BK50*PIT_history!BK$54))</f>
        <v>5.4600000000000003E-2</v>
      </c>
      <c r="BL50" s="148">
        <f>IF(PIT_fed_deduction!BL50="",0,(PIT_history!BL50*(1-PIT_fed_deduction!BL50*PIT_history!BL$54))/(1-PIT_history!BL50*PIT_fed_deduction!BL50*PIT_history!BL$54))</f>
        <v>5.4600000000000003E-2</v>
      </c>
      <c r="BM50" s="148">
        <f>IF(PIT_fed_deduction!BM50="",0,(PIT_history!BM50*(1-PIT_fed_deduction!BM50*PIT_history!BM$54))/(1-PIT_history!BM50*PIT_fed_deduction!BM50*PIT_history!BM$54))</f>
        <v>5.5E-2</v>
      </c>
      <c r="BN50" s="148">
        <f>IF(PIT_fed_deduction!BN50="",0,(PIT_history!BN50*(1-PIT_fed_deduction!BN50*PIT_history!BN$54))/(1-PIT_history!BN50*PIT_fed_deduction!BN50*PIT_history!BN$54))</f>
        <v>5.5E-2</v>
      </c>
      <c r="BO50" s="148">
        <f>IF(PIT_fed_deduction!BO50="",0,(PIT_history!BO50*(1-PIT_fed_deduction!BO50*PIT_history!BO$54))/(1-PIT_history!BO50*PIT_fed_deduction!BO50*PIT_history!BO$54))</f>
        <v>5.5E-2</v>
      </c>
      <c r="BP50" s="148">
        <f>IF(PIT_fed_deduction!BP50="",0,(PIT_history!BP50*(1-PIT_fed_deduction!BP50*PIT_history!BP$54))/(1-PIT_history!BP50*PIT_fed_deduction!BP50*PIT_history!BP$54))</f>
        <v>5.5E-2</v>
      </c>
      <c r="BQ50" s="148">
        <f>IF(PIT_fed_deduction!BQ50="",0,(PIT_history!BQ50*(1-PIT_fed_deduction!BQ50*PIT_history!BQ$54))/(1-PIT_history!BQ50*PIT_fed_deduction!BQ50*PIT_history!BQ$54))</f>
        <v>5.5E-2</v>
      </c>
      <c r="BR50" s="148">
        <f>IF(PIT_fed_deduction!BR50="",0,(PIT_history!BR50*(1-PIT_fed_deduction!BR50*PIT_history!BR$54))/(1-PIT_history!BR50*PIT_fed_deduction!BR50*PIT_history!BR$54))</f>
        <v>5.5E-2</v>
      </c>
      <c r="BS50" s="148">
        <f>IF(PIT_fed_deduction!BS50="",0,(PIT_history!BS50*(1-PIT_fed_deduction!BS50*PIT_history!BS$54))/(1-PIT_history!BS50*PIT_fed_deduction!BS50*PIT_history!BS$54))</f>
        <v>5.5E-2</v>
      </c>
      <c r="BT50" s="148">
        <f>IF(PIT_fed_deduction!BT50="",0,(PIT_history!BT50*(1-PIT_fed_deduction!BT50*PIT_history!BT$54))/(1-PIT_history!BT50*PIT_fed_deduction!BT50*PIT_history!BT$54))</f>
        <v>9.6000000000000002E-2</v>
      </c>
      <c r="BU50" s="148">
        <f>IF(PIT_fed_deduction!BU50="",0,(PIT_history!BU50*(1-PIT_fed_deduction!BU50*PIT_history!BU$54))/(1-PIT_history!BU50*PIT_fed_deduction!BU50*PIT_history!BU$54))</f>
        <v>9.6000000000000002E-2</v>
      </c>
      <c r="BV50" s="148">
        <f>IF(PIT_fed_deduction!BV50="",0,(PIT_history!BV50*(1-PIT_fed_deduction!BV50*PIT_history!BV$54))/(1-PIT_history!BV50*PIT_fed_deduction!BV50*PIT_history!BV$54))</f>
        <v>9.6000000000000002E-2</v>
      </c>
      <c r="BW50" s="148">
        <f>IF(PIT_fed_deduction!BW50="",0,(PIT_history!BW50*(1-PIT_fed_deduction!BW50*PIT_history!BW$54))/(1-PIT_history!BW50*PIT_fed_deduction!BW50*PIT_history!BW$54))</f>
        <v>9.6000000000000002E-2</v>
      </c>
      <c r="BX50" s="148">
        <f>IF(PIT_fed_deduction!BX50="",0,(PIT_history!BX50*(1-PIT_fed_deduction!BX50*PIT_history!BX$54))/(1-PIT_history!BX50*PIT_fed_deduction!BX50*PIT_history!BX$54))</f>
        <v>9.6000000000000002E-2</v>
      </c>
      <c r="BY50" s="148">
        <f>IF(PIT_fed_deduction!BY50="",0,(PIT_history!BY50*(1-PIT_fed_deduction!BY50*PIT_history!BY$54))/(1-PIT_history!BY50*PIT_fed_deduction!BY50*PIT_history!BY$54))</f>
        <v>9.6000000000000002E-2</v>
      </c>
      <c r="BZ50" s="148">
        <f>IF(PIT_fed_deduction!BZ50="",0,(PIT_history!BZ50*(1-PIT_fed_deduction!BZ50*PIT_history!BZ$54))/(1-PIT_history!BZ50*PIT_fed_deduction!BZ50*PIT_history!BZ$54))</f>
        <v>9.6000000000000002E-2</v>
      </c>
      <c r="CA50" s="148">
        <f>IF(PIT_fed_deduction!CA50="",0,(PIT_history!CA50*(1-PIT_fed_deduction!CA50*PIT_history!CA$54))/(1-PIT_history!CA50*PIT_fed_deduction!CA50*PIT_history!CA$54))</f>
        <v>9.6000000000000002E-2</v>
      </c>
      <c r="CB50" s="148">
        <f>IF(PIT_fed_deduction!CB50="",0,(PIT_history!CB50*(1-PIT_fed_deduction!CB50*PIT_history!CB$54))/(1-PIT_history!CB50*PIT_fed_deduction!CB50*PIT_history!CB$54))</f>
        <v>9.6000000000000002E-2</v>
      </c>
      <c r="CC50" s="148">
        <f>IF(PIT_fed_deduction!CC50="",0,(PIT_history!CC50*(1-PIT_fed_deduction!CC50*PIT_history!CC$54))/(1-PIT_history!CC50*PIT_fed_deduction!CC50*PIT_history!CC$54))</f>
        <v>9.6000000000000002E-2</v>
      </c>
      <c r="CD50" s="148">
        <f>IF(PIT_fed_deduction!CD50="",0,(PIT_history!CD50*(1-PIT_fed_deduction!CD50*PIT_history!CD$54))/(1-PIT_history!CD50*PIT_fed_deduction!CD50*PIT_history!CD$54))</f>
        <v>9.6000000000000002E-2</v>
      </c>
      <c r="CE50" s="148">
        <f>IF(PIT_fed_deduction!CE50="",0,(PIT_history!CE50*(1-PIT_fed_deduction!CE50*PIT_history!CE$54))/(1-PIT_history!CE50*PIT_fed_deduction!CE50*PIT_history!CE$54))</f>
        <v>9.6000000000000002E-2</v>
      </c>
      <c r="CF50" s="148">
        <f>IF(PIT_fed_deduction!CF50="",0,(PIT_history!CF50*(1-PIT_fed_deduction!CF50*PIT_history!CF$54))/(1-PIT_history!CF50*PIT_fed_deduction!CF50*PIT_history!CF$54))</f>
        <v>9.6000000000000002E-2</v>
      </c>
      <c r="CG50" s="148">
        <f>IF(PIT_fed_deduction!CG50="",0,(PIT_history!CG50*(1-PIT_fed_deduction!CG50*PIT_history!CG$54))/(1-PIT_history!CG50*PIT_fed_deduction!CG50*PIT_history!CG$54))</f>
        <v>0.14560000000000001</v>
      </c>
      <c r="CH50" s="148">
        <f>IF(PIT_fed_deduction!CH50="",0,(PIT_history!CH50*(1-PIT_fed_deduction!CH50*PIT_history!CH$54))/(1-PIT_history!CH50*PIT_fed_deduction!CH50*PIT_history!CH$54))</f>
        <v>0.14560000000000001</v>
      </c>
      <c r="CI50" s="148">
        <f>IF(PIT_fed_deduction!CI50="",0,(PIT_history!CI50*(1-PIT_fed_deduction!CI50*PIT_history!CI$54))/(1-PIT_history!CI50*PIT_fed_deduction!CI50*PIT_history!CI$54))</f>
        <v>0.14560000000000001</v>
      </c>
      <c r="CJ50" s="148">
        <f>IF(PIT_fed_deduction!CJ50="",0,(PIT_history!CJ50*(1-PIT_fed_deduction!CJ50*PIT_history!CJ$54))/(1-PIT_history!CJ50*PIT_fed_deduction!CJ50*PIT_history!CJ$54))</f>
        <v>0.14560000000000001</v>
      </c>
      <c r="CK50" s="148">
        <f>IF(PIT_fed_deduction!CK50="",0,(PIT_history!CK50*(1-PIT_fed_deduction!CK50*PIT_history!CK$54))/(1-PIT_history!CK50*PIT_fed_deduction!CK50*PIT_history!CK$54))</f>
        <v>6.5000000000000002E-2</v>
      </c>
      <c r="CL50" s="148">
        <f>IF(PIT_fed_deduction!CL50="",0,(PIT_history!CL50*(1-PIT_fed_deduction!CL50*PIT_history!CL$54))/(1-PIT_history!CL50*PIT_fed_deduction!CL50*PIT_history!CL$54))</f>
        <v>6.5000000000000002E-2</v>
      </c>
      <c r="CM50" s="148">
        <f>IF(PIT_fed_deduction!CM50="",0,(PIT_history!CM50*(1-PIT_fed_deduction!CM50*PIT_history!CM$54))/(1-PIT_history!CM50*PIT_fed_deduction!CM50*PIT_history!CM$54))</f>
        <v>6.5000000000000002E-2</v>
      </c>
      <c r="CN50" s="148">
        <f>IF(PIT_fed_deduction!CN50="",0,(PIT_history!CN50*(1-PIT_fed_deduction!CN50*PIT_history!CN$54))/(1-PIT_history!CN50*PIT_fed_deduction!CN50*PIT_history!CN$54))</f>
        <v>6.5000000000000002E-2</v>
      </c>
      <c r="CO50" s="148">
        <f>IF(PIT_fed_deduction!CO50="",0,(PIT_history!CO50*(1-PIT_fed_deduction!CO50*PIT_history!CO$54))/(1-PIT_history!CO50*PIT_fed_deduction!CO50*PIT_history!CO$54))</f>
        <v>6.5000000000000002E-2</v>
      </c>
      <c r="CP50" s="148">
        <f>IF(PIT_fed_deduction!CP50="",0,(PIT_history!CP50*(1-PIT_fed_deduction!CP50*PIT_history!CP$54))/(1-PIT_history!CP50*PIT_fed_deduction!CP50*PIT_history!CP$54))</f>
        <v>6.5000000000000002E-2</v>
      </c>
      <c r="CQ50" s="148">
        <f>IF(PIT_fed_deduction!CQ50="",0,(PIT_history!CQ50*(1-PIT_fed_deduction!CQ50*PIT_history!CQ$54))/(1-PIT_history!CQ50*PIT_fed_deduction!CQ50*PIT_history!CQ$54))</f>
        <v>6.5000000000000002E-2</v>
      </c>
      <c r="CR50" s="148">
        <f>IF(PIT_fed_deduction!CR50="",0,(PIT_history!CR50*(1-PIT_fed_deduction!CR50*PIT_history!CR$54))/(1-PIT_history!CR50*PIT_fed_deduction!CR50*PIT_history!CR$54))</f>
        <v>6.5000000000000002E-2</v>
      </c>
      <c r="CS50" s="148">
        <f>IF(PIT_fed_deduction!CS50="",0,(PIT_history!CS50*(1-PIT_fed_deduction!CS50*PIT_history!CS$54))/(1-PIT_history!CS50*PIT_fed_deduction!CS50*PIT_history!CS$54))</f>
        <v>6.5000000000000002E-2</v>
      </c>
      <c r="CT50" s="148">
        <f>IF(PIT_fed_deduction!CT50="",0,(PIT_history!CT50*(1-PIT_fed_deduction!CT50*PIT_history!CT$54))/(1-PIT_history!CT50*PIT_fed_deduction!CT50*PIT_history!CT$54))</f>
        <v>6.5000000000000002E-2</v>
      </c>
      <c r="CU50" s="148">
        <f>IF(PIT_fed_deduction!CU50="",0,(PIT_history!CU50*(1-PIT_fed_deduction!CU50*PIT_history!CU$54))/(1-PIT_history!CU50*PIT_fed_deduction!CU50*PIT_history!CU$54))</f>
        <v>6.5000000000000002E-2</v>
      </c>
      <c r="CV50" s="148">
        <f>IF(PIT_fed_deduction!CV50="",0,(PIT_history!CV50*(1-PIT_fed_deduction!CV50*PIT_history!CV$54))/(1-PIT_history!CV50*PIT_fed_deduction!CV50*PIT_history!CV$54))</f>
        <v>6.5000000000000002E-2</v>
      </c>
      <c r="CW50" s="148">
        <f>IF(PIT_fed_deduction!CW50="",0,(PIT_history!CW50*(1-PIT_fed_deduction!CW50*PIT_history!CW$54))/(1-PIT_history!CW50*PIT_fed_deduction!CW50*PIT_history!CW$54))</f>
        <v>6.5000000000000002E-2</v>
      </c>
      <c r="CX50" s="148">
        <f>IF(PIT_fed_deduction!CX50="",0,(PIT_history!CX50*(1-PIT_fed_deduction!CX50*PIT_history!CX$54))/(1-PIT_history!CX50*PIT_fed_deduction!CX50*PIT_history!CX$54))</f>
        <v>6.5000000000000002E-2</v>
      </c>
      <c r="CY50" s="148">
        <f>IF(PIT_fed_deduction!CY50="",0,(PIT_history!CY50*(1-PIT_fed_deduction!CY50*PIT_history!CY$54))/(1-PIT_history!CY50*PIT_fed_deduction!CY50*PIT_history!CY$54))</f>
        <v>6.5000000000000002E-2</v>
      </c>
      <c r="CZ50" s="148">
        <f>IF(PIT_fed_deduction!CZ50="",0,(PIT_history!CZ50*(1-PIT_fed_deduction!CZ50*PIT_history!CZ$54))/(1-PIT_history!CZ50*PIT_fed_deduction!CZ50*PIT_history!CZ$54))</f>
        <v>6.5000000000000002E-2</v>
      </c>
      <c r="DA50" s="148">
        <f>IF(PIT_fed_deduction!DA50="",0,(PIT_history!DA50*(1-PIT_fed_deduction!DA50*PIT_history!DA$54))/(1-PIT_history!DA50*PIT_fed_deduction!DA50*PIT_history!DA$54))</f>
        <v>6.5000000000000002E-2</v>
      </c>
      <c r="DB50" s="148">
        <f>IF(PIT_fed_deduction!DB50="",0,(PIT_history!DB50*(1-PIT_fed_deduction!DB50*PIT_history!DB$54))/(1-PIT_history!DB50*PIT_fed_deduction!DB50*PIT_history!DB$54))</f>
        <v>6.5000000000000002E-2</v>
      </c>
      <c r="DC50" s="148">
        <f>IF(PIT_fed_deduction!DC50="",0,(PIT_history!DC50*(1-PIT_fed_deduction!DC50*PIT_history!DC$54))/(1-PIT_history!DC50*PIT_fed_deduction!DC50*PIT_history!DC$54))</f>
        <v>6.5000000000000002E-2</v>
      </c>
      <c r="DD50" s="148">
        <f>IF(PIT_fed_deduction!DD50="",0,(PIT_history!DD50*(1-PIT_fed_deduction!DD50*PIT_history!DD$54))/(1-PIT_history!DD50*PIT_fed_deduction!DD50*PIT_history!DD$54))</f>
        <v>6.5000000000000002E-2</v>
      </c>
      <c r="DE50" s="148">
        <f>IF(PIT_fed_deduction!DE50="",0,(PIT_history!DE50*(1-PIT_fed_deduction!DE50*PIT_history!DE$54))/(1-PIT_history!DE50*PIT_fed_deduction!DE50*PIT_history!DE$54))</f>
        <v>6.5000000000000002E-2</v>
      </c>
      <c r="DF50" s="148">
        <f>IF(PIT_fed_deduction!DF50="",0,(PIT_history!DF50*(1-PIT_fed_deduction!DF50*PIT_history!DF$54))/(1-PIT_history!DF50*PIT_fed_deduction!DF50*PIT_history!DF$54))</f>
        <v>6.5000000000000002E-2</v>
      </c>
      <c r="DG50" s="148">
        <f>IF(PIT_fed_deduction!DG50="",0,(PIT_history!DG50*(1-PIT_fed_deduction!DG50*PIT_history!DG$54))/(1-PIT_history!DG50*PIT_fed_deduction!DG50*PIT_history!DG$54))</f>
        <v>6.5000000000000002E-2</v>
      </c>
      <c r="DH50" s="148">
        <f>IF(PIT_fed_deduction!DH50="",0,(PIT_history!DH50*(1-PIT_fed_deduction!DH50*PIT_history!DH$54))/(1-PIT_history!DH50*PIT_fed_deduction!DH50*PIT_history!DH$54))</f>
        <v>6.5000000000000002E-2</v>
      </c>
      <c r="DI50" s="148">
        <f>IF(PIT_fed_deduction!DI50="",0,(PIT_history!DI50*(1-PIT_fed_deduction!DI50*PIT_history!DI$54))/(1-PIT_history!DI50*PIT_fed_deduction!DI50*PIT_history!DI$54))</f>
        <v>6.5000000000000002E-2</v>
      </c>
      <c r="DJ50" s="148">
        <f>IF(PIT_fed_deduction!DJ50="",0,(PIT_history!DJ50*(1-PIT_fed_deduction!DJ50*PIT_history!DJ$54))/(1-PIT_history!DJ50*PIT_fed_deduction!DJ50*PIT_history!DJ$54))</f>
        <v>6.5000000000000002E-2</v>
      </c>
      <c r="DK50" s="148">
        <f>IF(PIT_fed_deduction!DK50="",0,(PIT_history!DK50*(1-PIT_fed_deduction!DK50*PIT_history!DK$54))/(1-PIT_history!DK50*PIT_fed_deduction!DK50*PIT_history!DK$54))</f>
        <v>6.5000000000000002E-2</v>
      </c>
      <c r="DL50" s="148">
        <f>IF(PIT_fed_deduction!DL50="",0,(PIT_history!DL50*(1-PIT_fed_deduction!DL50*PIT_history!DL$54))/(1-PIT_history!DL50*PIT_fed_deduction!DL50*PIT_history!DL$54))</f>
        <v>6.5000000000000002E-2</v>
      </c>
      <c r="DM50" s="148">
        <f>IF(PIT_fed_deduction!DM50="",0,(PIT_history!DM50*(1-PIT_fed_deduction!DM50*PIT_history!DM$54))/(1-PIT_history!DM50*PIT_fed_deduction!DM50*PIT_history!DM$54))</f>
        <v>6.5000000000000002E-2</v>
      </c>
      <c r="DN50" s="148">
        <f>IF(PIT_fed_deduction!DN50="",0,(PIT_history!DN50*(1-PIT_fed_deduction!DN50*PIT_history!DN$54))/(1-PIT_history!DN50*PIT_fed_deduction!DN50*PIT_history!DN$54))</f>
        <v>6.5000000000000002E-2</v>
      </c>
      <c r="DO50" s="148">
        <f>IF(PIT_fed_deduction!DO50="",0,(PIT_history!DO50*(1-PIT_fed_deduction!DO50*PIT_history!DO$54))/(1-PIT_history!DO50*PIT_fed_deduction!DO50*PIT_history!DO$54))</f>
        <v>6.5000000000000002E-2</v>
      </c>
      <c r="DP50" s="148">
        <f>IF(PIT_fed_deduction!DP50="",0,(1-(PIT_fed_deduction!DP50*PIT_history!DP$54))*PIT_history!DP50)</f>
        <v>6.5000000000000002E-2</v>
      </c>
      <c r="DQ50" s="148">
        <f>IF(PIT_fed_deduction!DQ50="",0,(1-(PIT_fed_deduction!DQ50*PIT_history!DQ$54))*PIT_history!DQ50)</f>
        <v>6.5000000000000002E-2</v>
      </c>
      <c r="DR50" s="148">
        <f>IF(PIT_fed_deduction!DR50="",0,(1-(PIT_fed_deduction!DR50*PIT_history!DR$54))*PIT_history!DR50)</f>
        <v>6.5000000000000002E-2</v>
      </c>
      <c r="DS50" s="148">
        <f>IF(PIT_fed_deduction!DS50="",0,(1-(PIT_fed_deduction!DS50*PIT_history!DS$54))*PIT_history!DS50)</f>
        <v>6.5000000000000002E-2</v>
      </c>
      <c r="DT50" s="148">
        <f>IF(PIT_fed_deduction!DT50="",0,(1-(PIT_fed_deduction!DT50*PIT_history!DT$54))*PIT_history!DT50)</f>
        <v>6.5000000000000002E-2</v>
      </c>
      <c r="DU50" s="148">
        <f>IF(PIT_fed_deduction!DU50="",0,(1-(PIT_fed_deduction!DU50*PIT_history!DU$54))*PIT_history!DU50)</f>
        <v>6.5000000000000002E-2</v>
      </c>
      <c r="DV50" s="148">
        <f>IF(PIT_fed_deduction!DV50="",0,(1-(PIT_fed_deduction!DV50*PIT_history!DV$54))*PIT_history!DV50)</f>
        <v>5.1200000000000002E-2</v>
      </c>
      <c r="DW50" s="148">
        <f>IF(PIT_fed_deduction!DW50="",0,(1-(PIT_fed_deduction!DW50*PIT_history!DW$54))*PIT_history!DW50)</f>
        <v>4.82E-2</v>
      </c>
      <c r="DX50" s="148">
        <f>IF(PIT_fed_deduction!DX50="",0,(1-(PIT_fed_deduction!DX50*PIT_history!DX$54))*PIT_history!DX50)</f>
        <v>4.58E-2</v>
      </c>
      <c r="DY50" s="144">
        <f>IF(PIT_fed_deduction!DY50="","",(1-(PIT_fed_deduction!DY50*PIT_history!DY$54))*PIT_history!DY50)</f>
        <v>4.58E-2</v>
      </c>
      <c r="DZ50" s="68"/>
      <c r="EA50" s="2"/>
      <c r="EB50" s="2"/>
      <c r="EC50" s="2"/>
      <c r="ED50" s="2"/>
      <c r="EE50" s="2"/>
      <c r="EF50" s="2"/>
      <c r="EG50" s="2"/>
      <c r="EH50" s="2"/>
      <c r="EI50" s="2"/>
      <c r="EJ50" s="2"/>
      <c r="EK50" s="2"/>
      <c r="EL50" s="2"/>
      <c r="EM50" s="2"/>
      <c r="EN50" s="2"/>
      <c r="EO50" s="2"/>
      <c r="EP50" s="2"/>
      <c r="EQ50" s="2"/>
      <c r="ER50" s="2"/>
      <c r="ES50" s="2"/>
      <c r="ET50" s="2"/>
      <c r="EU50" s="2"/>
    </row>
    <row r="51" spans="1:170" ht="15" customHeight="1">
      <c r="A51" s="17" t="s">
        <v>75</v>
      </c>
      <c r="B51" s="148">
        <f>IF(PIT_fed_deduction!B51="",0,(PIT_history!B51*(1-PIT_fed_deduction!B51*PIT_history!B$54))/(1-PIT_history!B51*PIT_fed_deduction!B51*PIT_history!B$54))</f>
        <v>0</v>
      </c>
      <c r="C51" s="148">
        <f>IF(PIT_fed_deduction!C51="",0,(PIT_history!C51*(1-PIT_fed_deduction!C51*PIT_history!C$54))/(1-PIT_history!C51*PIT_fed_deduction!C51*PIT_history!C$54))</f>
        <v>0</v>
      </c>
      <c r="D51" s="148">
        <f>IF(PIT_fed_deduction!D51="",0,(PIT_history!D51*(1-PIT_fed_deduction!D51*PIT_history!D$54))/(1-PIT_history!D51*PIT_fed_deduction!D51*PIT_history!D$54))</f>
        <v>0</v>
      </c>
      <c r="E51" s="148">
        <f>IF(PIT_fed_deduction!E51="",0,(PIT_history!E51*(1-PIT_fed_deduction!E51*PIT_history!E$54))/(1-PIT_history!E51*PIT_fed_deduction!E51*PIT_history!E$54))</f>
        <v>0</v>
      </c>
      <c r="F51" s="148">
        <f>IF(PIT_fed_deduction!F51="",0,(PIT_history!F51*(1-PIT_fed_deduction!F51*PIT_history!F$54))/(1-PIT_history!F51*PIT_fed_deduction!F51*PIT_history!F$54))</f>
        <v>0</v>
      </c>
      <c r="G51" s="148">
        <f>IF(PIT_fed_deduction!G51="",0,(PIT_history!G51*(1-PIT_fed_deduction!G51*PIT_history!G$54))/(1-PIT_history!G51*PIT_fed_deduction!G51*PIT_history!G$54))</f>
        <v>0</v>
      </c>
      <c r="H51" s="148">
        <f>IF(PIT_fed_deduction!H51="",0,(PIT_history!H51*(1-PIT_fed_deduction!H51*PIT_history!H$54))/(1-PIT_history!H51*PIT_fed_deduction!H51*PIT_history!H$54))</f>
        <v>0</v>
      </c>
      <c r="I51" s="148">
        <f>IF(PIT_fed_deduction!I51="",0,(PIT_history!I51*(1-PIT_fed_deduction!I51*PIT_history!I$54))/(1-PIT_history!I51*PIT_fed_deduction!I51*PIT_history!I$54))</f>
        <v>0</v>
      </c>
      <c r="J51" s="148">
        <f>IF(PIT_fed_deduction!J51="",0,(PIT_history!J51*(1-PIT_fed_deduction!J51*PIT_history!J$54))/(1-PIT_history!J51*PIT_fed_deduction!J51*PIT_history!J$54))</f>
        <v>0</v>
      </c>
      <c r="K51" s="148">
        <f>IF(PIT_fed_deduction!K51="",0,(PIT_history!K51*(1-PIT_fed_deduction!K51*PIT_history!K$54))/(1-PIT_history!K51*PIT_fed_deduction!K51*PIT_history!K$54))</f>
        <v>0</v>
      </c>
      <c r="L51" s="148">
        <f>IF(PIT_fed_deduction!L51="",0,(PIT_history!L51*(1-PIT_fed_deduction!L51*PIT_history!L$54))/(1-PIT_history!L51*PIT_fed_deduction!L51*PIT_history!L$54))</f>
        <v>0</v>
      </c>
      <c r="M51" s="148">
        <f>IF(PIT_fed_deduction!M51="",0,(PIT_history!M51*(1-PIT_fed_deduction!M51*PIT_history!M$54))/(1-PIT_history!M51*PIT_fed_deduction!M51*PIT_history!M$54))</f>
        <v>0.06</v>
      </c>
      <c r="N51" s="148">
        <f>IF(PIT_fed_deduction!N51="",0,(PIT_history!N51*(1-PIT_fed_deduction!N51*PIT_history!N$54))/(1-PIT_history!N51*PIT_fed_deduction!N51*PIT_history!N$54))</f>
        <v>0.06</v>
      </c>
      <c r="O51" s="148">
        <f>IF(PIT_fed_deduction!O51="",0,(PIT_history!O51*(1-PIT_fed_deduction!O51*PIT_history!O$54))/(1-PIT_history!O51*PIT_fed_deduction!O51*PIT_history!O$54))</f>
        <v>5.6035348463546894E-2</v>
      </c>
      <c r="P51" s="148">
        <f>IF(PIT_fed_deduction!P51="",0,(PIT_history!P51*(1-PIT_fed_deduction!P51*PIT_history!P$54))/(1-PIT_history!P51*PIT_fed_deduction!P51*PIT_history!P$54))</f>
        <v>5.6035348463546894E-2</v>
      </c>
      <c r="Q51" s="148">
        <f>IF(PIT_fed_deduction!Q51="",0,(PIT_history!Q51*(1-PIT_fed_deduction!Q51*PIT_history!Q$54))/(1-PIT_history!Q51*PIT_fed_deduction!Q51*PIT_history!Q$54))</f>
        <v>5.6035348463546894E-2</v>
      </c>
      <c r="R51" s="148">
        <f>IF(PIT_fed_deduction!R51="",0,(PIT_history!R51*(1-PIT_fed_deduction!R51*PIT_history!R$54))/(1-PIT_history!R51*PIT_fed_deduction!R51*PIT_history!R$54))</f>
        <v>5.1463168516649845E-2</v>
      </c>
      <c r="S51" s="148">
        <f>IF(PIT_fed_deduction!S51="",0,(PIT_history!S51*(1-PIT_fed_deduction!S51*PIT_history!S$54))/(1-PIT_history!S51*PIT_fed_deduction!S51*PIT_history!S$54))</f>
        <v>2.0629297770368826E-2</v>
      </c>
      <c r="T51" s="148">
        <f>IF(PIT_fed_deduction!T51="",0,(PIT_history!T51*(1-PIT_fed_deduction!T51*PIT_history!T$54))/(1-PIT_history!T51*PIT_fed_deduction!T51*PIT_history!T$54))</f>
        <v>3.3794915178770202E-2</v>
      </c>
      <c r="U51" s="148">
        <f>IF(PIT_fed_deduction!U51="",0,(PIT_history!U51*(1-PIT_fed_deduction!U51*PIT_history!U$54))/(1-PIT_history!U51*PIT_fed_deduction!U51*PIT_history!U$54))</f>
        <v>2.051844971713248E-2</v>
      </c>
      <c r="V51" s="148">
        <f>IF(PIT_fed_deduction!V51="",0,(PIT_history!V51*(1-PIT_fed_deduction!V51*PIT_history!V$54))/(1-PIT_history!V51*PIT_fed_deduction!V51*PIT_history!V$54))</f>
        <v>2.051844971713248E-2</v>
      </c>
      <c r="W51" s="148">
        <f>IF(PIT_fed_deduction!W51="",0,(PIT_history!W51*(1-PIT_fed_deduction!W51*PIT_history!W$54))/(1-PIT_history!W51*PIT_fed_deduction!W51*PIT_history!W$54))</f>
        <v>2.3549684089603676E-2</v>
      </c>
      <c r="X51" s="148">
        <f>IF(PIT_fed_deduction!X51="",0,(PIT_history!X51*(1-PIT_fed_deduction!X51*PIT_history!X$54))/(1-PIT_history!X51*PIT_fed_deduction!X51*PIT_history!X$54))</f>
        <v>3.6159758094998107E-2</v>
      </c>
      <c r="Y51" s="148">
        <f>IF(PIT_fed_deduction!Y51="",0,(PIT_history!Y51*(1-PIT_fed_deduction!Y51*PIT_history!Y$54))/(1-PIT_history!Y51*PIT_fed_deduction!Y51*PIT_history!Y$54))</f>
        <v>3.0644152595372107E-2</v>
      </c>
      <c r="Z51" s="148">
        <f>IF(PIT_fed_deduction!Z51="",0,(PIT_history!Z51*(1-PIT_fed_deduction!Z51*PIT_history!Z$54))/(1-PIT_history!Z51*PIT_fed_deduction!Z51*PIT_history!Z$54))</f>
        <v>3.9057656540607562E-2</v>
      </c>
      <c r="AA51" s="148">
        <f>IF(PIT_fed_deduction!AA51="",0,(PIT_history!AA51*(1-PIT_fed_deduction!AA51*PIT_history!AA$54))/(1-PIT_history!AA51*PIT_fed_deduction!AA51*PIT_history!AA$54))</f>
        <v>5.3435114503816786E-2</v>
      </c>
      <c r="AB51" s="148">
        <f>IF(PIT_fed_deduction!AB51="",0,(PIT_history!AB51*(1-PIT_fed_deduction!AB51*PIT_history!AB$54))/(1-PIT_history!AB51*PIT_fed_deduction!AB51*PIT_history!AB$54))</f>
        <v>5.3435114503816786E-2</v>
      </c>
      <c r="AC51" s="148">
        <f>IF(PIT_fed_deduction!AC51="",0,(PIT_history!AC51*(1-PIT_fed_deduction!AC51*PIT_history!AC$54))/(1-PIT_history!AC51*PIT_fed_deduction!AC51*PIT_history!AC$54))</f>
        <v>5.3435114503816786E-2</v>
      </c>
      <c r="AD51" s="148">
        <f>IF(PIT_fed_deduction!AD51="",0,(PIT_history!AD51*(1-PIT_fed_deduction!AD51*PIT_history!AD$54))/(1-PIT_history!AD51*PIT_fed_deduction!AD51*PIT_history!AD$54))</f>
        <v>5.3435114503816786E-2</v>
      </c>
      <c r="AE51" s="148">
        <f>IF(PIT_fed_deduction!AE51="",0,(PIT_history!AE51*(1-PIT_fed_deduction!AE51*PIT_history!AE$54))/(1-PIT_history!AE51*PIT_fed_deduction!AE51*PIT_history!AE$54))</f>
        <v>5.3435114503816786E-2</v>
      </c>
      <c r="AF51" s="148">
        <f>IF(PIT_fed_deduction!AF51="",0,(PIT_history!AF51*(1-PIT_fed_deduction!AF51*PIT_history!AF$54))/(1-PIT_history!AF51*PIT_fed_deduction!AF51*PIT_history!AF$54))</f>
        <v>5.3435114503816786E-2</v>
      </c>
      <c r="AG51" s="148">
        <f>IF(PIT_fed_deduction!AG51="",0,(PIT_history!AG51*(1-PIT_fed_deduction!AG51*PIT_history!AG$54))/(1-PIT_history!AG51*PIT_fed_deduction!AG51*PIT_history!AG$54))</f>
        <v>9.5975232198142413E-2</v>
      </c>
      <c r="AH51" s="148">
        <f>IF(PIT_fed_deduction!AH51="",0,(PIT_history!AH51*(1-PIT_fed_deduction!AH51*PIT_history!AH$54))/(1-PIT_history!AH51*PIT_fed_deduction!AH51*PIT_history!AH$54))</f>
        <v>4.9767865665813336E-2</v>
      </c>
      <c r="AI51" s="148">
        <f>IF(PIT_fed_deduction!AI51="",0,(PIT_history!AI51*(1-PIT_fed_deduction!AI51*PIT_history!AI$54))/(1-PIT_history!AI51*PIT_fed_deduction!AI51*PIT_history!AI$54))</f>
        <v>4.9767865665813336E-2</v>
      </c>
      <c r="AJ51" s="148">
        <f>IF(PIT_fed_deduction!AJ51="",0,(PIT_history!AJ51*(1-PIT_fed_deduction!AJ51*PIT_history!AJ$54))/(1-PIT_history!AJ51*PIT_fed_deduction!AJ51*PIT_history!AJ$54))</f>
        <v>4.9767865665813336E-2</v>
      </c>
      <c r="AK51" s="148">
        <f>IF(PIT_fed_deduction!AK51="",0,(PIT_history!AK51*(1-PIT_fed_deduction!AK51*PIT_history!AK$54))/(1-PIT_history!AK51*PIT_fed_deduction!AK51*PIT_history!AK$54))</f>
        <v>4.9767865665813336E-2</v>
      </c>
      <c r="AL51" s="148">
        <f>IF(PIT_fed_deduction!AL51="",0,(PIT_history!AL51*(1-PIT_fed_deduction!AL51*PIT_history!AL$54))/(1-PIT_history!AL51*PIT_fed_deduction!AL51*PIT_history!AL$54))</f>
        <v>2.8867899427963278E-2</v>
      </c>
      <c r="AM51" s="148">
        <f>IF(PIT_fed_deduction!AM51="",0,(PIT_history!AM51*(1-PIT_fed_deduction!AM51*PIT_history!AM$54))/(1-PIT_history!AM51*PIT_fed_deduction!AM51*PIT_history!AM$54))</f>
        <v>2.8867899427963278E-2</v>
      </c>
      <c r="AN51" s="148">
        <f>IF(PIT_fed_deduction!AN51="",0,(PIT_history!AN51*(1-PIT_fed_deduction!AN51*PIT_history!AN$54))/(1-PIT_history!AN51*PIT_fed_deduction!AN51*PIT_history!AN$54))</f>
        <v>2.8867899427963278E-2</v>
      </c>
      <c r="AO51" s="148">
        <f>IF(PIT_fed_deduction!AO51="",0,(PIT_history!AO51*(1-PIT_fed_deduction!AO51*PIT_history!AO$54))/(1-PIT_history!AO51*PIT_fed_deduction!AO51*PIT_history!AO$54))</f>
        <v>2.8867899427963278E-2</v>
      </c>
      <c r="AP51" s="148">
        <f>IF(PIT_fed_deduction!AP51="",0,(PIT_history!AP51*(1-PIT_fed_deduction!AP51*PIT_history!AP$54))/(1-PIT_history!AP51*PIT_fed_deduction!AP51*PIT_history!AP$54))</f>
        <v>2.8867899427963278E-2</v>
      </c>
      <c r="AQ51" s="148">
        <f>IF(PIT_fed_deduction!AQ51="",0,(PIT_history!AQ51*(1-PIT_fed_deduction!AQ51*PIT_history!AQ$54))/(1-PIT_history!AQ51*PIT_fed_deduction!AQ51*PIT_history!AQ$54))</f>
        <v>2.619058206234158E-2</v>
      </c>
      <c r="AR51" s="148">
        <f>IF(PIT_fed_deduction!AR51="",0,(PIT_history!AR51*(1-PIT_fed_deduction!AR51*PIT_history!AR$54))/(1-PIT_history!AR51*PIT_fed_deduction!AR51*PIT_history!AR$54))</f>
        <v>1.670258620689655E-2</v>
      </c>
      <c r="AS51" s="148">
        <f>IF(PIT_fed_deduction!AS51="",0,(PIT_history!AS51*(1-PIT_fed_deduction!AS51*PIT_history!AS$54))/(1-PIT_history!AS51*PIT_fed_deduction!AS51*PIT_history!AS$54))</f>
        <v>1.0605276771857217E-2</v>
      </c>
      <c r="AT51" s="148">
        <f>IF(PIT_fed_deduction!AT51="",0,(PIT_history!AT51*(1-PIT_fed_deduction!AT51*PIT_history!AT$54))/(1-PIT_history!AT51*PIT_fed_deduction!AT51*PIT_history!AT$54))</f>
        <v>5.3309062540631957E-3</v>
      </c>
      <c r="AU51" s="148">
        <f>IF(PIT_fed_deduction!AU51="",0,(PIT_history!AU51*(1-PIT_fed_deduction!AU51*PIT_history!AU$54))/(1-PIT_history!AU51*PIT_fed_deduction!AU51*PIT_history!AU$54))</f>
        <v>7.9751021202100741E-3</v>
      </c>
      <c r="AV51" s="148">
        <f>IF(PIT_fed_deduction!AV51="",0,(PIT_history!AV51*(1-PIT_fed_deduction!AV51*PIT_history!AV$54))/(1-PIT_history!AV51*PIT_fed_deduction!AV51*PIT_history!AV$54))</f>
        <v>7.9751021202100741E-3</v>
      </c>
      <c r="AW51" s="148">
        <f>IF(PIT_fed_deduction!AW51="",0,(PIT_history!AW51*(1-PIT_fed_deduction!AW51*PIT_history!AW$54))/(1-PIT_history!AW51*PIT_fed_deduction!AW51*PIT_history!AW$54))</f>
        <v>7.9751021202100741E-3</v>
      </c>
      <c r="AX51" s="148">
        <f>IF(PIT_fed_deduction!AX51="",0,(PIT_history!AX51*(1-PIT_fed_deduction!AX51*PIT_history!AX$54))/(1-PIT_history!AX51*PIT_fed_deduction!AX51*PIT_history!AX$54))</f>
        <v>7.9751021202100741E-3</v>
      </c>
      <c r="AY51" s="148">
        <f>IF(PIT_fed_deduction!AY51="",0,(PIT_history!AY51*(1-PIT_fed_deduction!AY51*PIT_history!AY$54))/(1-PIT_history!AY51*PIT_fed_deduction!AY51*PIT_history!AY$54))</f>
        <v>9.5752031851534958E-3</v>
      </c>
      <c r="AZ51" s="148">
        <f>IF(PIT_fed_deduction!AZ51="",0,(PIT_history!AZ51*(1-PIT_fed_deduction!AZ51*PIT_history!AZ$54))/(1-PIT_history!AZ51*PIT_fed_deduction!AZ51*PIT_history!AZ$54))</f>
        <v>9.5752031851534958E-3</v>
      </c>
      <c r="BA51" s="148">
        <f>IF(PIT_fed_deduction!BA51="",0,(PIT_history!BA51*(1-PIT_fed_deduction!BA51*PIT_history!BA$54))/(1-PIT_history!BA51*PIT_fed_deduction!BA51*PIT_history!BA$54))</f>
        <v>7.9751021202100741E-3</v>
      </c>
      <c r="BB51" s="148">
        <f>IF(PIT_fed_deduction!BB51="",0,(PIT_history!BB51*(1-PIT_fed_deduction!BB51*PIT_history!BB$54))/(1-PIT_history!BB51*PIT_fed_deduction!BB51*PIT_history!BB$54))</f>
        <v>7.9751021202100741E-3</v>
      </c>
      <c r="BC51" s="148">
        <f>IF(PIT_fed_deduction!BC51="",0,(PIT_history!BC51*(1-PIT_fed_deduction!BC51*PIT_history!BC$54))/(1-PIT_history!BC51*PIT_fed_deduction!BC51*PIT_history!BC$54))</f>
        <v>8.2913347423183206E-3</v>
      </c>
      <c r="BD51" s="148">
        <f>IF(PIT_fed_deduction!BD51="",0,(PIT_history!BD51*(1-PIT_fed_deduction!BD51*PIT_history!BD$54))/(1-PIT_history!BD51*PIT_fed_deduction!BD51*PIT_history!BD$54))</f>
        <v>8.2913347423183206E-3</v>
      </c>
      <c r="BE51" s="148">
        <f>IF(PIT_fed_deduction!BE51="",0,(PIT_history!BE51*(1-PIT_fed_deduction!BE51*PIT_history!BE$54))/(1-PIT_history!BE51*PIT_fed_deduction!BE51*PIT_history!BE$54))</f>
        <v>1.0119270707026166E-2</v>
      </c>
      <c r="BF51" s="148">
        <f>IF(PIT_fed_deduction!BF51="",0,(PIT_history!BF51*(1-PIT_fed_deduction!BF51*PIT_history!BF$54))/(1-PIT_history!BF51*PIT_fed_deduction!BF51*PIT_history!BF$54))</f>
        <v>1.0119270707026166E-2</v>
      </c>
      <c r="BG51" s="148">
        <f>IF(PIT_fed_deduction!BG51="",0,(PIT_history!BG51*(1-PIT_fed_deduction!BG51*PIT_history!BG$54))/(1-PIT_history!BG51*PIT_fed_deduction!BG51*PIT_history!BG$54))</f>
        <v>1.0119270707026166E-2</v>
      </c>
      <c r="BH51" s="148">
        <f>IF(PIT_fed_deduction!BH51="",0,(PIT_history!BH51*(1-PIT_fed_deduction!BH51*PIT_history!BH$54))/(1-PIT_history!BH51*PIT_fed_deduction!BH51*PIT_history!BH$54))</f>
        <v>1.0119270707026166E-2</v>
      </c>
      <c r="BI51" s="148">
        <f>IF(PIT_fed_deduction!BI51="",0,(PIT_history!BI51*(1-PIT_fed_deduction!BI51*PIT_history!BI$54))/(1-PIT_history!BI51*PIT_fed_deduction!BI51*PIT_history!BI$54))</f>
        <v>1.058603750086487E-2</v>
      </c>
      <c r="BJ51" s="148">
        <f>IF(PIT_fed_deduction!BJ51="",0,(PIT_history!BJ51*(1-PIT_fed_deduction!BJ51*PIT_history!BJ$54))/(1-PIT_history!BJ51*PIT_fed_deduction!BJ51*PIT_history!BJ$54))</f>
        <v>1.0119270707026166E-2</v>
      </c>
      <c r="BK51" s="148">
        <f>IF(PIT_fed_deduction!BK51="",0,(PIT_history!BK51*(1-PIT_fed_deduction!BK51*PIT_history!BK$54))/(1-PIT_history!BK51*PIT_fed_deduction!BK51*PIT_history!BK$54))</f>
        <v>1.0119270707026166E-2</v>
      </c>
      <c r="BL51" s="148">
        <f>IF(PIT_fed_deduction!BL51="",0,(PIT_history!BL51*(1-PIT_fed_deduction!BL51*PIT_history!BL$54))/(1-PIT_history!BL51*PIT_fed_deduction!BL51*PIT_history!BL$54))</f>
        <v>9.9009900990098976E-3</v>
      </c>
      <c r="BM51" s="148">
        <f>IF(PIT_fed_deduction!BM51="",0,(PIT_history!BM51*(1-PIT_fed_deduction!BM51*PIT_history!BM$54))/(1-PIT_history!BM51*PIT_fed_deduction!BM51*PIT_history!BM$54))</f>
        <v>9.9009900990098976E-3</v>
      </c>
      <c r="BN51" s="148">
        <f>IF(PIT_fed_deduction!BN51="",0,(PIT_history!BN51*(1-PIT_fed_deduction!BN51*PIT_history!BN$54))/(1-PIT_history!BN51*PIT_fed_deduction!BN51*PIT_history!BN$54))</f>
        <v>2.4918743228602384E-2</v>
      </c>
      <c r="BO51" s="148">
        <f>IF(PIT_fed_deduction!BO51="",0,(PIT_history!BO51*(1-PIT_fed_deduction!BO51*PIT_history!BO$54))/(1-PIT_history!BO51*PIT_fed_deduction!BO51*PIT_history!BO$54))</f>
        <v>3.2258064516129038E-2</v>
      </c>
      <c r="BP51" s="148">
        <f>IF(PIT_fed_deduction!BP51="",0,(PIT_history!BP51*(1-PIT_fed_deduction!BP51*PIT_history!BP$54))/(1-PIT_history!BP51*PIT_fed_deduction!BP51*PIT_history!BP$54))</f>
        <v>3.2258064516129038E-2</v>
      </c>
      <c r="BQ51" s="148">
        <f>IF(PIT_fed_deduction!BQ51="",0,(PIT_history!BQ51*(1-PIT_fed_deduction!BQ51*PIT_history!BQ$54))/(1-PIT_history!BQ51*PIT_fed_deduction!BQ51*PIT_history!BQ$54))</f>
        <v>0.1</v>
      </c>
      <c r="BR51" s="148">
        <f>IF(PIT_fed_deduction!BR51="",0,(PIT_history!BR51*(1-PIT_fed_deduction!BR51*PIT_history!BR$54))/(1-PIT_history!BR51*PIT_fed_deduction!BR51*PIT_history!BR$54))</f>
        <v>0.1</v>
      </c>
      <c r="BS51" s="148">
        <f>IF(PIT_fed_deduction!BS51="",0,(PIT_history!BS51*(1-PIT_fed_deduction!BS51*PIT_history!BS$54))/(1-PIT_history!BS51*PIT_fed_deduction!BS51*PIT_history!BS$54))</f>
        <v>0.1</v>
      </c>
      <c r="BT51" s="148">
        <f>IF(PIT_fed_deduction!BT51="",0,(PIT_history!BT51*(1-PIT_fed_deduction!BT51*PIT_history!BT$54))/(1-PIT_history!BT51*PIT_fed_deduction!BT51*PIT_history!BT$54))</f>
        <v>0.1</v>
      </c>
      <c r="BU51" s="148">
        <f>IF(PIT_fed_deduction!BU51="",0,(PIT_history!BU51*(1-PIT_fed_deduction!BU51*PIT_history!BU$54))/(1-PIT_history!BU51*PIT_fed_deduction!BU51*PIT_history!BU$54))</f>
        <v>0.104</v>
      </c>
      <c r="BV51" s="148">
        <f>IF(PIT_fed_deduction!BV51="",0,(PIT_history!BV51*(1-PIT_fed_deduction!BV51*PIT_history!BV$54))/(1-PIT_history!BV51*PIT_fed_deduction!BV51*PIT_history!BV$54))</f>
        <v>0.114</v>
      </c>
      <c r="BW51" s="148">
        <f>IF(PIT_fed_deduction!BW51="",0,(PIT_history!BW51*(1-PIT_fed_deduction!BW51*PIT_history!BW$54))/(1-PIT_history!BW51*PIT_fed_deduction!BW51*PIT_history!BW$54))</f>
        <v>0.114</v>
      </c>
      <c r="BX51" s="148">
        <f>IF(PIT_fed_deduction!BX51="",0,(PIT_history!BX51*(1-PIT_fed_deduction!BX51*PIT_history!BX$54))/(1-PIT_history!BX51*PIT_fed_deduction!BX51*PIT_history!BX$54))</f>
        <v>0.114</v>
      </c>
      <c r="BY51" s="148">
        <f>IF(PIT_fed_deduction!BY51="",0,(PIT_history!BY51*(1-PIT_fed_deduction!BY51*PIT_history!BY$54))/(1-PIT_history!BY51*PIT_fed_deduction!BY51*PIT_history!BY$54))</f>
        <v>0.114</v>
      </c>
      <c r="BZ51" s="148">
        <f>IF(PIT_fed_deduction!BZ51="",0,(PIT_history!BZ51*(1-PIT_fed_deduction!BZ51*PIT_history!BZ$54))/(1-PIT_history!BZ51*PIT_fed_deduction!BZ51*PIT_history!BZ$54))</f>
        <v>0.114</v>
      </c>
      <c r="CA51" s="148">
        <f>IF(PIT_fed_deduction!CA51="",0,(PIT_history!CA51*(1-PIT_fed_deduction!CA51*PIT_history!CA$54))/(1-PIT_history!CA51*PIT_fed_deduction!CA51*PIT_history!CA$54))</f>
        <v>0.114</v>
      </c>
      <c r="CB51" s="148">
        <f>IF(PIT_fed_deduction!CB51="",0,(PIT_history!CB51*(1-PIT_fed_deduction!CB51*PIT_history!CB$54))/(1-PIT_history!CB51*PIT_fed_deduction!CB51*PIT_history!CB$54))</f>
        <v>0.114</v>
      </c>
      <c r="CC51" s="148">
        <f>IF(PIT_fed_deduction!CC51="",0,(PIT_history!CC51*(1-PIT_fed_deduction!CC51*PIT_history!CC$54))/(1-PIT_history!CC51*PIT_fed_deduction!CC51*PIT_history!CC$54))</f>
        <v>0.1</v>
      </c>
      <c r="CD51" s="148">
        <f>IF(PIT_fed_deduction!CD51="",0,(PIT_history!CD51*(1-PIT_fed_deduction!CD51*PIT_history!CD$54))/(1-PIT_history!CD51*PIT_fed_deduction!CD51*PIT_history!CD$54))</f>
        <v>0.1</v>
      </c>
      <c r="CE51" s="148">
        <f>IF(PIT_fed_deduction!CE51="",0,(PIT_history!CE51*(1-PIT_fed_deduction!CE51*PIT_history!CE$54))/(1-PIT_history!CE51*PIT_fed_deduction!CE51*PIT_history!CE$54))</f>
        <v>0.1</v>
      </c>
      <c r="CF51" s="148">
        <f>IF(PIT_fed_deduction!CF51="",0,(PIT_history!CF51*(1-PIT_fed_deduction!CF51*PIT_history!CF$54))/(1-PIT_history!CF51*PIT_fed_deduction!CF51*PIT_history!CF$54))</f>
        <v>0.1</v>
      </c>
      <c r="CG51" s="148">
        <f>IF(PIT_fed_deduction!CG51="",0,(PIT_history!CG51*(1-PIT_fed_deduction!CG51*PIT_history!CG$54))/(1-PIT_history!CG51*PIT_fed_deduction!CG51*PIT_history!CG$54))</f>
        <v>0.1</v>
      </c>
      <c r="CH51" s="148">
        <f>IF(PIT_fed_deduction!CH51="",0,(PIT_history!CH51*(1-PIT_fed_deduction!CH51*PIT_history!CH$54))/(1-PIT_history!CH51*PIT_fed_deduction!CH51*PIT_history!CH$54))</f>
        <v>0.1</v>
      </c>
      <c r="CI51" s="148">
        <f>IF(PIT_fed_deduction!CI51="",0,(PIT_history!CI51*(1-PIT_fed_deduction!CI51*PIT_history!CI$54))/(1-PIT_history!CI51*PIT_fed_deduction!CI51*PIT_history!CI$54))</f>
        <v>0.1</v>
      </c>
      <c r="CJ51" s="148">
        <f>IF(PIT_fed_deduction!CJ51="",0,(PIT_history!CJ51*(1-PIT_fed_deduction!CJ51*PIT_history!CJ$54))/(1-PIT_history!CJ51*PIT_fed_deduction!CJ51*PIT_history!CJ$54))</f>
        <v>7.9000000000000001E-2</v>
      </c>
      <c r="CK51" s="148">
        <f>IF(PIT_fed_deduction!CK51="",0,(PIT_history!CK51*(1-PIT_fed_deduction!CK51*PIT_history!CK$54))/(1-PIT_history!CK51*PIT_fed_deduction!CK51*PIT_history!CK$54))</f>
        <v>6.93E-2</v>
      </c>
      <c r="CL51" s="148">
        <f>IF(PIT_fed_deduction!CL51="",0,(PIT_history!CL51*(1-PIT_fed_deduction!CL51*PIT_history!CL$54))/(1-PIT_history!CL51*PIT_fed_deduction!CL51*PIT_history!CL$54))</f>
        <v>6.93E-2</v>
      </c>
      <c r="CM51" s="148">
        <f>IF(PIT_fed_deduction!CM51="",0,(PIT_history!CM51*(1-PIT_fed_deduction!CM51*PIT_history!CM$54))/(1-PIT_history!CM51*PIT_fed_deduction!CM51*PIT_history!CM$54))</f>
        <v>6.93E-2</v>
      </c>
      <c r="CN51" s="148">
        <f>IF(PIT_fed_deduction!CN51="",0,(PIT_history!CN51*(1-PIT_fed_deduction!CN51*PIT_history!CN$54))/(1-PIT_history!CN51*PIT_fed_deduction!CN51*PIT_history!CN$54))</f>
        <v>6.93E-2</v>
      </c>
      <c r="CO51" s="148">
        <f>IF(PIT_fed_deduction!CO51="",0,(PIT_history!CO51*(1-PIT_fed_deduction!CO51*PIT_history!CO$54))/(1-PIT_history!CO51*PIT_fed_deduction!CO51*PIT_history!CO$54))</f>
        <v>6.93E-2</v>
      </c>
      <c r="CP51" s="148">
        <f>IF(PIT_fed_deduction!CP51="",0,(PIT_history!CP51*(1-PIT_fed_deduction!CP51*PIT_history!CP$54))/(1-PIT_history!CP51*PIT_fed_deduction!CP51*PIT_history!CP$54))</f>
        <v>6.93E-2</v>
      </c>
      <c r="CQ51" s="148">
        <f>IF(PIT_fed_deduction!CQ51="",0,(PIT_history!CQ51*(1-PIT_fed_deduction!CQ51*PIT_history!CQ$54))/(1-PIT_history!CQ51*PIT_fed_deduction!CQ51*PIT_history!CQ$54))</f>
        <v>6.93E-2</v>
      </c>
      <c r="CR51" s="148">
        <f>IF(PIT_fed_deduction!CR51="",0,(PIT_history!CR51*(1-PIT_fed_deduction!CR51*PIT_history!CR$54))/(1-PIT_history!CR51*PIT_fed_deduction!CR51*PIT_history!CR$54))</f>
        <v>6.93E-2</v>
      </c>
      <c r="CS51" s="148">
        <f>IF(PIT_fed_deduction!CS51="",0,(PIT_history!CS51*(1-PIT_fed_deduction!CS51*PIT_history!CS$54))/(1-PIT_history!CS51*PIT_fed_deduction!CS51*PIT_history!CS$54))</f>
        <v>6.93E-2</v>
      </c>
      <c r="CT51" s="148">
        <f>IF(PIT_fed_deduction!CT51="",0,(PIT_history!CT51*(1-PIT_fed_deduction!CT51*PIT_history!CT$54))/(1-PIT_history!CT51*PIT_fed_deduction!CT51*PIT_history!CT$54))</f>
        <v>6.93E-2</v>
      </c>
      <c r="CU51" s="148">
        <f>IF(PIT_fed_deduction!CU51="",0,(PIT_history!CU51*(1-PIT_fed_deduction!CU51*PIT_history!CU$54))/(1-PIT_history!CU51*PIT_fed_deduction!CU51*PIT_history!CU$54))</f>
        <v>6.93E-2</v>
      </c>
      <c r="CV51" s="148">
        <f>IF(PIT_fed_deduction!CV51="",0,(PIT_history!CV51*(1-PIT_fed_deduction!CV51*PIT_history!CV$54))/(1-PIT_history!CV51*PIT_fed_deduction!CV51*PIT_history!CV$54))</f>
        <v>6.7699999999999996E-2</v>
      </c>
      <c r="CW51" s="148">
        <f>IF(PIT_fed_deduction!CW51="",0,(PIT_history!CW51*(1-PIT_fed_deduction!CW51*PIT_history!CW$54))/(1-PIT_history!CW51*PIT_fed_deduction!CW51*PIT_history!CW$54))</f>
        <v>6.7699999999999996E-2</v>
      </c>
      <c r="CX51" s="148">
        <f>IF(PIT_fed_deduction!CX51="",0,(PIT_history!CX51*(1-PIT_fed_deduction!CX51*PIT_history!CX$54))/(1-PIT_history!CX51*PIT_fed_deduction!CX51*PIT_history!CX$54))</f>
        <v>6.7500000000000004E-2</v>
      </c>
      <c r="CY51" s="148">
        <f>IF(PIT_fed_deduction!CY51="",0,(PIT_history!CY51*(1-PIT_fed_deduction!CY51*PIT_history!CY$54))/(1-PIT_history!CY51*PIT_fed_deduction!CY51*PIT_history!CY$54))</f>
        <v>6.7500000000000004E-2</v>
      </c>
      <c r="CZ51" s="148">
        <f>IF(PIT_fed_deduction!CZ51="",0,(PIT_history!CZ51*(1-PIT_fed_deduction!CZ51*PIT_history!CZ$54))/(1-PIT_history!CZ51*PIT_fed_deduction!CZ51*PIT_history!CZ$54))</f>
        <v>6.7500000000000004E-2</v>
      </c>
      <c r="DA51" s="148">
        <f>IF(PIT_fed_deduction!DA51="",0,(PIT_history!DA51*(1-PIT_fed_deduction!DA51*PIT_history!DA$54))/(1-PIT_history!DA51*PIT_fed_deduction!DA51*PIT_history!DA$54))</f>
        <v>6.7500000000000004E-2</v>
      </c>
      <c r="DB51" s="148">
        <f>IF(PIT_fed_deduction!DB51="",0,(PIT_history!DB51*(1-PIT_fed_deduction!DB51*PIT_history!DB$54))/(1-PIT_history!DB51*PIT_fed_deduction!DB51*PIT_history!DB$54))</f>
        <v>6.7500000000000004E-2</v>
      </c>
      <c r="DC51" s="148">
        <f>IF(PIT_fed_deduction!DC51="",0,(PIT_history!DC51*(1-PIT_fed_deduction!DC51*PIT_history!DC$54))/(1-PIT_history!DC51*PIT_fed_deduction!DC51*PIT_history!DC$54))</f>
        <v>6.7500000000000004E-2</v>
      </c>
      <c r="DD51" s="148">
        <f>IF(PIT_fed_deduction!DD51="",0,(PIT_history!DD51*(1-PIT_fed_deduction!DD51*PIT_history!DD$54))/(1-PIT_history!DD51*PIT_fed_deduction!DD51*PIT_history!DD$54))</f>
        <v>6.7500000000000004E-2</v>
      </c>
      <c r="DE51" s="148">
        <f>IF(PIT_fed_deduction!DE51="",0,(PIT_history!DE51*(1-PIT_fed_deduction!DE51*PIT_history!DE$54))/(1-PIT_history!DE51*PIT_fed_deduction!DE51*PIT_history!DE$54))</f>
        <v>6.7500000000000004E-2</v>
      </c>
      <c r="DF51" s="148">
        <f>IF(PIT_fed_deduction!DF51="",0,(PIT_history!DF51*(1-PIT_fed_deduction!DF51*PIT_history!DF$54))/(1-PIT_history!DF51*PIT_fed_deduction!DF51*PIT_history!DF$54))</f>
        <v>6.7500000000000004E-2</v>
      </c>
      <c r="DG51" s="148">
        <f>IF(PIT_fed_deduction!DG51="",0,(PIT_history!DG51*(1-PIT_fed_deduction!DG51*PIT_history!DG$54))/(1-PIT_history!DG51*PIT_fed_deduction!DG51*PIT_history!DG$54))</f>
        <v>7.7499999999999999E-2</v>
      </c>
      <c r="DH51" s="148">
        <f>IF(PIT_fed_deduction!DH51="",0,(PIT_history!DH51*(1-PIT_fed_deduction!DH51*PIT_history!DH$54))/(1-PIT_history!DH51*PIT_fed_deduction!DH51*PIT_history!DH$54))</f>
        <v>7.7499999999999999E-2</v>
      </c>
      <c r="DI51" s="148">
        <f>IF(PIT_fed_deduction!DI51="",0,(PIT_history!DI51*(1-PIT_fed_deduction!DI51*PIT_history!DI$54))/(1-PIT_history!DI51*PIT_fed_deduction!DI51*PIT_history!DI$54))</f>
        <v>7.7499999999999999E-2</v>
      </c>
      <c r="DJ51" s="148">
        <f>IF(PIT_fed_deduction!DJ51="",0,(PIT_history!DJ51*(1-PIT_fed_deduction!DJ51*PIT_history!DJ$54))/(1-PIT_history!DJ51*PIT_fed_deduction!DJ51*PIT_history!DJ$54))</f>
        <v>7.7499999999999999E-2</v>
      </c>
      <c r="DK51" s="148">
        <f>IF(PIT_fed_deduction!DK51="",0,(PIT_history!DK51*(1-PIT_fed_deduction!DK51*PIT_history!DK$54))/(1-PIT_history!DK51*PIT_fed_deduction!DK51*PIT_history!DK$54))</f>
        <v>7.7499999999999999E-2</v>
      </c>
      <c r="DL51" s="148">
        <f>IF(PIT_fed_deduction!DL51="",0,(PIT_history!DL51*(1-PIT_fed_deduction!DL51*PIT_history!DL$54))/(1-PIT_history!DL51*PIT_fed_deduction!DL51*PIT_history!DL$54))</f>
        <v>7.6499999999999999E-2</v>
      </c>
      <c r="DM51" s="148">
        <f>IF(PIT_fed_deduction!DM51="",0,(PIT_history!DM51*(1-PIT_fed_deduction!DM51*PIT_history!DM$54))/(1-PIT_history!DM51*PIT_fed_deduction!DM51*PIT_history!DM$54))</f>
        <v>7.6499999999999999E-2</v>
      </c>
      <c r="DN51" s="148">
        <f>IF(PIT_fed_deduction!DN51="",0,(PIT_history!DN51*(1-PIT_fed_deduction!DN51*PIT_history!DN$54))/(1-PIT_history!DN51*PIT_fed_deduction!DN51*PIT_history!DN$54))</f>
        <v>7.6499999999999999E-2</v>
      </c>
      <c r="DO51" s="148">
        <f>IF(PIT_fed_deduction!DO51="",0,(PIT_history!DO51*(1-PIT_fed_deduction!DO51*PIT_history!DO$54))/(1-PIT_history!DO51*PIT_fed_deduction!DO51*PIT_history!DO$54))</f>
        <v>7.6499999999999999E-2</v>
      </c>
      <c r="DP51" s="148">
        <f>IF(PIT_fed_deduction!DP51="",0,(1-(PIT_fed_deduction!DP51*PIT_history!DP$54))*PIT_history!DP51)</f>
        <v>7.6499999999999999E-2</v>
      </c>
      <c r="DQ51" s="148">
        <f>IF(PIT_fed_deduction!DQ51="",0,(1-(PIT_fed_deduction!DQ51*PIT_history!DQ$54))*PIT_history!DQ51)</f>
        <v>7.6499999999999999E-2</v>
      </c>
      <c r="DR51" s="148">
        <f>IF(PIT_fed_deduction!DR51="",0,(1-(PIT_fed_deduction!DR51*PIT_history!DR$54))*PIT_history!DR51)</f>
        <v>7.6499999999999999E-2</v>
      </c>
      <c r="DS51" s="148">
        <f>IF(PIT_fed_deduction!DS51="",0,(1-(PIT_fed_deduction!DS51*PIT_history!DS$54))*PIT_history!DS51)</f>
        <v>7.6499999999999999E-2</v>
      </c>
      <c r="DT51" s="148">
        <f>IF(PIT_fed_deduction!DT51="",0,(1-(PIT_fed_deduction!DT51*PIT_history!DT$54))*PIT_history!DT51)</f>
        <v>7.6499999999999999E-2</v>
      </c>
      <c r="DU51" s="148">
        <f>IF(PIT_fed_deduction!DU51="",0,(1-(PIT_fed_deduction!DU51*PIT_history!DU$54))*PIT_history!DU51)</f>
        <v>7.6499999999999999E-2</v>
      </c>
      <c r="DV51" s="148">
        <f>IF(PIT_fed_deduction!DV51="",0,(1-(PIT_fed_deduction!DV51*PIT_history!DV$54))*PIT_history!DV51)</f>
        <v>7.6499999999999999E-2</v>
      </c>
      <c r="DW51" s="148">
        <f>IF(PIT_fed_deduction!DW51="",0,(1-(PIT_fed_deduction!DW51*PIT_history!DW$54))*PIT_history!DW51)</f>
        <v>7.6499999999999999E-2</v>
      </c>
      <c r="DX51" s="148">
        <f>IF(PIT_fed_deduction!DX51="",0,(1-(PIT_fed_deduction!DX51*PIT_history!DX$54))*PIT_history!DX51)</f>
        <v>7.6499999999999999E-2</v>
      </c>
      <c r="DY51" s="144">
        <f>IF(PIT_fed_deduction!DY51="","",(1-(PIT_fed_deduction!DY51*PIT_history!DY$54))*PIT_history!DY51)</f>
        <v>7.6499999999999999E-2</v>
      </c>
      <c r="DZ51" s="68"/>
      <c r="EA51" s="2"/>
      <c r="EB51" s="2"/>
      <c r="EC51" s="2"/>
      <c r="ED51" s="2"/>
      <c r="EE51" s="2"/>
      <c r="EF51" s="2"/>
      <c r="EG51" s="2"/>
      <c r="EH51" s="2"/>
      <c r="EI51" s="2"/>
      <c r="EJ51" s="2"/>
      <c r="EK51" s="2"/>
      <c r="EL51" s="2"/>
      <c r="EM51" s="2"/>
      <c r="EN51" s="2"/>
      <c r="EO51" s="2"/>
      <c r="EP51" s="2"/>
      <c r="EQ51" s="2"/>
      <c r="ER51" s="2"/>
      <c r="ES51" s="2"/>
      <c r="ET51" s="2"/>
      <c r="EU51" s="2"/>
    </row>
    <row r="52" spans="1:170" ht="15" customHeight="1">
      <c r="A52" s="19" t="s">
        <v>76</v>
      </c>
      <c r="B52" s="148">
        <f>IF(PIT_fed_deduction!B52="",0,(PIT_history!B52*(1-PIT_fed_deduction!B52*PIT_history!B$54))/(1-PIT_history!B52*PIT_fed_deduction!B52*PIT_history!B$54))</f>
        <v>0</v>
      </c>
      <c r="C52" s="148">
        <f>IF(PIT_fed_deduction!C52="",0,(PIT_history!C52*(1-PIT_fed_deduction!C52*PIT_history!C$54))/(1-PIT_history!C52*PIT_fed_deduction!C52*PIT_history!C$54))</f>
        <v>0</v>
      </c>
      <c r="D52" s="148">
        <f>IF(PIT_fed_deduction!D52="",0,(PIT_history!D52*(1-PIT_fed_deduction!D52*PIT_history!D$54))/(1-PIT_history!D52*PIT_fed_deduction!D52*PIT_history!D$54))</f>
        <v>0</v>
      </c>
      <c r="E52" s="148">
        <f>IF(PIT_fed_deduction!E52="",0,(PIT_history!E52*(1-PIT_fed_deduction!E52*PIT_history!E$54))/(1-PIT_history!E52*PIT_fed_deduction!E52*PIT_history!E$54))</f>
        <v>0</v>
      </c>
      <c r="F52" s="148">
        <f>IF(PIT_fed_deduction!F52="",0,(PIT_history!F52*(1-PIT_fed_deduction!F52*PIT_history!F$54))/(1-PIT_history!F52*PIT_fed_deduction!F52*PIT_history!F$54))</f>
        <v>0</v>
      </c>
      <c r="G52" s="148">
        <f>IF(PIT_fed_deduction!G52="",0,(PIT_history!G52*(1-PIT_fed_deduction!G52*PIT_history!G$54))/(1-PIT_history!G52*PIT_fed_deduction!G52*PIT_history!G$54))</f>
        <v>0</v>
      </c>
      <c r="H52" s="148">
        <f>IF(PIT_fed_deduction!H52="",0,(PIT_history!H52*(1-PIT_fed_deduction!H52*PIT_history!H$54))/(1-PIT_history!H52*PIT_fed_deduction!H52*PIT_history!H$54))</f>
        <v>0</v>
      </c>
      <c r="I52" s="148">
        <f>IF(PIT_fed_deduction!I52="",0,(PIT_history!I52*(1-PIT_fed_deduction!I52*PIT_history!I$54))/(1-PIT_history!I52*PIT_fed_deduction!I52*PIT_history!I$54))</f>
        <v>0</v>
      </c>
      <c r="J52" s="148">
        <f>IF(PIT_fed_deduction!J52="",0,(PIT_history!J52*(1-PIT_fed_deduction!J52*PIT_history!J$54))/(1-PIT_history!J52*PIT_fed_deduction!J52*PIT_history!J$54))</f>
        <v>0</v>
      </c>
      <c r="K52" s="148">
        <f>IF(PIT_fed_deduction!K52="",0,(PIT_history!K52*(1-PIT_fed_deduction!K52*PIT_history!K$54))/(1-PIT_history!K52*PIT_fed_deduction!K52*PIT_history!K$54))</f>
        <v>0</v>
      </c>
      <c r="L52" s="148">
        <f>IF(PIT_fed_deduction!L52="",0,(PIT_history!L52*(1-PIT_fed_deduction!L52*PIT_history!L$54))/(1-PIT_history!L52*PIT_fed_deduction!L52*PIT_history!L$54))</f>
        <v>0</v>
      </c>
      <c r="M52" s="148">
        <f>IF(PIT_fed_deduction!M52="",0,(PIT_history!M52*(1-PIT_fed_deduction!M52*PIT_history!M$54))/(1-PIT_history!M52*PIT_fed_deduction!M52*PIT_history!M$54))</f>
        <v>0</v>
      </c>
      <c r="N52" s="148">
        <f>IF(PIT_fed_deduction!N52="",0,(PIT_history!N52*(1-PIT_fed_deduction!N52*PIT_history!N$54))/(1-PIT_history!N52*PIT_fed_deduction!N52*PIT_history!N$54))</f>
        <v>0</v>
      </c>
      <c r="O52" s="148">
        <f>IF(PIT_fed_deduction!O52="",0,(PIT_history!O52*(1-PIT_fed_deduction!O52*PIT_history!O$54))/(1-PIT_history!O52*PIT_fed_deduction!O52*PIT_history!O$54))</f>
        <v>0</v>
      </c>
      <c r="P52" s="148">
        <f>IF(PIT_fed_deduction!P52="",0,(PIT_history!P52*(1-PIT_fed_deduction!P52*PIT_history!P$54))/(1-PIT_history!P52*PIT_fed_deduction!P52*PIT_history!P$54))</f>
        <v>0</v>
      </c>
      <c r="Q52" s="148">
        <f>IF(PIT_fed_deduction!Q52="",0,(PIT_history!Q52*(1-PIT_fed_deduction!Q52*PIT_history!Q$54))/(1-PIT_history!Q52*PIT_fed_deduction!Q52*PIT_history!Q$54))</f>
        <v>0</v>
      </c>
      <c r="R52" s="148">
        <f>IF(PIT_fed_deduction!R52="",0,(PIT_history!R52*(1-PIT_fed_deduction!R52*PIT_history!R$54))/(1-PIT_history!R52*PIT_fed_deduction!R52*PIT_history!R$54))</f>
        <v>0</v>
      </c>
      <c r="S52" s="148">
        <f>IF(PIT_fed_deduction!S52="",0,(PIT_history!S52*(1-PIT_fed_deduction!S52*PIT_history!S$54))/(1-PIT_history!S52*PIT_fed_deduction!S52*PIT_history!S$54))</f>
        <v>0</v>
      </c>
      <c r="T52" s="148">
        <f>IF(PIT_fed_deduction!T52="",0,(PIT_history!T52*(1-PIT_fed_deduction!T52*PIT_history!T$54))/(1-PIT_history!T52*PIT_fed_deduction!T52*PIT_history!T$54))</f>
        <v>0</v>
      </c>
      <c r="U52" s="148">
        <f>IF(PIT_fed_deduction!U52="",0,(PIT_history!U52*(1-PIT_fed_deduction!U52*PIT_history!U$54))/(1-PIT_history!U52*PIT_fed_deduction!U52*PIT_history!U$54))</f>
        <v>0</v>
      </c>
      <c r="V52" s="148">
        <f>IF(PIT_fed_deduction!V52="",0,(PIT_history!V52*(1-PIT_fed_deduction!V52*PIT_history!V$54))/(1-PIT_history!V52*PIT_fed_deduction!V52*PIT_history!V$54))</f>
        <v>0</v>
      </c>
      <c r="W52" s="148">
        <f>IF(PIT_fed_deduction!W52="",0,(PIT_history!W52*(1-PIT_fed_deduction!W52*PIT_history!W$54))/(1-PIT_history!W52*PIT_fed_deduction!W52*PIT_history!W$54))</f>
        <v>0</v>
      </c>
      <c r="X52" s="148">
        <f>IF(PIT_fed_deduction!X52="",0,(PIT_history!X52*(1-PIT_fed_deduction!X52*PIT_history!X$54))/(1-PIT_history!X52*PIT_fed_deduction!X52*PIT_history!X$54))</f>
        <v>0</v>
      </c>
      <c r="Y52" s="148">
        <f>IF(PIT_fed_deduction!Y52="",0,(PIT_history!Y52*(1-PIT_fed_deduction!Y52*PIT_history!Y$54))/(1-PIT_history!Y52*PIT_fed_deduction!Y52*PIT_history!Y$54))</f>
        <v>0</v>
      </c>
      <c r="Z52" s="148">
        <f>IF(PIT_fed_deduction!Z52="",0,(PIT_history!Z52*(1-PIT_fed_deduction!Z52*PIT_history!Z$54))/(1-PIT_history!Z52*PIT_fed_deduction!Z52*PIT_history!Z$54))</f>
        <v>0</v>
      </c>
      <c r="AA52" s="148">
        <f>IF(PIT_fed_deduction!AA52="",0,(PIT_history!AA52*(1-PIT_fed_deduction!AA52*PIT_history!AA$54))/(1-PIT_history!AA52*PIT_fed_deduction!AA52*PIT_history!AA$54))</f>
        <v>0</v>
      </c>
      <c r="AB52" s="148">
        <f>IF(PIT_fed_deduction!AB52="",0,(PIT_history!AB52*(1-PIT_fed_deduction!AB52*PIT_history!AB$54))/(1-PIT_history!AB52*PIT_fed_deduction!AB52*PIT_history!AB$54))</f>
        <v>0</v>
      </c>
      <c r="AC52" s="148">
        <f>IF(PIT_fed_deduction!AC52="",0,(PIT_history!AC52*(1-PIT_fed_deduction!AC52*PIT_history!AC$54))/(1-PIT_history!AC52*PIT_fed_deduction!AC52*PIT_history!AC$54))</f>
        <v>0</v>
      </c>
      <c r="AD52" s="148">
        <f>IF(PIT_fed_deduction!AD52="",0,(PIT_history!AD52*(1-PIT_fed_deduction!AD52*PIT_history!AD$54))/(1-PIT_history!AD52*PIT_fed_deduction!AD52*PIT_history!AD$54))</f>
        <v>0</v>
      </c>
      <c r="AE52" s="148">
        <f>IF(PIT_fed_deduction!AE52="",0,(PIT_history!AE52*(1-PIT_fed_deduction!AE52*PIT_history!AE$54))/(1-PIT_history!AE52*PIT_fed_deduction!AE52*PIT_history!AE$54))</f>
        <v>0</v>
      </c>
      <c r="AF52" s="148">
        <f>IF(PIT_fed_deduction!AF52="",0,(PIT_history!AF52*(1-PIT_fed_deduction!AF52*PIT_history!AF$54))/(1-PIT_history!AF52*PIT_fed_deduction!AF52*PIT_history!AF$54))</f>
        <v>0</v>
      </c>
      <c r="AG52" s="148">
        <f>IF(PIT_fed_deduction!AG52="",0,(PIT_history!AG52*(1-PIT_fed_deduction!AG52*PIT_history!AG$54))/(1-PIT_history!AG52*PIT_fed_deduction!AG52*PIT_history!AG$54))</f>
        <v>0</v>
      </c>
      <c r="AH52" s="148">
        <f>IF(PIT_fed_deduction!AH52="",0,(PIT_history!AH52*(1-PIT_fed_deduction!AH52*PIT_history!AH$54))/(1-PIT_history!AH52*PIT_fed_deduction!AH52*PIT_history!AH$54))</f>
        <v>0</v>
      </c>
      <c r="AI52" s="148">
        <f>IF(PIT_fed_deduction!AI52="",0,(PIT_history!AI52*(1-PIT_fed_deduction!AI52*PIT_history!AI$54))/(1-PIT_history!AI52*PIT_fed_deduction!AI52*PIT_history!AI$54))</f>
        <v>0</v>
      </c>
      <c r="AJ52" s="148">
        <f>IF(PIT_fed_deduction!AJ52="",0,(PIT_history!AJ52*(1-PIT_fed_deduction!AJ52*PIT_history!AJ$54))/(1-PIT_history!AJ52*PIT_fed_deduction!AJ52*PIT_history!AJ$54))</f>
        <v>0</v>
      </c>
      <c r="AK52" s="148">
        <f>IF(PIT_fed_deduction!AK52="",0,(PIT_history!AK52*(1-PIT_fed_deduction!AK52*PIT_history!AK$54))/(1-PIT_history!AK52*PIT_fed_deduction!AK52*PIT_history!AK$54))</f>
        <v>0</v>
      </c>
      <c r="AL52" s="148">
        <f>IF(PIT_fed_deduction!AL52="",0,(PIT_history!AL52*(1-PIT_fed_deduction!AL52*PIT_history!AL$54))/(1-PIT_history!AL52*PIT_fed_deduction!AL52*PIT_history!AL$54))</f>
        <v>0</v>
      </c>
      <c r="AM52" s="148">
        <f>IF(PIT_fed_deduction!AM52="",0,(PIT_history!AM52*(1-PIT_fed_deduction!AM52*PIT_history!AM$54))/(1-PIT_history!AM52*PIT_fed_deduction!AM52*PIT_history!AM$54))</f>
        <v>0</v>
      </c>
      <c r="AN52" s="148">
        <f>IF(PIT_fed_deduction!AN52="",0,(PIT_history!AN52*(1-PIT_fed_deduction!AN52*PIT_history!AN$54))/(1-PIT_history!AN52*PIT_fed_deduction!AN52*PIT_history!AN$54))</f>
        <v>0</v>
      </c>
      <c r="AO52" s="148">
        <f>IF(PIT_fed_deduction!AO52="",0,(PIT_history!AO52*(1-PIT_fed_deduction!AO52*PIT_history!AO$54))/(1-PIT_history!AO52*PIT_fed_deduction!AO52*PIT_history!AO$54))</f>
        <v>0</v>
      </c>
      <c r="AP52" s="148">
        <f>IF(PIT_fed_deduction!AP52="",0,(PIT_history!AP52*(1-PIT_fed_deduction!AP52*PIT_history!AP$54))/(1-PIT_history!AP52*PIT_fed_deduction!AP52*PIT_history!AP$54))</f>
        <v>0</v>
      </c>
      <c r="AQ52" s="148">
        <f>IF(PIT_fed_deduction!AQ52="",0,(PIT_history!AQ52*(1-PIT_fed_deduction!AQ52*PIT_history!AQ$54))/(1-PIT_history!AQ52*PIT_fed_deduction!AQ52*PIT_history!AQ$54))</f>
        <v>0</v>
      </c>
      <c r="AR52" s="148">
        <f>IF(PIT_fed_deduction!AR52="",0,(PIT_history!AR52*(1-PIT_fed_deduction!AR52*PIT_history!AR$54))/(1-PIT_history!AR52*PIT_fed_deduction!AR52*PIT_history!AR$54))</f>
        <v>0</v>
      </c>
      <c r="AS52" s="148">
        <f>IF(PIT_fed_deduction!AS52="",0,(PIT_history!AS52*(1-PIT_fed_deduction!AS52*PIT_history!AS$54))/(1-PIT_history!AS52*PIT_fed_deduction!AS52*PIT_history!AS$54))</f>
        <v>0</v>
      </c>
      <c r="AT52" s="148">
        <f>IF(PIT_fed_deduction!AT52="",0,(PIT_history!AT52*(1-PIT_fed_deduction!AT52*PIT_history!AT$54))/(1-PIT_history!AT52*PIT_fed_deduction!AT52*PIT_history!AT$54))</f>
        <v>0</v>
      </c>
      <c r="AU52" s="148">
        <f>IF(PIT_fed_deduction!AU52="",0,(PIT_history!AU52*(1-PIT_fed_deduction!AU52*PIT_history!AU$54))/(1-PIT_history!AU52*PIT_fed_deduction!AU52*PIT_history!AU$54))</f>
        <v>0</v>
      </c>
      <c r="AV52" s="148">
        <f>IF(PIT_fed_deduction!AV52="",0,(PIT_history!AV52*(1-PIT_fed_deduction!AV52*PIT_history!AV$54))/(1-PIT_history!AV52*PIT_fed_deduction!AV52*PIT_history!AV$54))</f>
        <v>0</v>
      </c>
      <c r="AW52" s="148">
        <f>IF(PIT_fed_deduction!AW52="",0,(PIT_history!AW52*(1-PIT_fed_deduction!AW52*PIT_history!AW$54))/(1-PIT_history!AW52*PIT_fed_deduction!AW52*PIT_history!AW$54))</f>
        <v>0</v>
      </c>
      <c r="AX52" s="148">
        <f>IF(PIT_fed_deduction!AX52="",0,(PIT_history!AX52*(1-PIT_fed_deduction!AX52*PIT_history!AX$54))/(1-PIT_history!AX52*PIT_fed_deduction!AX52*PIT_history!AX$54))</f>
        <v>0</v>
      </c>
      <c r="AY52" s="148">
        <f>IF(PIT_fed_deduction!AY52="",0,(PIT_history!AY52*(1-PIT_fed_deduction!AY52*PIT_history!AY$54))/(1-PIT_history!AY52*PIT_fed_deduction!AY52*PIT_history!AY$54))</f>
        <v>0</v>
      </c>
      <c r="AZ52" s="148">
        <f>IF(PIT_fed_deduction!AZ52="",0,(PIT_history!AZ52*(1-PIT_fed_deduction!AZ52*PIT_history!AZ$54))/(1-PIT_history!AZ52*PIT_fed_deduction!AZ52*PIT_history!AZ$54))</f>
        <v>0</v>
      </c>
      <c r="BA52" s="148">
        <f>IF(PIT_fed_deduction!BA52="",0,(PIT_history!BA52*(1-PIT_fed_deduction!BA52*PIT_history!BA$54))/(1-PIT_history!BA52*PIT_fed_deduction!BA52*PIT_history!BA$54))</f>
        <v>0</v>
      </c>
      <c r="BB52" s="148">
        <f>IF(PIT_fed_deduction!BB52="",0,(PIT_history!BB52*(1-PIT_fed_deduction!BB52*PIT_history!BB$54))/(1-PIT_history!BB52*PIT_fed_deduction!BB52*PIT_history!BB$54))</f>
        <v>0</v>
      </c>
      <c r="BC52" s="148">
        <f>IF(PIT_fed_deduction!BC52="",0,(PIT_history!BC52*(1-PIT_fed_deduction!BC52*PIT_history!BC$54))/(1-PIT_history!BC52*PIT_fed_deduction!BC52*PIT_history!BC$54))</f>
        <v>0</v>
      </c>
      <c r="BD52" s="148">
        <f>IF(PIT_fed_deduction!BD52="",0,(PIT_history!BD52*(1-PIT_fed_deduction!BD52*PIT_history!BD$54))/(1-PIT_history!BD52*PIT_fed_deduction!BD52*PIT_history!BD$54))</f>
        <v>0</v>
      </c>
      <c r="BE52" s="148">
        <f>IF(PIT_fed_deduction!BE52="",0,(PIT_history!BE52*(1-PIT_fed_deduction!BE52*PIT_history!BE$54))/(1-PIT_history!BE52*PIT_fed_deduction!BE52*PIT_history!BE$54))</f>
        <v>0</v>
      </c>
      <c r="BF52" s="148">
        <f>IF(PIT_fed_deduction!BF52="",0,(PIT_history!BF52*(1-PIT_fed_deduction!BF52*PIT_history!BF$54))/(1-PIT_history!BF52*PIT_fed_deduction!BF52*PIT_history!BF$54))</f>
        <v>0</v>
      </c>
      <c r="BG52" s="148">
        <f>IF(PIT_fed_deduction!BG52="",0,(PIT_history!BG52*(1-PIT_fed_deduction!BG52*PIT_history!BG$54))/(1-PIT_history!BG52*PIT_fed_deduction!BG52*PIT_history!BG$54))</f>
        <v>0</v>
      </c>
      <c r="BH52" s="148">
        <f>IF(PIT_fed_deduction!BH52="",0,(PIT_history!BH52*(1-PIT_fed_deduction!BH52*PIT_history!BH$54))/(1-PIT_history!BH52*PIT_fed_deduction!BH52*PIT_history!BH$54))</f>
        <v>0</v>
      </c>
      <c r="BI52" s="148">
        <f>IF(PIT_fed_deduction!BI52="",0,(PIT_history!BI52*(1-PIT_fed_deduction!BI52*PIT_history!BI$54))/(1-PIT_history!BI52*PIT_fed_deduction!BI52*PIT_history!BI$54))</f>
        <v>0</v>
      </c>
      <c r="BJ52" s="148">
        <f>IF(PIT_fed_deduction!BJ52="",0,(PIT_history!BJ52*(1-PIT_fed_deduction!BJ52*PIT_history!BJ$54))/(1-PIT_history!BJ52*PIT_fed_deduction!BJ52*PIT_history!BJ$54))</f>
        <v>0</v>
      </c>
      <c r="BK52" s="148">
        <f>IF(PIT_fed_deduction!BK52="",0,(PIT_history!BK52*(1-PIT_fed_deduction!BK52*PIT_history!BK$54))/(1-PIT_history!BK52*PIT_fed_deduction!BK52*PIT_history!BK$54))</f>
        <v>0</v>
      </c>
      <c r="BL52" s="148">
        <f>IF(PIT_fed_deduction!BL52="",0,(PIT_history!BL52*(1-PIT_fed_deduction!BL52*PIT_history!BL$54))/(1-PIT_history!BL52*PIT_fed_deduction!BL52*PIT_history!BL$54))</f>
        <v>0</v>
      </c>
      <c r="BM52" s="148">
        <f>IF(PIT_fed_deduction!BM52="",0,(PIT_history!BM52*(1-PIT_fed_deduction!BM52*PIT_history!BM$54))/(1-PIT_history!BM52*PIT_fed_deduction!BM52*PIT_history!BM$54))</f>
        <v>0</v>
      </c>
      <c r="BN52" s="148">
        <f>IF(PIT_fed_deduction!BN52="",0,(PIT_history!BN52*(1-PIT_fed_deduction!BN52*PIT_history!BN$54))/(1-PIT_history!BN52*PIT_fed_deduction!BN52*PIT_history!BN$54))</f>
        <v>0</v>
      </c>
      <c r="BO52" s="148">
        <f>IF(PIT_fed_deduction!BO52="",0,(PIT_history!BO52*(1-PIT_fed_deduction!BO52*PIT_history!BO$54))/(1-PIT_history!BO52*PIT_fed_deduction!BO52*PIT_history!BO$54))</f>
        <v>0</v>
      </c>
      <c r="BP52" s="148">
        <f>IF(PIT_fed_deduction!BP52="",0,(PIT_history!BP52*(1-PIT_fed_deduction!BP52*PIT_history!BP$54))/(1-PIT_history!BP52*PIT_fed_deduction!BP52*PIT_history!BP$54))</f>
        <v>0</v>
      </c>
      <c r="BQ52" s="148">
        <f>IF(PIT_fed_deduction!BQ52="",0,(PIT_history!BQ52*(1-PIT_fed_deduction!BQ52*PIT_history!BQ$54))/(1-PIT_history!BQ52*PIT_fed_deduction!BQ52*PIT_history!BQ$54))</f>
        <v>0</v>
      </c>
      <c r="BR52" s="148">
        <f>IF(PIT_fed_deduction!BR52="",0,(PIT_history!BR52*(1-PIT_fed_deduction!BR52*PIT_history!BR$54))/(1-PIT_history!BR52*PIT_fed_deduction!BR52*PIT_history!BR$54))</f>
        <v>0</v>
      </c>
      <c r="BS52" s="148">
        <f>IF(PIT_fed_deduction!BS52="",0,(PIT_history!BS52*(1-PIT_fed_deduction!BS52*PIT_history!BS$54))/(1-PIT_history!BS52*PIT_fed_deduction!BS52*PIT_history!BS$54))</f>
        <v>0</v>
      </c>
      <c r="BT52" s="148">
        <f>IF(PIT_fed_deduction!BT52="",0,(PIT_history!BT52*(1-PIT_fed_deduction!BT52*PIT_history!BT$54))/(1-PIT_history!BT52*PIT_fed_deduction!BT52*PIT_history!BT$54))</f>
        <v>0</v>
      </c>
      <c r="BU52" s="148">
        <f>IF(PIT_fed_deduction!BU52="",0,(PIT_history!BU52*(1-PIT_fed_deduction!BU52*PIT_history!BU$54))/(1-PIT_history!BU52*PIT_fed_deduction!BU52*PIT_history!BU$54))</f>
        <v>0</v>
      </c>
      <c r="BV52" s="148">
        <f>IF(PIT_fed_deduction!BV52="",0,(PIT_history!BV52*(1-PIT_fed_deduction!BV52*PIT_history!BV$54))/(1-PIT_history!BV52*PIT_fed_deduction!BV52*PIT_history!BV$54))</f>
        <v>0</v>
      </c>
      <c r="BW52" s="148">
        <f>IF(PIT_fed_deduction!BW52="",0,(PIT_history!BW52*(1-PIT_fed_deduction!BW52*PIT_history!BW$54))/(1-PIT_history!BW52*PIT_fed_deduction!BW52*PIT_history!BW$54))</f>
        <v>0</v>
      </c>
      <c r="BX52" s="148">
        <f>IF(PIT_fed_deduction!BX52="",0,(PIT_history!BX52*(1-PIT_fed_deduction!BX52*PIT_history!BX$54))/(1-PIT_history!BX52*PIT_fed_deduction!BX52*PIT_history!BX$54))</f>
        <v>0</v>
      </c>
      <c r="BY52" s="148">
        <f>IF(PIT_fed_deduction!BY52="",0,(PIT_history!BY52*(1-PIT_fed_deduction!BY52*PIT_history!BY$54))/(1-PIT_history!BY52*PIT_fed_deduction!BY52*PIT_history!BY$54))</f>
        <v>0</v>
      </c>
      <c r="BZ52" s="148">
        <f>IF(PIT_fed_deduction!BZ52="",0,(PIT_history!BZ52*(1-PIT_fed_deduction!BZ52*PIT_history!BZ$54))/(1-PIT_history!BZ52*PIT_fed_deduction!BZ52*PIT_history!BZ$54))</f>
        <v>0</v>
      </c>
      <c r="CA52" s="148">
        <f>IF(PIT_fed_deduction!CA52="",0,(PIT_history!CA52*(1-PIT_fed_deduction!CA52*PIT_history!CA$54))/(1-PIT_history!CA52*PIT_fed_deduction!CA52*PIT_history!CA$54))</f>
        <v>0</v>
      </c>
      <c r="CB52" s="148">
        <f>IF(PIT_fed_deduction!CB52="",0,(PIT_history!CB52*(1-PIT_fed_deduction!CB52*PIT_history!CB$54))/(1-PIT_history!CB52*PIT_fed_deduction!CB52*PIT_history!CB$54))</f>
        <v>0</v>
      </c>
      <c r="CC52" s="148">
        <f>IF(PIT_fed_deduction!CC52="",0,(PIT_history!CC52*(1-PIT_fed_deduction!CC52*PIT_history!CC$54))/(1-PIT_history!CC52*PIT_fed_deduction!CC52*PIT_history!CC$54))</f>
        <v>0</v>
      </c>
      <c r="CD52" s="148">
        <f>IF(PIT_fed_deduction!CD52="",0,(PIT_history!CD52*(1-PIT_fed_deduction!CD52*PIT_history!CD$54))/(1-PIT_history!CD52*PIT_fed_deduction!CD52*PIT_history!CD$54))</f>
        <v>0</v>
      </c>
      <c r="CE52" s="148">
        <f>IF(PIT_fed_deduction!CE52="",0,(PIT_history!CE52*(1-PIT_fed_deduction!CE52*PIT_history!CE$54))/(1-PIT_history!CE52*PIT_fed_deduction!CE52*PIT_history!CE$54))</f>
        <v>0</v>
      </c>
      <c r="CF52" s="148">
        <f>IF(PIT_fed_deduction!CF52="",0,(PIT_history!CF52*(1-PIT_fed_deduction!CF52*PIT_history!CF$54))/(1-PIT_history!CF52*PIT_fed_deduction!CF52*PIT_history!CF$54))</f>
        <v>0</v>
      </c>
      <c r="CG52" s="148">
        <f>IF(PIT_fed_deduction!CG52="",0,(PIT_history!CG52*(1-PIT_fed_deduction!CG52*PIT_history!CG$54))/(1-PIT_history!CG52*PIT_fed_deduction!CG52*PIT_history!CG$54))</f>
        <v>0</v>
      </c>
      <c r="CH52" s="148">
        <f>IF(PIT_fed_deduction!CH52="",0,(PIT_history!CH52*(1-PIT_fed_deduction!CH52*PIT_history!CH$54))/(1-PIT_history!CH52*PIT_fed_deduction!CH52*PIT_history!CH$54))</f>
        <v>0</v>
      </c>
      <c r="CI52" s="148">
        <f>IF(PIT_fed_deduction!CI52="",0,(PIT_history!CI52*(1-PIT_fed_deduction!CI52*PIT_history!CI$54))/(1-PIT_history!CI52*PIT_fed_deduction!CI52*PIT_history!CI$54))</f>
        <v>0</v>
      </c>
      <c r="CJ52" s="148">
        <f>IF(PIT_fed_deduction!CJ52="",0,(PIT_history!CJ52*(1-PIT_fed_deduction!CJ52*PIT_history!CJ$54))/(1-PIT_history!CJ52*PIT_fed_deduction!CJ52*PIT_history!CJ$54))</f>
        <v>0</v>
      </c>
      <c r="CK52" s="148">
        <f>IF(PIT_fed_deduction!CK52="",0,(PIT_history!CK52*(1-PIT_fed_deduction!CK52*PIT_history!CK$54))/(1-PIT_history!CK52*PIT_fed_deduction!CK52*PIT_history!CK$54))</f>
        <v>0</v>
      </c>
      <c r="CL52" s="148">
        <f>IF(PIT_fed_deduction!CL52="",0,(PIT_history!CL52*(1-PIT_fed_deduction!CL52*PIT_history!CL$54))/(1-PIT_history!CL52*PIT_fed_deduction!CL52*PIT_history!CL$54))</f>
        <v>0</v>
      </c>
      <c r="CM52" s="148">
        <f>IF(PIT_fed_deduction!CM52="",0,(PIT_history!CM52*(1-PIT_fed_deduction!CM52*PIT_history!CM$54))/(1-PIT_history!CM52*PIT_fed_deduction!CM52*PIT_history!CM$54))</f>
        <v>0</v>
      </c>
      <c r="CN52" s="148">
        <f>IF(PIT_fed_deduction!CN52="",0,(PIT_history!CN52*(1-PIT_fed_deduction!CN52*PIT_history!CN$54))/(1-PIT_history!CN52*PIT_fed_deduction!CN52*PIT_history!CN$54))</f>
        <v>0</v>
      </c>
      <c r="CO52" s="148">
        <f>IF(PIT_fed_deduction!CO52="",0,(PIT_history!CO52*(1-PIT_fed_deduction!CO52*PIT_history!CO$54))/(1-PIT_history!CO52*PIT_fed_deduction!CO52*PIT_history!CO$54))</f>
        <v>0</v>
      </c>
      <c r="CP52" s="148">
        <f>IF(PIT_fed_deduction!CP52="",0,(PIT_history!CP52*(1-PIT_fed_deduction!CP52*PIT_history!CP$54))/(1-PIT_history!CP52*PIT_fed_deduction!CP52*PIT_history!CP$54))</f>
        <v>0</v>
      </c>
      <c r="CQ52" s="148">
        <f>IF(PIT_fed_deduction!CQ52="",0,(PIT_history!CQ52*(1-PIT_fed_deduction!CQ52*PIT_history!CQ$54))/(1-PIT_history!CQ52*PIT_fed_deduction!CQ52*PIT_history!CQ$54))</f>
        <v>0</v>
      </c>
      <c r="CR52" s="148">
        <f>IF(PIT_fed_deduction!CR52="",0,(PIT_history!CR52*(1-PIT_fed_deduction!CR52*PIT_history!CR$54))/(1-PIT_history!CR52*PIT_fed_deduction!CR52*PIT_history!CR$54))</f>
        <v>0</v>
      </c>
      <c r="CS52" s="148">
        <f>IF(PIT_fed_deduction!CS52="",0,(PIT_history!CS52*(1-PIT_fed_deduction!CS52*PIT_history!CS$54))/(1-PIT_history!CS52*PIT_fed_deduction!CS52*PIT_history!CS$54))</f>
        <v>0</v>
      </c>
      <c r="CT52" s="148">
        <f>IF(PIT_fed_deduction!CT52="",0,(PIT_history!CT52*(1-PIT_fed_deduction!CT52*PIT_history!CT$54))/(1-PIT_history!CT52*PIT_fed_deduction!CT52*PIT_history!CT$54))</f>
        <v>0</v>
      </c>
      <c r="CU52" s="148">
        <f>IF(PIT_fed_deduction!CU52="",0,(PIT_history!CU52*(1-PIT_fed_deduction!CU52*PIT_history!CU$54))/(1-PIT_history!CU52*PIT_fed_deduction!CU52*PIT_history!CU$54))</f>
        <v>0</v>
      </c>
      <c r="CV52" s="148">
        <f>IF(PIT_fed_deduction!CV52="",0,(PIT_history!CV52*(1-PIT_fed_deduction!CV52*PIT_history!CV$54))/(1-PIT_history!CV52*PIT_fed_deduction!CV52*PIT_history!CV$54))</f>
        <v>0</v>
      </c>
      <c r="CW52" s="148">
        <f>IF(PIT_fed_deduction!CW52="",0,(PIT_history!CW52*(1-PIT_fed_deduction!CW52*PIT_history!CW$54))/(1-PIT_history!CW52*PIT_fed_deduction!CW52*PIT_history!CW$54))</f>
        <v>0</v>
      </c>
      <c r="CX52" s="148">
        <f>IF(PIT_fed_deduction!CX52="",0,(PIT_history!CX52*(1-PIT_fed_deduction!CX52*PIT_history!CX$54))/(1-PIT_history!CX52*PIT_fed_deduction!CX52*PIT_history!CX$54))</f>
        <v>0</v>
      </c>
      <c r="CY52" s="148">
        <f>IF(PIT_fed_deduction!CY52="",0,(PIT_history!CY52*(1-PIT_fed_deduction!CY52*PIT_history!CY$54))/(1-PIT_history!CY52*PIT_fed_deduction!CY52*PIT_history!CY$54))</f>
        <v>0</v>
      </c>
      <c r="CZ52" s="148">
        <f>IF(PIT_fed_deduction!CZ52="",0,(PIT_history!CZ52*(1-PIT_fed_deduction!CZ52*PIT_history!CZ$54))/(1-PIT_history!CZ52*PIT_fed_deduction!CZ52*PIT_history!CZ$54))</f>
        <v>0</v>
      </c>
      <c r="DA52" s="148">
        <f>IF(PIT_fed_deduction!DA52="",0,(PIT_history!DA52*(1-PIT_fed_deduction!DA52*PIT_history!DA$54))/(1-PIT_history!DA52*PIT_fed_deduction!DA52*PIT_history!DA$54))</f>
        <v>0</v>
      </c>
      <c r="DB52" s="148">
        <f>IF(PIT_fed_deduction!DB52="",0,(PIT_history!DB52*(1-PIT_fed_deduction!DB52*PIT_history!DB$54))/(1-PIT_history!DB52*PIT_fed_deduction!DB52*PIT_history!DB$54))</f>
        <v>0</v>
      </c>
      <c r="DC52" s="148">
        <f>IF(PIT_fed_deduction!DC52="",0,(PIT_history!DC52*(1-PIT_fed_deduction!DC52*PIT_history!DC$54))/(1-PIT_history!DC52*PIT_fed_deduction!DC52*PIT_history!DC$54))</f>
        <v>0</v>
      </c>
      <c r="DD52" s="148">
        <f>IF(PIT_fed_deduction!DD52="",0,(PIT_history!DD52*(1-PIT_fed_deduction!DD52*PIT_history!DD$54))/(1-PIT_history!DD52*PIT_fed_deduction!DD52*PIT_history!DD$54))</f>
        <v>0</v>
      </c>
      <c r="DE52" s="148">
        <f>IF(PIT_fed_deduction!DE52="",0,(PIT_history!DE52*(1-PIT_fed_deduction!DE52*PIT_history!DE$54))/(1-PIT_history!DE52*PIT_fed_deduction!DE52*PIT_history!DE$54))</f>
        <v>0</v>
      </c>
      <c r="DF52" s="148">
        <f>IF(PIT_fed_deduction!DF52="",0,(PIT_history!DF52*(1-PIT_fed_deduction!DF52*PIT_history!DF$54))/(1-PIT_history!DF52*PIT_fed_deduction!DF52*PIT_history!DF$54))</f>
        <v>0</v>
      </c>
      <c r="DG52" s="148">
        <f>IF(PIT_fed_deduction!DG52="",0,(PIT_history!DG52*(1-PIT_fed_deduction!DG52*PIT_history!DG$54))/(1-PIT_history!DG52*PIT_fed_deduction!DG52*PIT_history!DG$54))</f>
        <v>0</v>
      </c>
      <c r="DH52" s="148">
        <f>IF(PIT_fed_deduction!DH52="",0,(PIT_history!DH52*(1-PIT_fed_deduction!DH52*PIT_history!DH$54))/(1-PIT_history!DH52*PIT_fed_deduction!DH52*PIT_history!DH$54))</f>
        <v>0</v>
      </c>
      <c r="DI52" s="148">
        <f>IF(PIT_fed_deduction!DI52="",0,(PIT_history!DI52*(1-PIT_fed_deduction!DI52*PIT_history!DI$54))/(1-PIT_history!DI52*PIT_fed_deduction!DI52*PIT_history!DI$54))</f>
        <v>0</v>
      </c>
      <c r="DJ52" s="148">
        <f>IF(PIT_fed_deduction!DJ52="",0,(PIT_history!DJ52*(1-PIT_fed_deduction!DJ52*PIT_history!DJ$54))/(1-PIT_history!DJ52*PIT_fed_deduction!DJ52*PIT_history!DJ$54))</f>
        <v>0</v>
      </c>
      <c r="DK52" s="148">
        <f>IF(PIT_fed_deduction!DK52="",0,(PIT_history!DK52*(1-PIT_fed_deduction!DK52*PIT_history!DK$54))/(1-PIT_history!DK52*PIT_fed_deduction!DK52*PIT_history!DK$54))</f>
        <v>0</v>
      </c>
      <c r="DL52" s="148">
        <f>IF(PIT_fed_deduction!DL52="",0,(PIT_history!DL52*(1-PIT_fed_deduction!DL52*PIT_history!DL$54))/(1-PIT_history!DL52*PIT_fed_deduction!DL52*PIT_history!DL$54))</f>
        <v>0</v>
      </c>
      <c r="DM52" s="148">
        <f>IF(PIT_fed_deduction!DM52="",0,(PIT_history!DM52*(1-PIT_fed_deduction!DM52*PIT_history!DM$54))/(1-PIT_history!DM52*PIT_fed_deduction!DM52*PIT_history!DM$54))</f>
        <v>0</v>
      </c>
      <c r="DN52" s="148">
        <f>IF(PIT_fed_deduction!DN52="",0,(PIT_history!DN52*(1-PIT_fed_deduction!DN52*PIT_history!DN$54))/(1-PIT_history!DN52*PIT_fed_deduction!DN52*PIT_history!DN$54))</f>
        <v>0</v>
      </c>
      <c r="DO52" s="148">
        <f>IF(PIT_fed_deduction!DO52="",0,(PIT_history!DO52*(1-PIT_fed_deduction!DO52*PIT_history!DO$54))/(1-PIT_history!DO52*PIT_fed_deduction!DO52*PIT_history!DO$54))</f>
        <v>0</v>
      </c>
      <c r="DP52" s="148">
        <f>IF(PIT_fed_deduction!DP52="",0,(1-(PIT_fed_deduction!DP52*PIT_history!DP$54))*PIT_history!DP52)</f>
        <v>0</v>
      </c>
      <c r="DQ52" s="148">
        <f>IF(PIT_fed_deduction!DQ52="",0,(1-(PIT_fed_deduction!DQ52*PIT_history!DQ$54))*PIT_history!DQ52)</f>
        <v>0</v>
      </c>
      <c r="DR52" s="148">
        <f>IF(PIT_fed_deduction!DR52="",0,(1-(PIT_fed_deduction!DR52*PIT_history!DR$54))*PIT_history!DR52)</f>
        <v>0</v>
      </c>
      <c r="DS52" s="148">
        <f>IF(PIT_fed_deduction!DS52="",0,(1-(PIT_fed_deduction!DS52*PIT_history!DS$54))*PIT_history!DS52)</f>
        <v>0</v>
      </c>
      <c r="DT52" s="148">
        <f>IF(PIT_fed_deduction!DT52="",0,(1-(PIT_fed_deduction!DT52*PIT_history!DT$54))*PIT_history!DT52)</f>
        <v>0</v>
      </c>
      <c r="DU52" s="148">
        <f>IF(PIT_fed_deduction!DU52="",0,(1-(PIT_fed_deduction!DU52*PIT_history!DU$54))*PIT_history!DU52)</f>
        <v>0</v>
      </c>
      <c r="DV52" s="148">
        <f>IF(PIT_fed_deduction!DV52="",0,(1-(PIT_fed_deduction!DV52*PIT_history!DV$54))*PIT_history!DV52)</f>
        <v>0</v>
      </c>
      <c r="DW52" s="148">
        <f>IF(PIT_fed_deduction!DW52="",0,(1-(PIT_fed_deduction!DW52*PIT_history!DW$54))*PIT_history!DW52)</f>
        <v>0</v>
      </c>
      <c r="DX52" s="148">
        <f>IF(PIT_fed_deduction!DX52="",0,(1-(PIT_fed_deduction!DX52*PIT_history!DX$54))*PIT_history!DX52)</f>
        <v>0</v>
      </c>
      <c r="DY52" s="145">
        <v>0</v>
      </c>
      <c r="DZ52" s="68"/>
      <c r="EA52" s="2"/>
      <c r="EB52" s="2"/>
      <c r="EC52" s="2"/>
      <c r="ED52" s="2"/>
      <c r="EE52" s="2"/>
      <c r="EF52" s="2"/>
      <c r="EG52" s="2"/>
      <c r="EH52" s="2"/>
      <c r="EI52" s="2"/>
      <c r="EJ52" s="2"/>
      <c r="EK52" s="2"/>
      <c r="EL52" s="2"/>
      <c r="EM52" s="2"/>
      <c r="EN52" s="2"/>
      <c r="EO52" s="2"/>
      <c r="EP52" s="2"/>
      <c r="EQ52" s="2"/>
      <c r="ER52" s="2"/>
      <c r="ES52" s="2"/>
      <c r="ET52" s="2"/>
      <c r="EU52" s="2"/>
    </row>
    <row r="53" spans="1:170" ht="15" customHeight="1">
      <c r="A53" s="36"/>
      <c r="B53" s="22"/>
      <c r="C53" s="28"/>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9"/>
      <c r="CY53" s="29"/>
      <c r="CZ53" s="29"/>
      <c r="DA53" s="29"/>
      <c r="DB53" s="29"/>
      <c r="DC53" s="29"/>
      <c r="DD53" s="29"/>
      <c r="DE53" s="29"/>
      <c r="DF53" s="29"/>
      <c r="DG53" s="29"/>
      <c r="DH53" s="29"/>
      <c r="DI53" s="29"/>
      <c r="DJ53" s="29"/>
      <c r="DK53" s="29"/>
      <c r="DL53" s="29"/>
      <c r="DM53" s="29"/>
      <c r="DN53" s="29"/>
      <c r="DO53" s="29"/>
      <c r="DP53" s="29"/>
      <c r="DQ53" s="29"/>
      <c r="DR53" s="29"/>
      <c r="DS53" s="29"/>
      <c r="DT53" s="29"/>
      <c r="DU53" s="29"/>
      <c r="DV53" s="29"/>
      <c r="DW53" s="29"/>
      <c r="DX53" s="29"/>
      <c r="DY53" s="143"/>
      <c r="DZ53" s="83"/>
      <c r="EA53" s="7"/>
      <c r="EB53" s="7"/>
      <c r="EC53" s="7"/>
      <c r="ED53" s="7"/>
      <c r="EE53" s="7"/>
      <c r="EF53" s="7"/>
      <c r="EG53" s="7"/>
      <c r="EH53" s="7"/>
      <c r="EI53" s="7"/>
      <c r="EJ53" s="7"/>
      <c r="EK53" s="7"/>
      <c r="EL53" s="7"/>
      <c r="EM53" s="7"/>
      <c r="EN53" s="7"/>
      <c r="EO53" s="7"/>
      <c r="EP53" s="7"/>
      <c r="EQ53" s="7"/>
      <c r="ER53" s="7"/>
      <c r="ES53" s="7"/>
      <c r="ET53" s="7"/>
      <c r="EU53" s="7"/>
    </row>
    <row r="54" spans="1:170" ht="15" customHeight="1">
      <c r="A54" s="35" t="s">
        <v>77</v>
      </c>
      <c r="B54" s="30">
        <v>0</v>
      </c>
      <c r="C54" s="30">
        <v>0</v>
      </c>
      <c r="D54" s="30">
        <v>0</v>
      </c>
      <c r="E54" s="30">
        <v>0</v>
      </c>
      <c r="F54" s="30">
        <v>0</v>
      </c>
      <c r="G54" s="30">
        <v>0</v>
      </c>
      <c r="H54" s="30">
        <v>0</v>
      </c>
      <c r="I54" s="30">
        <v>0</v>
      </c>
      <c r="J54" s="30">
        <v>0</v>
      </c>
      <c r="K54" s="30">
        <v>0</v>
      </c>
      <c r="L54" s="30">
        <v>0</v>
      </c>
      <c r="M54" s="30">
        <v>0</v>
      </c>
      <c r="N54" s="30">
        <v>0</v>
      </c>
      <c r="O54" s="31">
        <v>7.0000000000000007E-2</v>
      </c>
      <c r="P54" s="31">
        <v>7.0000000000000007E-2</v>
      </c>
      <c r="Q54" s="31">
        <v>7.0000000000000007E-2</v>
      </c>
      <c r="R54" s="31">
        <v>0.15</v>
      </c>
      <c r="S54" s="31">
        <v>0.67</v>
      </c>
      <c r="T54" s="31">
        <v>0.77</v>
      </c>
      <c r="U54" s="31">
        <v>0.73</v>
      </c>
      <c r="V54" s="31">
        <v>0.73</v>
      </c>
      <c r="W54" s="31">
        <v>0.73</v>
      </c>
      <c r="X54" s="31">
        <v>0.57999999999999996</v>
      </c>
      <c r="Y54" s="31">
        <v>0.57999999999999996</v>
      </c>
      <c r="Z54" s="31">
        <v>0.46</v>
      </c>
      <c r="AA54" s="31">
        <v>0.25</v>
      </c>
      <c r="AB54" s="31">
        <v>0.25</v>
      </c>
      <c r="AC54" s="31">
        <v>0.25</v>
      </c>
      <c r="AD54" s="31">
        <v>0.25</v>
      </c>
      <c r="AE54" s="31">
        <v>0.25</v>
      </c>
      <c r="AF54" s="31">
        <v>0.25</v>
      </c>
      <c r="AG54" s="31">
        <v>0.25</v>
      </c>
      <c r="AH54" s="30">
        <v>0.63</v>
      </c>
      <c r="AI54" s="30">
        <v>0.63</v>
      </c>
      <c r="AJ54" s="30">
        <v>0.63</v>
      </c>
      <c r="AK54" s="30">
        <v>0.63</v>
      </c>
      <c r="AL54" s="30">
        <v>0.79</v>
      </c>
      <c r="AM54" s="30">
        <v>0.79</v>
      </c>
      <c r="AN54" s="30">
        <v>0.79</v>
      </c>
      <c r="AO54" s="30">
        <v>0.79</v>
      </c>
      <c r="AP54" s="30">
        <v>0.79</v>
      </c>
      <c r="AQ54" s="30">
        <v>0.81</v>
      </c>
      <c r="AR54" s="30">
        <v>0.88</v>
      </c>
      <c r="AS54" s="30">
        <v>0.88</v>
      </c>
      <c r="AT54" s="30">
        <v>0.94</v>
      </c>
      <c r="AU54" s="30">
        <v>0.91</v>
      </c>
      <c r="AV54" s="30">
        <v>0.91</v>
      </c>
      <c r="AW54" s="30">
        <v>0.91</v>
      </c>
      <c r="AX54" s="30">
        <v>0.91</v>
      </c>
      <c r="AY54" s="30">
        <v>0.91</v>
      </c>
      <c r="AZ54" s="30">
        <v>0.91</v>
      </c>
      <c r="BA54" s="30">
        <v>0.91</v>
      </c>
      <c r="BB54" s="30">
        <v>0.91</v>
      </c>
      <c r="BC54" s="30">
        <v>0.91</v>
      </c>
      <c r="BD54" s="30">
        <v>0.91</v>
      </c>
      <c r="BE54" s="30">
        <v>0.91</v>
      </c>
      <c r="BF54" s="30">
        <v>0.91</v>
      </c>
      <c r="BG54" s="30">
        <v>0.91</v>
      </c>
      <c r="BH54" s="30">
        <v>0.91</v>
      </c>
      <c r="BI54" s="30">
        <v>0.91</v>
      </c>
      <c r="BJ54" s="30">
        <v>0.91</v>
      </c>
      <c r="BK54" s="30">
        <v>0.91</v>
      </c>
      <c r="BL54" s="30">
        <v>0.91</v>
      </c>
      <c r="BM54" s="30">
        <v>0.91</v>
      </c>
      <c r="BN54" s="30">
        <v>0.77</v>
      </c>
      <c r="BO54" s="30">
        <v>0.7</v>
      </c>
      <c r="BP54" s="30">
        <v>0.7</v>
      </c>
      <c r="BQ54" s="30">
        <v>0.7</v>
      </c>
      <c r="BR54" s="30">
        <v>0.7</v>
      </c>
      <c r="BS54" s="30">
        <v>0.7</v>
      </c>
      <c r="BT54" s="30">
        <v>0.7</v>
      </c>
      <c r="BU54" s="32">
        <v>0.7</v>
      </c>
      <c r="BV54" s="32">
        <v>0.7</v>
      </c>
      <c r="BW54" s="32">
        <v>0.7</v>
      </c>
      <c r="BX54" s="32">
        <v>0.7</v>
      </c>
      <c r="BY54" s="32">
        <v>0.7</v>
      </c>
      <c r="BZ54" s="32">
        <v>0.7</v>
      </c>
      <c r="CA54" s="32">
        <v>0.7</v>
      </c>
      <c r="CB54" s="32">
        <v>0.7</v>
      </c>
      <c r="CC54" s="32">
        <v>0.7</v>
      </c>
      <c r="CD54" s="32">
        <v>0.7</v>
      </c>
      <c r="CE54" s="32">
        <v>0.69130000000000003</v>
      </c>
      <c r="CF54" s="32">
        <v>0.5</v>
      </c>
      <c r="CG54" s="32">
        <v>0.5</v>
      </c>
      <c r="CH54" s="32">
        <v>0.5</v>
      </c>
      <c r="CI54" s="32">
        <v>0.5</v>
      </c>
      <c r="CJ54" s="33">
        <v>0.5</v>
      </c>
      <c r="CK54" s="32">
        <v>0.38500000000000001</v>
      </c>
      <c r="CL54" s="34">
        <v>0.28000000000000003</v>
      </c>
      <c r="CM54" s="34">
        <v>0.28000000000000003</v>
      </c>
      <c r="CN54" s="34">
        <v>0.28000000000000003</v>
      </c>
      <c r="CO54" s="34">
        <v>0.31</v>
      </c>
      <c r="CP54" s="34">
        <v>0.31</v>
      </c>
      <c r="CQ54" s="34">
        <v>0.39600000000000002</v>
      </c>
      <c r="CR54" s="34">
        <v>0.39600000000000002</v>
      </c>
      <c r="CS54" s="34">
        <v>0.39600000000000002</v>
      </c>
      <c r="CT54" s="34">
        <v>0.39600000000000002</v>
      </c>
      <c r="CU54" s="34">
        <v>0.39600000000000002</v>
      </c>
      <c r="CV54" s="34">
        <v>0.39600000000000002</v>
      </c>
      <c r="CW54" s="34">
        <v>0.39600000000000002</v>
      </c>
      <c r="CX54" s="34">
        <v>0.39600000000000002</v>
      </c>
      <c r="CY54" s="34">
        <v>0.39100000000000001</v>
      </c>
      <c r="CZ54" s="32">
        <v>0.38600000000000001</v>
      </c>
      <c r="DA54" s="32">
        <v>0.35</v>
      </c>
      <c r="DB54" s="32">
        <v>0.35</v>
      </c>
      <c r="DC54" s="32">
        <v>0.35</v>
      </c>
      <c r="DD54" s="32">
        <v>0.35</v>
      </c>
      <c r="DE54" s="32">
        <v>0.35</v>
      </c>
      <c r="DF54" s="32">
        <v>0.35</v>
      </c>
      <c r="DG54" s="32">
        <v>0.35</v>
      </c>
      <c r="DH54" s="32">
        <v>0.35</v>
      </c>
      <c r="DI54" s="32">
        <v>0.35</v>
      </c>
      <c r="DJ54" s="32">
        <v>0.35</v>
      </c>
      <c r="DK54" s="32">
        <v>0.39600000000000002</v>
      </c>
      <c r="DL54" s="32">
        <v>0.39600000000000002</v>
      </c>
      <c r="DM54" s="32">
        <v>0.39600000000000002</v>
      </c>
      <c r="DN54" s="32">
        <v>0.39600000000000002</v>
      </c>
      <c r="DO54" s="32">
        <v>0.39600000000000002</v>
      </c>
      <c r="DP54" s="32">
        <v>0.37</v>
      </c>
      <c r="DQ54" s="32">
        <v>0.37</v>
      </c>
      <c r="DR54" s="32">
        <v>0.37</v>
      </c>
      <c r="DS54" s="32">
        <v>0.37</v>
      </c>
      <c r="DT54" s="32">
        <v>0.37</v>
      </c>
      <c r="DU54" s="32">
        <v>0.37</v>
      </c>
      <c r="DV54" s="32">
        <v>0.37</v>
      </c>
      <c r="DW54" s="32">
        <v>0.37</v>
      </c>
      <c r="DX54" s="32">
        <v>0.37</v>
      </c>
      <c r="DY54" s="146">
        <v>0.37</v>
      </c>
      <c r="DZ54" s="68"/>
      <c r="EA54" s="2"/>
      <c r="EB54" s="2"/>
      <c r="EC54" s="2"/>
      <c r="ED54" s="2"/>
      <c r="EE54" s="2"/>
      <c r="EF54" s="2"/>
      <c r="EG54" s="2"/>
      <c r="EH54" s="2"/>
      <c r="EI54" s="2"/>
      <c r="EJ54" s="2"/>
      <c r="EK54" s="2"/>
      <c r="EL54" s="2"/>
      <c r="EM54" s="2"/>
      <c r="EN54" s="2"/>
      <c r="EO54" s="2"/>
      <c r="EP54" s="2"/>
      <c r="EQ54" s="2"/>
      <c r="ER54" s="2"/>
      <c r="ES54" s="2"/>
      <c r="ET54" s="2"/>
      <c r="EU54" s="2"/>
    </row>
    <row r="55" spans="1:170" ht="15" customHeight="1">
      <c r="A55" s="36"/>
      <c r="B55" s="22"/>
      <c r="C55" s="28"/>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9"/>
      <c r="CY55" s="29"/>
      <c r="CZ55" s="29"/>
      <c r="DA55" s="29"/>
      <c r="DB55" s="29"/>
      <c r="DC55" s="29"/>
      <c r="DD55" s="29"/>
      <c r="DE55" s="29"/>
      <c r="DF55" s="29"/>
      <c r="DG55" s="29"/>
      <c r="DH55" s="29"/>
      <c r="DI55" s="29"/>
      <c r="DJ55" s="29"/>
      <c r="DK55" s="29"/>
      <c r="DL55" s="29"/>
      <c r="DM55" s="29"/>
      <c r="DN55" s="29"/>
      <c r="DO55" s="29"/>
      <c r="DP55" s="29"/>
      <c r="DQ55" s="29"/>
      <c r="DR55" s="29"/>
      <c r="DS55" s="29"/>
      <c r="DT55" s="29"/>
      <c r="DU55" s="29"/>
      <c r="DV55" s="29"/>
      <c r="DW55" s="29"/>
      <c r="DX55" s="29"/>
      <c r="DY55" s="29"/>
      <c r="DZ55" s="83"/>
      <c r="EA55" s="7"/>
      <c r="EB55" s="7"/>
      <c r="EC55" s="7"/>
      <c r="ED55" s="7"/>
      <c r="EE55" s="7"/>
      <c r="EF55" s="7"/>
      <c r="EG55" s="7"/>
      <c r="EH55" s="7"/>
      <c r="EI55" s="7"/>
      <c r="EJ55" s="7"/>
      <c r="EK55" s="7"/>
      <c r="EL55" s="7"/>
      <c r="EM55" s="7"/>
      <c r="EN55" s="7"/>
      <c r="EO55" s="7"/>
      <c r="EP55" s="7"/>
      <c r="EQ55" s="7"/>
      <c r="ER55" s="7"/>
      <c r="ES55" s="7"/>
      <c r="ET55" s="7"/>
      <c r="EU55" s="7"/>
    </row>
    <row r="56" spans="1:170" customFormat="1" ht="15" customHeight="1">
      <c r="A56" s="71" t="s">
        <v>87</v>
      </c>
      <c r="B56" s="104"/>
      <c r="C56" s="104"/>
      <c r="D56" s="104"/>
      <c r="E56" s="104"/>
      <c r="F56" s="104"/>
      <c r="G56" s="104"/>
      <c r="H56" s="104"/>
      <c r="I56" s="104"/>
      <c r="J56" s="104"/>
      <c r="K56" s="104"/>
      <c r="L56" s="104"/>
      <c r="M56" s="103"/>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c r="AX56" s="104"/>
      <c r="AY56" s="104"/>
      <c r="AZ56" s="104"/>
      <c r="BA56" s="104"/>
      <c r="BB56" s="104"/>
      <c r="BC56" s="104"/>
      <c r="BD56" s="104"/>
      <c r="BE56" s="104"/>
      <c r="BF56" s="104"/>
      <c r="BG56" s="104"/>
      <c r="BH56" s="104"/>
      <c r="BI56" s="104"/>
      <c r="BJ56" s="104"/>
      <c r="BK56" s="104"/>
      <c r="BL56" s="104"/>
      <c r="BM56" s="104"/>
      <c r="BN56" s="104"/>
      <c r="BO56" s="104"/>
      <c r="BP56" s="104"/>
      <c r="BQ56" s="104"/>
      <c r="BR56" s="104"/>
      <c r="BS56" s="104"/>
      <c r="BT56" s="104"/>
      <c r="BU56" s="104"/>
      <c r="BV56" s="104"/>
      <c r="BW56" s="104"/>
      <c r="BX56" s="104"/>
      <c r="BY56" s="104"/>
      <c r="BZ56" s="104"/>
      <c r="CA56" s="104"/>
      <c r="CB56" s="104"/>
      <c r="CC56" s="104"/>
      <c r="CD56" s="104"/>
      <c r="CE56" s="104"/>
      <c r="CF56" s="104"/>
      <c r="CG56" s="104"/>
      <c r="CH56" s="104"/>
      <c r="CI56" s="104"/>
      <c r="CJ56" s="104"/>
      <c r="CK56" s="104"/>
      <c r="CL56" s="104"/>
      <c r="CM56" s="104"/>
      <c r="CN56" s="104"/>
      <c r="CO56" s="104"/>
      <c r="CP56" s="104"/>
      <c r="CQ56" s="104"/>
      <c r="CR56" s="104"/>
      <c r="CS56" s="104"/>
      <c r="CT56" s="104"/>
      <c r="CU56" s="104"/>
      <c r="CV56" s="104"/>
      <c r="CW56" s="104"/>
      <c r="CX56" s="99"/>
      <c r="CY56" s="99"/>
      <c r="CZ56" s="99"/>
      <c r="DA56" s="99"/>
      <c r="DB56" s="99"/>
      <c r="DC56" s="99"/>
      <c r="DD56" s="99"/>
      <c r="DE56" s="99"/>
      <c r="DF56" s="99"/>
      <c r="DG56" s="99"/>
      <c r="DH56" s="99"/>
      <c r="DI56" s="99"/>
      <c r="DJ56" s="99"/>
      <c r="DK56" s="99"/>
      <c r="DL56" s="99"/>
      <c r="DM56" s="99"/>
      <c r="DN56" s="99"/>
      <c r="DO56" s="99"/>
      <c r="DP56" s="99"/>
      <c r="DQ56" s="99"/>
      <c r="DR56" s="99"/>
      <c r="DS56" s="99"/>
      <c r="DT56" s="99"/>
      <c r="DU56" s="99"/>
      <c r="DV56" s="99"/>
      <c r="DW56" s="99"/>
      <c r="DX56" s="99"/>
      <c r="DY56" s="106"/>
      <c r="DZ56" s="68"/>
      <c r="EA56" s="117"/>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row>
    <row r="57" spans="1:170" s="73" customFormat="1" ht="15" customHeight="1">
      <c r="A57" s="71" t="s">
        <v>79</v>
      </c>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c r="BD57" s="85"/>
      <c r="BE57" s="85"/>
      <c r="BF57" s="85"/>
      <c r="BG57" s="85"/>
      <c r="BH57" s="85"/>
      <c r="BI57" s="85"/>
      <c r="BJ57" s="85"/>
      <c r="BK57" s="85"/>
      <c r="BL57" s="85"/>
      <c r="BM57" s="85"/>
      <c r="BN57" s="85"/>
      <c r="BO57" s="85"/>
      <c r="BP57" s="85"/>
      <c r="BQ57" s="85"/>
      <c r="BR57" s="86"/>
      <c r="BS57" s="86"/>
      <c r="BT57" s="86"/>
      <c r="BU57" s="86"/>
      <c r="BV57" s="86"/>
      <c r="BW57" s="86"/>
      <c r="BX57" s="86"/>
      <c r="BY57" s="86"/>
      <c r="BZ57" s="86"/>
      <c r="CA57" s="86"/>
      <c r="CB57" s="86"/>
      <c r="CC57" s="86"/>
      <c r="CD57" s="86"/>
      <c r="CE57" s="86"/>
      <c r="CF57" s="86"/>
      <c r="CG57" s="86"/>
      <c r="CH57" s="86"/>
      <c r="CI57" s="86"/>
      <c r="CJ57" s="86"/>
      <c r="CK57" s="86"/>
      <c r="CL57" s="86"/>
      <c r="CM57" s="86"/>
      <c r="CN57" s="86"/>
      <c r="CO57" s="86"/>
      <c r="CP57" s="86"/>
      <c r="CQ57" s="86"/>
      <c r="CR57" s="86"/>
      <c r="CS57" s="86"/>
      <c r="CT57" s="86"/>
      <c r="CU57" s="86"/>
      <c r="CV57" s="86"/>
      <c r="CW57" s="86"/>
      <c r="CX57" s="88"/>
      <c r="CY57" s="88"/>
      <c r="CZ57" s="88"/>
      <c r="DA57" s="88"/>
      <c r="DB57" s="88"/>
      <c r="DC57" s="88"/>
      <c r="DD57" s="88"/>
      <c r="DE57" s="88"/>
      <c r="DF57" s="88"/>
      <c r="DG57" s="88"/>
      <c r="DH57" s="88"/>
      <c r="DI57" s="88"/>
      <c r="DJ57" s="88"/>
      <c r="DK57" s="88"/>
      <c r="DL57" s="88"/>
      <c r="DM57" s="88"/>
      <c r="DN57" s="88"/>
      <c r="DO57" s="88"/>
      <c r="DP57" s="88"/>
      <c r="DQ57" s="88"/>
      <c r="DR57" s="88"/>
      <c r="DS57" s="88"/>
      <c r="DT57" s="88"/>
      <c r="DU57" s="88"/>
      <c r="DV57" s="88"/>
      <c r="DW57" s="88"/>
      <c r="DX57" s="88"/>
      <c r="DY57" s="88"/>
      <c r="DZ57" s="68"/>
      <c r="EA57" s="76"/>
      <c r="EB57" s="76"/>
      <c r="EC57" s="76"/>
      <c r="ED57" s="76"/>
      <c r="EE57" s="76"/>
      <c r="EF57" s="76"/>
      <c r="EG57" s="76"/>
      <c r="EH57" s="76"/>
      <c r="EI57" s="76"/>
      <c r="EJ57" s="76"/>
      <c r="EK57" s="76"/>
      <c r="EL57" s="76"/>
      <c r="EM57" s="76"/>
      <c r="EN57" s="76"/>
      <c r="EO57" s="76"/>
      <c r="EP57" s="76"/>
      <c r="EQ57" s="76"/>
      <c r="ER57" s="76"/>
      <c r="ES57" s="76"/>
      <c r="ET57" s="76"/>
      <c r="EU57" s="76"/>
    </row>
    <row r="58" spans="1:170" ht="15" customHeight="1">
      <c r="A58" s="38"/>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c r="BM58" s="81"/>
      <c r="BN58" s="81"/>
      <c r="BO58" s="81"/>
      <c r="BP58" s="81"/>
      <c r="BQ58" s="81"/>
      <c r="BR58" s="82"/>
      <c r="BS58" s="82"/>
      <c r="BT58" s="82"/>
      <c r="BU58" s="82"/>
      <c r="BV58" s="82"/>
      <c r="BW58" s="82"/>
      <c r="BX58" s="82"/>
      <c r="BY58" s="82"/>
      <c r="BZ58" s="82"/>
      <c r="CA58" s="82"/>
      <c r="CB58" s="82"/>
      <c r="CC58" s="82"/>
      <c r="CD58" s="82"/>
      <c r="CE58" s="82"/>
      <c r="CF58" s="82"/>
      <c r="CG58" s="82"/>
      <c r="CH58" s="82"/>
      <c r="CI58" s="82"/>
      <c r="CJ58" s="82"/>
      <c r="CK58" s="82"/>
      <c r="CL58" s="82"/>
      <c r="CM58" s="82"/>
      <c r="CN58" s="82"/>
      <c r="CO58" s="82"/>
      <c r="CP58" s="82"/>
      <c r="CQ58" s="82"/>
      <c r="CR58" s="82"/>
      <c r="CS58" s="82"/>
      <c r="CT58" s="82"/>
      <c r="CU58" s="82"/>
      <c r="CV58" s="82"/>
      <c r="CW58" s="82"/>
      <c r="CX58" s="68"/>
      <c r="CY58" s="68"/>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68"/>
      <c r="EA58" s="2"/>
      <c r="EB58" s="2"/>
      <c r="EC58" s="2"/>
      <c r="ED58" s="2"/>
      <c r="EE58" s="2"/>
      <c r="EF58" s="2"/>
      <c r="EG58" s="2"/>
      <c r="EH58" s="2"/>
      <c r="EI58" s="2"/>
      <c r="EJ58" s="2"/>
      <c r="EK58" s="2"/>
      <c r="EL58" s="2"/>
      <c r="EM58" s="2"/>
      <c r="EN58" s="2"/>
      <c r="EO58" s="2"/>
      <c r="EP58" s="2"/>
      <c r="EQ58" s="2"/>
      <c r="ER58" s="2"/>
      <c r="ES58" s="2"/>
      <c r="ET58" s="2"/>
      <c r="EU58" s="2"/>
    </row>
    <row r="59" spans="1:170" ht="15" customHeight="1">
      <c r="A59" s="35" t="s">
        <v>80</v>
      </c>
      <c r="B59" s="84"/>
      <c r="C59" s="84"/>
      <c r="D59" s="84"/>
      <c r="E59" s="84"/>
      <c r="F59" s="84"/>
      <c r="G59" s="84"/>
      <c r="H59" s="84"/>
      <c r="I59" s="84"/>
      <c r="J59" s="84"/>
      <c r="K59" s="84"/>
      <c r="L59" s="84"/>
      <c r="M59" s="84"/>
      <c r="N59" s="84"/>
      <c r="O59" s="31"/>
      <c r="P59" s="31"/>
      <c r="Q59" s="31"/>
      <c r="R59" s="31"/>
      <c r="S59" s="31"/>
      <c r="T59" s="31"/>
      <c r="U59" s="31"/>
      <c r="V59" s="31"/>
      <c r="W59" s="31"/>
      <c r="X59" s="31"/>
      <c r="Y59" s="31"/>
      <c r="Z59" s="31"/>
      <c r="AA59" s="31"/>
      <c r="AB59" s="31"/>
      <c r="AC59" s="31"/>
      <c r="AD59" s="31"/>
      <c r="AE59" s="31"/>
      <c r="AF59" s="31"/>
      <c r="AG59" s="31"/>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2"/>
      <c r="BV59" s="32"/>
      <c r="BW59" s="32"/>
      <c r="BX59" s="32"/>
      <c r="BY59" s="32"/>
      <c r="BZ59" s="32"/>
      <c r="CA59" s="32"/>
      <c r="CB59" s="32"/>
      <c r="CC59" s="32"/>
      <c r="CD59" s="32"/>
      <c r="CE59" s="32"/>
      <c r="CF59" s="32"/>
      <c r="CG59" s="32"/>
      <c r="CH59" s="32"/>
      <c r="CI59" s="32"/>
      <c r="CJ59" s="33"/>
      <c r="CK59" s="32"/>
      <c r="CL59" s="34"/>
      <c r="CM59" s="34"/>
      <c r="CN59" s="34"/>
      <c r="CO59" s="34"/>
      <c r="CP59" s="34"/>
      <c r="CQ59" s="34"/>
      <c r="CR59" s="34"/>
      <c r="CS59" s="34"/>
      <c r="CT59" s="34"/>
      <c r="CU59" s="34"/>
      <c r="CV59" s="34"/>
      <c r="CW59" s="34"/>
      <c r="CX59" s="34"/>
      <c r="CY59" s="34"/>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68"/>
      <c r="EA59" s="2"/>
      <c r="EB59" s="2"/>
      <c r="EC59" s="2"/>
      <c r="ED59" s="2"/>
      <c r="EE59" s="2"/>
      <c r="EF59" s="2"/>
      <c r="EG59" s="2"/>
      <c r="EH59" s="2"/>
      <c r="EI59" s="2"/>
      <c r="EJ59" s="2"/>
      <c r="EK59" s="2"/>
      <c r="EL59" s="2"/>
      <c r="EM59" s="2"/>
      <c r="EN59" s="2"/>
      <c r="EO59" s="2"/>
      <c r="EP59" s="2"/>
      <c r="EQ59" s="2"/>
      <c r="ER59" s="2"/>
      <c r="ES59" s="2"/>
      <c r="ET59" s="2"/>
      <c r="EU59" s="2"/>
    </row>
    <row r="60" spans="1:170" ht="15" customHeight="1">
      <c r="A60" s="39" t="s">
        <v>81</v>
      </c>
      <c r="B60" s="65">
        <f>COUNTIF(B2:B52,"&gt;0")</f>
        <v>0</v>
      </c>
      <c r="C60" s="65">
        <f t="shared" ref="C60:BN60" si="0">COUNTIF(C2:C52,"&gt;0")</f>
        <v>1</v>
      </c>
      <c r="D60" s="65">
        <f t="shared" si="0"/>
        <v>1</v>
      </c>
      <c r="E60" s="65">
        <f t="shared" si="0"/>
        <v>1</v>
      </c>
      <c r="F60" s="65">
        <f t="shared" si="0"/>
        <v>1</v>
      </c>
      <c r="G60" s="65">
        <f t="shared" si="0"/>
        <v>1</v>
      </c>
      <c r="H60" s="65">
        <f t="shared" si="0"/>
        <v>1</v>
      </c>
      <c r="I60" s="65">
        <f t="shared" si="0"/>
        <v>1</v>
      </c>
      <c r="J60" s="65">
        <f t="shared" si="0"/>
        <v>1</v>
      </c>
      <c r="K60" s="65">
        <f t="shared" si="0"/>
        <v>1</v>
      </c>
      <c r="L60" s="65">
        <f t="shared" si="0"/>
        <v>1</v>
      </c>
      <c r="M60" s="65">
        <f t="shared" si="0"/>
        <v>2</v>
      </c>
      <c r="N60" s="65">
        <f t="shared" si="0"/>
        <v>3</v>
      </c>
      <c r="O60" s="65">
        <f t="shared" si="0"/>
        <v>3</v>
      </c>
      <c r="P60" s="65">
        <f t="shared" si="0"/>
        <v>3</v>
      </c>
      <c r="Q60" s="65">
        <f t="shared" si="0"/>
        <v>4</v>
      </c>
      <c r="R60" s="65">
        <f t="shared" si="0"/>
        <v>5</v>
      </c>
      <c r="S60" s="65">
        <f t="shared" si="0"/>
        <v>8</v>
      </c>
      <c r="T60" s="65">
        <f t="shared" si="0"/>
        <v>8</v>
      </c>
      <c r="U60" s="65">
        <f t="shared" si="0"/>
        <v>11</v>
      </c>
      <c r="V60" s="65">
        <f t="shared" si="0"/>
        <v>10</v>
      </c>
      <c r="W60" s="65">
        <f t="shared" si="0"/>
        <v>11</v>
      </c>
      <c r="X60" s="65">
        <f t="shared" si="0"/>
        <v>12</v>
      </c>
      <c r="Y60" s="65">
        <f t="shared" si="0"/>
        <v>13</v>
      </c>
      <c r="Z60" s="65">
        <f t="shared" si="0"/>
        <v>12</v>
      </c>
      <c r="AA60" s="65">
        <f t="shared" si="0"/>
        <v>12</v>
      </c>
      <c r="AB60" s="65">
        <f t="shared" si="0"/>
        <v>12</v>
      </c>
      <c r="AC60" s="65">
        <f t="shared" si="0"/>
        <v>12</v>
      </c>
      <c r="AD60" s="65">
        <f t="shared" si="0"/>
        <v>12</v>
      </c>
      <c r="AE60" s="65">
        <f t="shared" si="0"/>
        <v>14</v>
      </c>
      <c r="AF60" s="65">
        <f t="shared" si="0"/>
        <v>15</v>
      </c>
      <c r="AG60" s="65">
        <f t="shared" si="0"/>
        <v>18</v>
      </c>
      <c r="AH60" s="65">
        <f t="shared" si="0"/>
        <v>18</v>
      </c>
      <c r="AI60" s="65">
        <f t="shared" si="0"/>
        <v>24</v>
      </c>
      <c r="AJ60" s="65">
        <f t="shared" si="0"/>
        <v>26</v>
      </c>
      <c r="AK60" s="65">
        <f t="shared" si="0"/>
        <v>29</v>
      </c>
      <c r="AL60" s="65">
        <f t="shared" si="0"/>
        <v>30</v>
      </c>
      <c r="AM60" s="65">
        <f t="shared" si="0"/>
        <v>32</v>
      </c>
      <c r="AN60" s="65">
        <f t="shared" si="0"/>
        <v>32</v>
      </c>
      <c r="AO60" s="65">
        <f t="shared" si="0"/>
        <v>33</v>
      </c>
      <c r="AP60" s="65">
        <f t="shared" si="0"/>
        <v>33</v>
      </c>
      <c r="AQ60" s="65">
        <f t="shared" si="0"/>
        <v>33</v>
      </c>
      <c r="AR60" s="65">
        <f t="shared" si="0"/>
        <v>33</v>
      </c>
      <c r="AS60" s="65">
        <f t="shared" si="0"/>
        <v>32</v>
      </c>
      <c r="AT60" s="65">
        <f t="shared" si="0"/>
        <v>31</v>
      </c>
      <c r="AU60" s="65">
        <f t="shared" si="0"/>
        <v>31</v>
      </c>
      <c r="AV60" s="65">
        <f t="shared" si="0"/>
        <v>31</v>
      </c>
      <c r="AW60" s="65">
        <f t="shared" si="0"/>
        <v>31</v>
      </c>
      <c r="AX60" s="65">
        <f t="shared" si="0"/>
        <v>31</v>
      </c>
      <c r="AY60" s="65">
        <f t="shared" si="0"/>
        <v>32</v>
      </c>
      <c r="AZ60" s="65">
        <f t="shared" si="0"/>
        <v>32</v>
      </c>
      <c r="BA60" s="65">
        <f t="shared" si="0"/>
        <v>32</v>
      </c>
      <c r="BB60" s="65">
        <f t="shared" si="0"/>
        <v>32</v>
      </c>
      <c r="BC60" s="65">
        <f t="shared" si="0"/>
        <v>32</v>
      </c>
      <c r="BD60" s="65">
        <f t="shared" si="0"/>
        <v>32</v>
      </c>
      <c r="BE60" s="65">
        <f t="shared" si="0"/>
        <v>32</v>
      </c>
      <c r="BF60" s="65">
        <f t="shared" si="0"/>
        <v>32</v>
      </c>
      <c r="BG60" s="65">
        <f t="shared" si="0"/>
        <v>32</v>
      </c>
      <c r="BH60" s="65">
        <f t="shared" si="0"/>
        <v>31</v>
      </c>
      <c r="BI60" s="65">
        <f t="shared" si="0"/>
        <v>32</v>
      </c>
      <c r="BJ60" s="65">
        <f t="shared" si="0"/>
        <v>32</v>
      </c>
      <c r="BK60" s="65">
        <f t="shared" si="0"/>
        <v>33</v>
      </c>
      <c r="BL60" s="65">
        <f t="shared" si="0"/>
        <v>33</v>
      </c>
      <c r="BM60" s="65">
        <f t="shared" si="0"/>
        <v>33</v>
      </c>
      <c r="BN60" s="65">
        <f t="shared" si="0"/>
        <v>34</v>
      </c>
      <c r="BO60" s="65">
        <f t="shared" ref="BO60:DY60" si="1">COUNTIF(BO2:BO52,"&gt;0")</f>
        <v>34</v>
      </c>
      <c r="BP60" s="65">
        <f t="shared" si="1"/>
        <v>34</v>
      </c>
      <c r="BQ60" s="65">
        <f t="shared" si="1"/>
        <v>35</v>
      </c>
      <c r="BR60" s="65">
        <f t="shared" si="1"/>
        <v>36</v>
      </c>
      <c r="BS60" s="65">
        <f t="shared" si="1"/>
        <v>38</v>
      </c>
      <c r="BT60" s="65">
        <f t="shared" si="1"/>
        <v>38</v>
      </c>
      <c r="BU60" s="65">
        <f t="shared" si="1"/>
        <v>41</v>
      </c>
      <c r="BV60" s="65">
        <f t="shared" si="1"/>
        <v>41</v>
      </c>
      <c r="BW60" s="65">
        <f t="shared" si="1"/>
        <v>41</v>
      </c>
      <c r="BX60" s="65">
        <f t="shared" si="1"/>
        <v>41</v>
      </c>
      <c r="BY60" s="65">
        <f t="shared" si="1"/>
        <v>41</v>
      </c>
      <c r="BZ60" s="65">
        <f t="shared" si="1"/>
        <v>42</v>
      </c>
      <c r="CA60" s="65">
        <f t="shared" si="1"/>
        <v>42</v>
      </c>
      <c r="CB60" s="65">
        <f t="shared" si="1"/>
        <v>42</v>
      </c>
      <c r="CC60" s="65">
        <f t="shared" si="1"/>
        <v>42</v>
      </c>
      <c r="CD60" s="65">
        <f t="shared" si="1"/>
        <v>41</v>
      </c>
      <c r="CE60" s="65">
        <f t="shared" si="1"/>
        <v>41</v>
      </c>
      <c r="CF60" s="65">
        <f t="shared" si="1"/>
        <v>41</v>
      </c>
      <c r="CG60" s="65">
        <f t="shared" si="1"/>
        <v>41</v>
      </c>
      <c r="CH60" s="65">
        <f t="shared" si="1"/>
        <v>41</v>
      </c>
      <c r="CI60" s="65">
        <f t="shared" si="1"/>
        <v>41</v>
      </c>
      <c r="CJ60" s="65">
        <f t="shared" si="1"/>
        <v>41</v>
      </c>
      <c r="CK60" s="65">
        <f t="shared" si="1"/>
        <v>41</v>
      </c>
      <c r="CL60" s="65">
        <f t="shared" si="1"/>
        <v>41</v>
      </c>
      <c r="CM60" s="65">
        <f t="shared" si="1"/>
        <v>41</v>
      </c>
      <c r="CN60" s="65">
        <f t="shared" si="1"/>
        <v>41</v>
      </c>
      <c r="CO60" s="65">
        <f t="shared" si="1"/>
        <v>42</v>
      </c>
      <c r="CP60" s="65">
        <f t="shared" si="1"/>
        <v>42</v>
      </c>
      <c r="CQ60" s="65">
        <f t="shared" si="1"/>
        <v>42</v>
      </c>
      <c r="CR60" s="65">
        <f t="shared" si="1"/>
        <v>42</v>
      </c>
      <c r="CS60" s="65">
        <f t="shared" si="1"/>
        <v>42</v>
      </c>
      <c r="CT60" s="65">
        <f t="shared" si="1"/>
        <v>42</v>
      </c>
      <c r="CU60" s="65">
        <f t="shared" si="1"/>
        <v>42</v>
      </c>
      <c r="CV60" s="65">
        <f t="shared" si="1"/>
        <v>42</v>
      </c>
      <c r="CW60" s="65">
        <f t="shared" si="1"/>
        <v>42</v>
      </c>
      <c r="CX60" s="65">
        <f t="shared" si="1"/>
        <v>42</v>
      </c>
      <c r="CY60" s="65">
        <f t="shared" si="1"/>
        <v>42</v>
      </c>
      <c r="CZ60" s="65">
        <f t="shared" si="1"/>
        <v>42</v>
      </c>
      <c r="DA60" s="65">
        <f t="shared" si="1"/>
        <v>42</v>
      </c>
      <c r="DB60" s="65">
        <f t="shared" si="1"/>
        <v>42</v>
      </c>
      <c r="DC60" s="65">
        <f t="shared" si="1"/>
        <v>42</v>
      </c>
      <c r="DD60" s="65">
        <f t="shared" si="1"/>
        <v>42</v>
      </c>
      <c r="DE60" s="65">
        <f t="shared" si="1"/>
        <v>42</v>
      </c>
      <c r="DF60" s="65">
        <f t="shared" si="1"/>
        <v>42</v>
      </c>
      <c r="DG60" s="65">
        <f t="shared" si="1"/>
        <v>42</v>
      </c>
      <c r="DH60" s="65">
        <f t="shared" si="1"/>
        <v>42</v>
      </c>
      <c r="DI60" s="65">
        <f t="shared" si="1"/>
        <v>42</v>
      </c>
      <c r="DJ60" s="65">
        <f t="shared" si="1"/>
        <v>42</v>
      </c>
      <c r="DK60" s="65">
        <f t="shared" si="1"/>
        <v>42</v>
      </c>
      <c r="DL60" s="65">
        <f t="shared" si="1"/>
        <v>42</v>
      </c>
      <c r="DM60" s="65">
        <f t="shared" si="1"/>
        <v>42</v>
      </c>
      <c r="DN60" s="65">
        <f t="shared" si="1"/>
        <v>42</v>
      </c>
      <c r="DO60" s="65">
        <f t="shared" si="1"/>
        <v>42</v>
      </c>
      <c r="DP60" s="65">
        <f t="shared" si="1"/>
        <v>42</v>
      </c>
      <c r="DQ60" s="65">
        <f t="shared" si="1"/>
        <v>42</v>
      </c>
      <c r="DR60" s="65">
        <f t="shared" si="1"/>
        <v>42</v>
      </c>
      <c r="DS60" s="65">
        <f t="shared" si="1"/>
        <v>42</v>
      </c>
      <c r="DT60" s="65">
        <f t="shared" si="1"/>
        <v>42</v>
      </c>
      <c r="DU60" s="65">
        <f t="shared" si="1"/>
        <v>42</v>
      </c>
      <c r="DV60" s="65">
        <f t="shared" si="1"/>
        <v>42</v>
      </c>
      <c r="DW60" s="65">
        <f t="shared" si="1"/>
        <v>42</v>
      </c>
      <c r="DX60" s="65">
        <f t="shared" si="1"/>
        <v>42</v>
      </c>
      <c r="DY60" s="67">
        <f t="shared" si="1"/>
        <v>42</v>
      </c>
      <c r="DZ60" s="68"/>
      <c r="EA60" s="2"/>
      <c r="EB60" s="2"/>
      <c r="EC60" s="2"/>
      <c r="ED60" s="2"/>
      <c r="EE60" s="2"/>
      <c r="EF60" s="2"/>
      <c r="EG60" s="2"/>
      <c r="EH60" s="2"/>
      <c r="EI60" s="2"/>
      <c r="EJ60" s="2"/>
      <c r="EK60" s="2"/>
      <c r="EL60" s="2"/>
      <c r="EM60" s="2"/>
      <c r="EN60" s="2"/>
      <c r="EO60" s="2"/>
      <c r="EP60" s="2"/>
      <c r="EQ60" s="2"/>
      <c r="ER60" s="2"/>
      <c r="ES60" s="2"/>
      <c r="ET60" s="2"/>
      <c r="EU60" s="2"/>
    </row>
    <row r="61" spans="1:170" ht="15" customHeight="1">
      <c r="A61" s="40" t="s">
        <v>82</v>
      </c>
      <c r="B61" s="68"/>
      <c r="C61" s="68" cm="1">
        <f t="array" ref="C61">MEDIAN(IF(C2:C52="",0,C2:C52))</f>
        <v>0</v>
      </c>
      <c r="D61" s="68" cm="1">
        <f t="array" ref="D61">MEDIAN(IF(D2:D52="",0,D2:D52))</f>
        <v>0</v>
      </c>
      <c r="E61" s="68" cm="1">
        <f t="array" ref="E61">MEDIAN(IF(E2:E52="",0,E2:E52))</f>
        <v>0</v>
      </c>
      <c r="F61" s="68" cm="1">
        <f t="array" ref="F61">MEDIAN(IF(F2:F52="",0,F2:F52))</f>
        <v>0</v>
      </c>
      <c r="G61" s="68" cm="1">
        <f t="array" ref="G61">MEDIAN(IF(G2:G52="",0,G2:G52))</f>
        <v>0</v>
      </c>
      <c r="H61" s="68" cm="1">
        <f t="array" ref="H61">MEDIAN(IF(H2:H52="",0,H2:H52))</f>
        <v>0</v>
      </c>
      <c r="I61" s="68" cm="1">
        <f t="array" ref="I61">MEDIAN(IF(I2:I52="",0,I2:I52))</f>
        <v>0</v>
      </c>
      <c r="J61" s="68" cm="1">
        <f t="array" ref="J61">MEDIAN(IF(J2:J52="",0,J2:J52))</f>
        <v>0</v>
      </c>
      <c r="K61" s="68" cm="1">
        <f t="array" ref="K61">MEDIAN(IF(K2:K52="",0,K2:K52))</f>
        <v>0</v>
      </c>
      <c r="L61" s="68" cm="1">
        <f t="array" ref="L61">MEDIAN(IF(L2:L52="",0,L2:L52))</f>
        <v>0</v>
      </c>
      <c r="M61" s="68" cm="1">
        <f t="array" ref="M61">MEDIAN(IF(M2:M52="",0,M2:M52))</f>
        <v>0</v>
      </c>
      <c r="N61" s="68" cm="1">
        <f t="array" ref="N61">MEDIAN(IF(N2:N52="",0,N2:N52))</f>
        <v>0</v>
      </c>
      <c r="O61" s="68" cm="1">
        <f t="array" ref="O61">MEDIAN(IF(O2:O52="",0,O2:O52))</f>
        <v>0</v>
      </c>
      <c r="P61" s="68" cm="1">
        <f t="array" ref="P61">MEDIAN(IF(P2:P52="",0,P2:P52))</f>
        <v>0</v>
      </c>
      <c r="Q61" s="68" cm="1">
        <f t="array" ref="Q61">MEDIAN(IF(Q2:Q52="",0,Q2:Q52))</f>
        <v>0</v>
      </c>
      <c r="R61" s="68" cm="1">
        <f t="array" ref="R61">MEDIAN(IF(R2:R52="",0,R2:R52))</f>
        <v>0</v>
      </c>
      <c r="S61" s="68" cm="1">
        <f t="array" ref="S61">MEDIAN(IF(S2:S52="",0,S2:S52))</f>
        <v>0</v>
      </c>
      <c r="T61" s="68" cm="1">
        <f t="array" ref="T61">MEDIAN(IF(T2:T52="",0,T2:T52))</f>
        <v>0</v>
      </c>
      <c r="U61" s="68" cm="1">
        <f t="array" ref="U61">MEDIAN(IF(U2:U52="",0,U2:U52))</f>
        <v>0</v>
      </c>
      <c r="V61" s="68" cm="1">
        <f t="array" ref="V61">MEDIAN(IF(V2:V52="",0,V2:V52))</f>
        <v>0</v>
      </c>
      <c r="W61" s="68" cm="1">
        <f t="array" ref="W61">MEDIAN(IF(W2:W52="",0,W2:W52))</f>
        <v>0</v>
      </c>
      <c r="X61" s="68" cm="1">
        <f t="array" ref="X61">MEDIAN(IF(X2:X52="",0,X2:X52))</f>
        <v>0</v>
      </c>
      <c r="Y61" s="68" cm="1">
        <f t="array" ref="Y61">MEDIAN(IF(Y2:Y52="",0,Y2:Y52))</f>
        <v>0</v>
      </c>
      <c r="Z61" s="68" cm="1">
        <f t="array" ref="Z61">MEDIAN(IF(Z2:Z52="",0,Z2:Z52))</f>
        <v>0</v>
      </c>
      <c r="AA61" s="68" cm="1">
        <f t="array" ref="AA61">MEDIAN(IF(AA2:AA52="",0,AA2:AA52))</f>
        <v>0</v>
      </c>
      <c r="AB61" s="68" cm="1">
        <f t="array" ref="AB61">MEDIAN(IF(AB2:AB52="",0,AB2:AB52))</f>
        <v>0</v>
      </c>
      <c r="AC61" s="68" cm="1">
        <f t="array" ref="AC61">MEDIAN(IF(AC2:AC52="",0,AC2:AC52))</f>
        <v>0</v>
      </c>
      <c r="AD61" s="68" cm="1">
        <f t="array" ref="AD61">MEDIAN(IF(AD2:AD52="",0,AD2:AD52))</f>
        <v>0</v>
      </c>
      <c r="AE61" s="68" cm="1">
        <f t="array" ref="AE61">MEDIAN(IF(AE2:AE52="",0,AE2:AE52))</f>
        <v>0</v>
      </c>
      <c r="AF61" s="68" cm="1">
        <f t="array" ref="AF61">MEDIAN(IF(AF2:AF52="",0,AF2:AF52))</f>
        <v>0</v>
      </c>
      <c r="AG61" s="68" cm="1">
        <f t="array" ref="AG61">MEDIAN(IF(AG2:AG52="",0,AG2:AG52))</f>
        <v>0</v>
      </c>
      <c r="AH61" s="68" cm="1">
        <f t="array" ref="AH61">MEDIAN(IF(AH2:AH52="",0,AH2:AH52))</f>
        <v>0</v>
      </c>
      <c r="AI61" s="68" cm="1">
        <f t="array" ref="AI61">MEDIAN(IF(AI2:AI52="",0,AI2:AI52))</f>
        <v>0</v>
      </c>
      <c r="AJ61" s="68" cm="1">
        <f t="array" ref="AJ61">MEDIAN(IF(AJ2:AJ52="",0,AJ2:AJ52))</f>
        <v>5.6029478572510215E-3</v>
      </c>
      <c r="AK61" s="68" cm="1">
        <f t="array" ref="AK61">MEDIAN(IF(AK2:AK52="",0,AK2:AK52))</f>
        <v>1.5182601559294216E-2</v>
      </c>
      <c r="AL61" s="68" cm="1">
        <f t="array" ref="AL61">MEDIAN(IF(AL2:AL52="",0,AL2:AL52))</f>
        <v>8.6741016109045839E-3</v>
      </c>
      <c r="AM61" s="68" cm="1">
        <f t="array" ref="AM61">MEDIAN(IF(AM2:AM52="",0,AM2:AM52))</f>
        <v>8.6741016109045839E-3</v>
      </c>
      <c r="AN61" s="68" cm="1">
        <f t="array" ref="AN61">MEDIAN(IF(AN2:AN52="",0,AN2:AN52))</f>
        <v>8.6741016109045839E-3</v>
      </c>
      <c r="AO61" s="68" cm="1">
        <f t="array" ref="AO61">MEDIAN(IF(AO2:AO52="",0,AO2:AO52))</f>
        <v>8.6741016109045839E-3</v>
      </c>
      <c r="AP61" s="68" cm="1">
        <f t="array" ref="AP61">MEDIAN(IF(AP2:AP52="",0,AP2:AP52))</f>
        <v>8.6741016109045839E-3</v>
      </c>
      <c r="AQ61" s="68" cm="1">
        <f t="array" ref="AQ61">MEDIAN(IF(AQ2:AQ52="",0,AQ2:AQ52))</f>
        <v>8.8734367702765788E-3</v>
      </c>
      <c r="AR61" s="68" cm="1">
        <f t="array" ref="AR61">MEDIAN(IF(AR2:AR52="",0,AR2:AR52))</f>
        <v>4.9751243781094526E-3</v>
      </c>
      <c r="AS61" s="68" cm="1">
        <f t="array" ref="AS61">MEDIAN(IF(AS2:AS52="",0,AS2:AS52))</f>
        <v>4.9751243781094526E-3</v>
      </c>
      <c r="AT61" s="68" cm="1">
        <f t="array" ref="AT61">MEDIAN(IF(AT2:AT52="",0,AT2:AT52))</f>
        <v>2.4937655860349153E-3</v>
      </c>
      <c r="AU61" s="68" cm="1">
        <f t="array" ref="AU61">MEDIAN(IF(AU2:AU52="",0,AU2:AU52))</f>
        <v>3.7359900373598993E-3</v>
      </c>
      <c r="AV61" s="68" cm="1">
        <f t="array" ref="AV61">MEDIAN(IF(AV2:AV52="",0,AV2:AV52))</f>
        <v>3.7359900373598993E-3</v>
      </c>
      <c r="AW61" s="68" cm="1">
        <f t="array" ref="AW61">MEDIAN(IF(AW2:AW52="",0,AW2:AW52))</f>
        <v>3.7359900373598993E-3</v>
      </c>
      <c r="AX61" s="68" cm="1">
        <f t="array" ref="AX61">MEDIAN(IF(AX2:AX52="",0,AX2:AX52))</f>
        <v>3.7359900373598993E-3</v>
      </c>
      <c r="AY61" s="68" cm="1">
        <f t="array" ref="AY61">MEDIAN(IF(AY2:AY52="",0,AY2:AY52))</f>
        <v>4.7145102147721305E-3</v>
      </c>
      <c r="AZ61" s="68" cm="1">
        <f t="array" ref="AZ61">MEDIAN(IF(AZ2:AZ52="",0,AZ2:AZ52))</f>
        <v>4.7145102147721305E-3</v>
      </c>
      <c r="BA61" s="68" cm="1">
        <f t="array" ref="BA61">MEDIAN(IF(BA2:BA52="",0,BA2:BA52))</f>
        <v>4.7145102147721305E-3</v>
      </c>
      <c r="BB61" s="68" cm="1">
        <f t="array" ref="BB61">MEDIAN(IF(BB2:BB52="",0,BB2:BB52))</f>
        <v>4.7145102147721305E-3</v>
      </c>
      <c r="BC61" s="68" cm="1">
        <f t="array" ref="BC61">MEDIAN(IF(BC2:BC52="",0,BC2:BC52))</f>
        <v>4.2229289400969689E-3</v>
      </c>
      <c r="BD61" s="68" cm="1">
        <f t="array" ref="BD61">MEDIAN(IF(BD2:BD52="",0,BD2:BD52))</f>
        <v>4.2229289400969689E-3</v>
      </c>
      <c r="BE61" s="68" cm="1">
        <f t="array" ref="BE61">MEDIAN(IF(BE2:BE52="",0,BE2:BE52))</f>
        <v>4.2229289400969689E-3</v>
      </c>
      <c r="BF61" s="68" cm="1">
        <f t="array" ref="BF61">MEDIAN(IF(BF2:BF52="",0,BF2:BF52))</f>
        <v>4.2229289400969689E-3</v>
      </c>
      <c r="BG61" s="68" cm="1">
        <f t="array" ref="BG61">MEDIAN(IF(BG2:BG52="",0,BG2:BG52))</f>
        <v>4.7145102147721305E-3</v>
      </c>
      <c r="BH61" s="68" cm="1">
        <f t="array" ref="BH61">MEDIAN(IF(BH2:BH52="",0,BH2:BH52))</f>
        <v>4.7145102147721305E-3</v>
      </c>
      <c r="BI61" s="68" cm="1">
        <f t="array" ref="BI61">MEDIAN(IF(BI2:BI52="",0,BI2:BI52))</f>
        <v>4.7145102147721305E-3</v>
      </c>
      <c r="BJ61" s="68" cm="1">
        <f t="array" ref="BJ61">MEDIAN(IF(BJ2:BJ52="",0,BJ2:BJ52))</f>
        <v>4.7145102147721305E-3</v>
      </c>
      <c r="BK61" s="68" cm="1">
        <f t="array" ref="BK61">MEDIAN(IF(BK2:BK52="",0,BK2:BK52))</f>
        <v>5.7118679923841738E-3</v>
      </c>
      <c r="BL61" s="68" cm="1">
        <f t="array" ref="BL61">MEDIAN(IF(BL2:BL52="",0,BL2:BL52))</f>
        <v>5.2108005684509701E-3</v>
      </c>
      <c r="BM61" s="68" cm="1">
        <f t="array" ref="BM61">MEDIAN(IF(BM2:BM52="",0,BM2:BM52))</f>
        <v>5.7118679923841738E-3</v>
      </c>
      <c r="BN61" s="68" cm="1">
        <f t="array" ref="BN61">MEDIAN(IF(BN2:BN52="",0,BN2:BN52))</f>
        <v>1.4468442021388131E-2</v>
      </c>
      <c r="BO61" s="68" cm="1">
        <f t="array" ref="BO61">MEDIAN(IF(BO2:BO52="",0,BO2:BO52))</f>
        <v>1.8789144050104387E-2</v>
      </c>
      <c r="BP61" s="68" cm="1">
        <f t="array" ref="BP61">MEDIAN(IF(BP2:BP52="",0,BP2:BP52))</f>
        <v>1.8789144050104387E-2</v>
      </c>
      <c r="BQ61" s="68" cm="1">
        <f t="array" ref="BQ61">MEDIAN(IF(BQ2:BQ52="",0,BQ2:BQ52))</f>
        <v>0.02</v>
      </c>
      <c r="BR61" s="68" cm="1">
        <f t="array" ref="BR61">MEDIAN(IF(BR2:BR52="",0,BR2:BR52))</f>
        <v>2.5423728813559327E-2</v>
      </c>
      <c r="BS61" s="68" cm="1">
        <f t="array" ref="BS61">MEDIAN(IF(BS2:BS52="",0,BS2:BS52))</f>
        <v>2.5999999999999999E-2</v>
      </c>
      <c r="BT61" s="68" cm="1">
        <f t="array" ref="BT61">MEDIAN(IF(BT2:BT52="",0,BT2:BT52))</f>
        <v>3.2258064516129038E-2</v>
      </c>
      <c r="BU61" s="68" cm="1">
        <f t="array" ref="BU61">MEDIAN(IF(BU2:BU52="",0,BU2:BU52))</f>
        <v>3.5752979414951251E-2</v>
      </c>
      <c r="BV61" s="68" cm="1">
        <f t="array" ref="BV61">MEDIAN(IF(BV2:BV52="",0,BV2:BV52))</f>
        <v>3.5752979414951251E-2</v>
      </c>
      <c r="BW61" s="68" cm="1">
        <f t="array" ref="BW61">MEDIAN(IF(BW2:BW52="",0,BW2:BW52))</f>
        <v>3.5752979414951251E-2</v>
      </c>
      <c r="BX61" s="68" cm="1">
        <f t="array" ref="BX61">MEDIAN(IF(BX2:BX52="",0,BX2:BX52))</f>
        <v>3.9E-2</v>
      </c>
      <c r="BY61" s="68" cm="1">
        <f t="array" ref="BY61">MEDIAN(IF(BY2:BY52="",0,BY2:BY52))</f>
        <v>4.290429042904291E-2</v>
      </c>
      <c r="BZ61" s="68" cm="1">
        <f t="array" ref="BZ61">MEDIAN(IF(BZ2:BZ52="",0,BZ2:BZ52))</f>
        <v>4.290429042904291E-2</v>
      </c>
      <c r="CA61" s="68" cm="1">
        <f t="array" ref="CA61">MEDIAN(IF(CA2:CA52="",0,CA2:CA52))</f>
        <v>4.290429042904291E-2</v>
      </c>
      <c r="CB61" s="68" cm="1">
        <f t="array" ref="CB61">MEDIAN(IF(CB2:CB52="",0,CB2:CB52))</f>
        <v>0.04</v>
      </c>
      <c r="CC61" s="68" cm="1">
        <f t="array" ref="CC61">MEDIAN(IF(CC2:CC52="",0,CC2:CC52))</f>
        <v>0.04</v>
      </c>
      <c r="CD61" s="68" cm="1">
        <f t="array" ref="CD61">MEDIAN(IF(CD2:CD52="",0,CD2:CD52))</f>
        <v>3.5752979414951251E-2</v>
      </c>
      <c r="CE61" s="68" cm="1">
        <f t="array" ref="CE61">MEDIAN(IF(CE2:CE52="",0,CE2:CE52))</f>
        <v>3.6751710306864922E-2</v>
      </c>
      <c r="CF61" s="68" cm="1">
        <f t="array" ref="CF61">MEDIAN(IF(CF2:CF52="",0,CF2:CF52))</f>
        <v>4.712041884816754E-2</v>
      </c>
      <c r="CG61" s="68" cm="1">
        <f t="array" ref="CG61">MEDIAN(IF(CG2:CG52="",0,CG2:CG52))</f>
        <v>5.3749999999999999E-2</v>
      </c>
      <c r="CH61" s="68" cm="1">
        <f t="array" ref="CH61">MEDIAN(IF(CH2:CH52="",0,CH2:CH52))</f>
        <v>5.3499999999999999E-2</v>
      </c>
      <c r="CI61" s="68" cm="1">
        <f t="array" ref="CI61">MEDIAN(IF(CI2:CI52="",0,CI2:CI52))</f>
        <v>5.3499999999999999E-2</v>
      </c>
      <c r="CJ61" s="68" cm="1">
        <f t="array" ref="CJ61">MEDIAN(IF(CJ2:CJ52="",0,CJ2:CJ52))</f>
        <v>0.05</v>
      </c>
      <c r="CK61" s="68" cm="1">
        <f t="array" ref="CK61">MEDIAN(IF(CK2:CK52="",0,CK2:CK52))</f>
        <v>5.7500000000000002E-2</v>
      </c>
      <c r="CL61" s="68" cm="1">
        <f t="array" ref="CL61">MEDIAN(IF(CL2:CL52="",0,CL2:CL52))</f>
        <v>5.8999999999999997E-2</v>
      </c>
      <c r="CM61" s="68" cm="1">
        <f t="array" ref="CM61">MEDIAN(IF(CM2:CM52="",0,CM2:CM52))</f>
        <v>5.8999999999999997E-2</v>
      </c>
      <c r="CN61" s="68" cm="1">
        <f t="array" ref="CN61">MEDIAN(IF(CN2:CN52="",0,CN2:CN52))</f>
        <v>5.9499999999999997E-2</v>
      </c>
      <c r="CO61" s="68" cm="1">
        <f t="array" ref="CO61">MEDIAN(IF(CO2:CO52="",0,CO2:CO52))</f>
        <v>6.1526637271955009E-2</v>
      </c>
      <c r="CP61" s="68" cm="1">
        <f t="array" ref="CP61">MEDIAN(IF(CP2:CP52="",0,CP2:CP52))</f>
        <v>6.1526637271955009E-2</v>
      </c>
      <c r="CQ61" s="68" cm="1">
        <f t="array" ref="CQ61">MEDIAN(IF(CQ2:CQ52="",0,CQ2:CQ52))</f>
        <v>0.06</v>
      </c>
      <c r="CR61" s="68" cm="1">
        <f t="array" ref="CR61">MEDIAN(IF(CR2:CR52="",0,CR2:CR52))</f>
        <v>0.06</v>
      </c>
      <c r="CS61" s="68" cm="1">
        <f t="array" ref="CS61">MEDIAN(IF(CS2:CS52="",0,CS2:CS52))</f>
        <v>0.06</v>
      </c>
      <c r="CT61" s="68" cm="1">
        <f t="array" ref="CT61">MEDIAN(IF(CT2:CT52="",0,CT2:CT52))</f>
        <v>0.06</v>
      </c>
      <c r="CU61" s="68" cm="1">
        <f t="array" ref="CU61">MEDIAN(IF(CU2:CU52="",0,CU2:CU52))</f>
        <v>5.9499999999999997E-2</v>
      </c>
      <c r="CV61" s="68" cm="1">
        <f t="array" ref="CV61">MEDIAN(IF(CV2:CV52="",0,CV2:CV52))</f>
        <v>5.9499999999999997E-2</v>
      </c>
      <c r="CW61" s="68" cm="1">
        <f t="array" ref="CW61">MEDIAN(IF(CW2:CW52="",0,CW2:CW52))</f>
        <v>5.9499999999999997E-2</v>
      </c>
      <c r="CX61" s="68" cm="1">
        <f t="array" ref="CX61">MEDIAN(IF(CX2:CX52="",0,CX2:CX52))</f>
        <v>5.9499999999999997E-2</v>
      </c>
      <c r="CY61" s="68" cm="1">
        <f t="array" ref="CY61">MEDIAN(IF(CY2:CY52="",0,CY2:CY52))</f>
        <v>5.7500000000000002E-2</v>
      </c>
      <c r="CZ61" s="68" cm="1">
        <f t="array" ref="CZ61">MEDIAN(IF(CZ2:CZ52="",0,CZ2:CZ52))</f>
        <v>5.7500000000000002E-2</v>
      </c>
      <c r="DA61" s="68" cm="1">
        <f t="array" ref="DA61">MEDIAN(IF(DA2:DA52="",0,DA2:DA52))</f>
        <v>5.9500000000000004E-2</v>
      </c>
      <c r="DB61" s="68" cm="1">
        <f t="array" ref="DB61">MEDIAN(IF(DB2:DB52="",0,DB2:DB52))</f>
        <v>5.9500000000000004E-2</v>
      </c>
      <c r="DC61" s="68" cm="1">
        <f t="array" ref="DC61">MEDIAN(IF(DC2:DC52="",0,DC2:DC52))</f>
        <v>5.8466211085801065E-2</v>
      </c>
      <c r="DD61" s="68" cm="1">
        <f t="array" ref="DD61">MEDIAN(IF(DD2:DD52="",0,DD2:DD52))</f>
        <v>5.9500000000000004E-2</v>
      </c>
      <c r="DE61" s="68" cm="1">
        <f t="array" ref="DE61">MEDIAN(IF(DE2:DE52="",0,DE2:DE52))</f>
        <v>5.8297099065079946E-2</v>
      </c>
      <c r="DF61" s="68" cm="1">
        <f t="array" ref="DF61">MEDIAN(IF(DF2:DF52="",0,DF2:DF52))</f>
        <v>5.7500000000000002E-2</v>
      </c>
      <c r="DG61" s="68" cm="1">
        <f t="array" ref="DG61">MEDIAN(IF(DG2:DG52="",0,DG2:DG52))</f>
        <v>0.06</v>
      </c>
      <c r="DH61" s="68" cm="1">
        <f t="array" ref="DH61">MEDIAN(IF(DH2:DH52="",0,DH2:DH52))</f>
        <v>0.06</v>
      </c>
      <c r="DI61" s="68" cm="1">
        <f t="array" ref="DI61">MEDIAN(IF(DI2:DI52="",0,DI2:DI52))</f>
        <v>5.9249999999999997E-2</v>
      </c>
      <c r="DJ61" s="68" cm="1">
        <f t="array" ref="DJ61">MEDIAN(IF(DJ2:DJ52="",0,DJ2:DJ52))</f>
        <v>5.9249999999999997E-2</v>
      </c>
      <c r="DK61" s="68" cm="1">
        <f t="array" ref="DK61">MEDIAN(IF(DK2:DK52="",0,DK2:DK52))</f>
        <v>5.7500000000000002E-2</v>
      </c>
      <c r="DL61" s="68" cm="1">
        <f t="array" ref="DL61">MEDIAN(IF(DL2:DL52="",0,DL2:DL52))</f>
        <v>5.6239107659663778E-2</v>
      </c>
      <c r="DM61" s="68" cm="1">
        <f t="array" ref="DM61">MEDIAN(IF(DM2:DM52="",0,DM2:DM52))</f>
        <v>5.6239107659663778E-2</v>
      </c>
      <c r="DN61" s="68" cm="1">
        <f t="array" ref="DN61">MEDIAN(IF(DN2:DN52="",0,DN2:DN52))</f>
        <v>5.6239107659663778E-2</v>
      </c>
      <c r="DO61" s="68" cm="1">
        <f t="array" ref="DO61">MEDIAN(IF(DO2:DO52="",0,DO2:DO52))</f>
        <v>5.4989999999999997E-2</v>
      </c>
      <c r="DP61" s="68" cm="1">
        <f t="array" ref="DP61">MEDIAN(IF(DP2:DP52="",0,DP2:DP52))</f>
        <v>5.6574000000000006E-2</v>
      </c>
      <c r="DQ61" s="68" cm="1">
        <f t="array" ref="DQ61">MEDIAN(IF(DQ2:DQ52="",0,DQ2:DQ52))</f>
        <v>5.2499999999999998E-2</v>
      </c>
      <c r="DR61" s="68" cm="1">
        <f t="array" ref="DR61">MEDIAN(IF(DR2:DR52="",0,DR2:DR52))</f>
        <v>5.2499999999999998E-2</v>
      </c>
      <c r="DS61" s="68" cm="1">
        <f t="array" ref="DS61">MEDIAN(IF(DS2:DS52="",0,DS2:DS52))</f>
        <v>5.3738999999999995E-2</v>
      </c>
      <c r="DT61" s="68" cm="1">
        <f t="array" ref="DT61">MEDIAN(IF(DT2:DT52="",0,DT2:DT52))</f>
        <v>0.05</v>
      </c>
      <c r="DU61" s="68" cm="1">
        <f t="array" ref="DU61">MEDIAN(IF(DU2:DU52="",0,DU2:DU52))</f>
        <v>0.05</v>
      </c>
      <c r="DV61" s="68" cm="1">
        <f t="array" ref="DV61">MEDIAN(IF(DV2:DV52="",0,DV2:DV52))</f>
        <v>4.9500000000000002E-2</v>
      </c>
      <c r="DW61" s="68" cm="1">
        <f t="array" ref="DW61">MEDIAN(IF(DW2:DW52="",0,DW2:DW52))</f>
        <v>4.7500000000000001E-2</v>
      </c>
      <c r="DX61" s="68" cm="1">
        <f t="array" ref="DX61">MEDIAN(IF(DX2:DX52="",0,DX2:DX52))</f>
        <v>4.5499999999999999E-2</v>
      </c>
      <c r="DY61" s="69" cm="1">
        <f t="array" ref="DY61">MEDIAN(IF(DY2:DY52="",0,DY2:DY52))</f>
        <v>4.4999999999999998E-2</v>
      </c>
      <c r="DZ61" s="68"/>
      <c r="EA61" s="2"/>
      <c r="EB61" s="2"/>
      <c r="EC61" s="2"/>
      <c r="ED61" s="2"/>
      <c r="EE61" s="2"/>
      <c r="EF61" s="2"/>
      <c r="EG61" s="2"/>
      <c r="EH61" s="2"/>
      <c r="EI61" s="2"/>
      <c r="EJ61" s="2"/>
      <c r="EK61" s="2"/>
      <c r="EL61" s="2"/>
      <c r="EM61" s="2"/>
      <c r="EN61" s="2"/>
      <c r="EO61" s="2"/>
      <c r="EP61" s="2"/>
      <c r="EQ61" s="2"/>
      <c r="ER61" s="2"/>
      <c r="ES61" s="2"/>
      <c r="ET61" s="2"/>
      <c r="EU61" s="2"/>
    </row>
    <row r="62" spans="1:170" ht="15" customHeight="1">
      <c r="A62" s="40" t="s">
        <v>83</v>
      </c>
      <c r="B62" s="68"/>
      <c r="C62" s="68" cm="1">
        <f t="array" ref="C62">MEDIAN(IF(C2:C52&gt;0,C2:C52))</f>
        <v>0.02</v>
      </c>
      <c r="D62" s="68" cm="1">
        <f t="array" ref="D62">MEDIAN(IF(D2:D52&gt;0,D2:D52))</f>
        <v>0.02</v>
      </c>
      <c r="E62" s="68" cm="1">
        <f t="array" ref="E62">MEDIAN(IF(E2:E52&gt;0,E2:E52))</f>
        <v>0.02</v>
      </c>
      <c r="F62" s="68" cm="1">
        <f t="array" ref="F62">MEDIAN(IF(F2:F52&gt;0,F2:F52))</f>
        <v>0.02</v>
      </c>
      <c r="G62" s="68" cm="1">
        <f t="array" ref="G62">MEDIAN(IF(G2:G52&gt;0,G2:G52))</f>
        <v>0.02</v>
      </c>
      <c r="H62" s="68" cm="1">
        <f t="array" ref="H62">MEDIAN(IF(H2:H52&gt;0,H2:H52))</f>
        <v>0.02</v>
      </c>
      <c r="I62" s="68" cm="1">
        <f t="array" ref="I62">MEDIAN(IF(I2:I52&gt;0,I2:I52))</f>
        <v>0.02</v>
      </c>
      <c r="J62" s="68" cm="1">
        <f t="array" ref="J62">MEDIAN(IF(J2:J52&gt;0,J2:J52))</f>
        <v>0.02</v>
      </c>
      <c r="K62" s="68" cm="1">
        <f t="array" ref="K62">MEDIAN(IF(K2:K52&gt;0,K2:K52))</f>
        <v>0.04</v>
      </c>
      <c r="L62" s="68" cm="1">
        <f t="array" ref="L62">MEDIAN(IF(L2:L52&gt;0,L2:L52))</f>
        <v>0.04</v>
      </c>
      <c r="M62" s="68" cm="1">
        <f t="array" ref="M62">MEDIAN(IF(M2:M52&gt;0,M2:M52))</f>
        <v>0.05</v>
      </c>
      <c r="N62" s="68" cm="1">
        <f t="array" ref="N62">MEDIAN(IF(N2:N52&gt;0,N2:N52))</f>
        <v>0.04</v>
      </c>
      <c r="O62" s="68" cm="1">
        <f t="array" ref="O62">MEDIAN(IF(O2:O52&gt;0,O2:O52))</f>
        <v>2.7958713297925642E-2</v>
      </c>
      <c r="P62" s="68" cm="1">
        <f t="array" ref="P62">MEDIAN(IF(P2:P52&gt;0,P2:P52))</f>
        <v>2.7958713297925642E-2</v>
      </c>
      <c r="Q62" s="68" cm="1">
        <f t="array" ref="Q62">MEDIAN(IF(Q2:Q52&gt;0,Q2:Q52))</f>
        <v>3.7311017461807774E-2</v>
      </c>
      <c r="R62" s="68" cm="1">
        <f t="array" ref="R62">MEDIAN(IF(R2:R52&gt;0,R2:R52))</f>
        <v>2.5615268709191358E-2</v>
      </c>
      <c r="S62" s="68" cm="1">
        <f t="array" ref="S62">MEDIAN(IF(S2:S52&gt;0,S2:S52))</f>
        <v>5.8449468649896998E-3</v>
      </c>
      <c r="T62" s="68" cm="1">
        <f t="array" ref="T62">MEDIAN(IF(T2:T52&gt;0,T2:T52))</f>
        <v>5.4314300280397659E-3</v>
      </c>
      <c r="U62" s="68" cm="1">
        <f t="array" ref="U62">MEDIAN(IF(U2:U52&gt;0,U2:U52))</f>
        <v>8.2813618239443824E-3</v>
      </c>
      <c r="V62" s="68" cm="1">
        <f t="array" ref="V62">MEDIAN(IF(V2:V52&gt;0,V2:V52))</f>
        <v>8.3024268033938271E-3</v>
      </c>
      <c r="W62" s="68" cm="1">
        <f t="array" ref="W62">MEDIAN(IF(W2:W52&gt;0,W2:W52))</f>
        <v>1.4011416709911781E-2</v>
      </c>
      <c r="X62" s="68" cm="1">
        <f t="array" ref="X62">MEDIAN(IF(X2:X52&gt;0,X2:X52))</f>
        <v>2.0813594232749748E-2</v>
      </c>
      <c r="Y62" s="68" cm="1">
        <f t="array" ref="Y62">MEDIAN(IF(Y2:Y52&gt;0,Y2:Y52))</f>
        <v>2.1627188465499492E-2</v>
      </c>
      <c r="Z62" s="68" cm="1">
        <f t="array" ref="Z62">MEDIAN(IF(Z2:Z52&gt;0,Z2:Z52))</f>
        <v>2.5067809621289662E-2</v>
      </c>
      <c r="AA62" s="68" cm="1">
        <f t="array" ref="AA62">MEDIAN(IF(AA2:AA52&gt;0,AA2:AA52))</f>
        <v>3.0322354366610335E-2</v>
      </c>
      <c r="AB62" s="68" cm="1">
        <f t="array" ref="AB62">MEDIAN(IF(AB2:AB52&gt;0,AB2:AB52))</f>
        <v>3.3987341772151902E-2</v>
      </c>
      <c r="AC62" s="68" cm="1">
        <f t="array" ref="AC62">MEDIAN(IF(AC2:AC52&gt;0,AC2:AC52))</f>
        <v>3.3987341772151902E-2</v>
      </c>
      <c r="AD62" s="68" cm="1">
        <f t="array" ref="AD62">MEDIAN(IF(AD2:AD52&gt;0,AD2:AD52))</f>
        <v>3.3987341772151902E-2</v>
      </c>
      <c r="AE62" s="68" cm="1">
        <f t="array" ref="AE62">MEDIAN(IF(AE2:AE52&gt;0,AE2:AE52))</f>
        <v>3.7974683544303799E-2</v>
      </c>
      <c r="AF62" s="68" cm="1">
        <f t="array" ref="AF62">MEDIAN(IF(AF2:AF52&gt;0,AF2:AF52))</f>
        <v>3.7974683544303799E-2</v>
      </c>
      <c r="AG62" s="68" cm="1">
        <f t="array" ref="AG62">MEDIAN(IF(AG2:AG52&gt;0,AG2:AG52))</f>
        <v>3.7974683544303799E-2</v>
      </c>
      <c r="AH62" s="68" cm="1">
        <f t="array" ref="AH62">MEDIAN(IF(AH2:AH52&gt;0,AH2:AH52))</f>
        <v>2.108691502125732E-2</v>
      </c>
      <c r="AI62" s="68" cm="1">
        <f t="array" ref="AI62">MEDIAN(IF(AI2:AI52&gt;0,AI2:AI52))</f>
        <v>1.9101703665462055E-2</v>
      </c>
      <c r="AJ62" s="68" cm="1">
        <f t="array" ref="AJ62">MEDIAN(IF(AJ2:AJ52&gt;0,AJ2:AJ52))</f>
        <v>1.9101703665462055E-2</v>
      </c>
      <c r="AK62" s="68" cm="1">
        <f t="array" ref="AK62">MEDIAN(IF(AK2:AK52&gt;0,AK2:AK52))</f>
        <v>1.9101703665462055E-2</v>
      </c>
      <c r="AL62" s="68" cm="1">
        <f t="array" ref="AL62">MEDIAN(IF(AL2:AL52&gt;0,AL2:AL52))</f>
        <v>1.2079382075282495E-2</v>
      </c>
      <c r="AM62" s="68" cm="1">
        <f t="array" ref="AM62">MEDIAN(IF(AM2:AM52&gt;0,AM2:AM52))</f>
        <v>1.3226957799706065E-2</v>
      </c>
      <c r="AN62" s="68" cm="1">
        <f t="array" ref="AN62">MEDIAN(IF(AN2:AN52&gt;0,AN2:AN52))</f>
        <v>1.3226957799706065E-2</v>
      </c>
      <c r="AO62" s="68" cm="1">
        <f t="array" ref="AO62">MEDIAN(IF(AO2:AO52&gt;0,AO2:AO52))</f>
        <v>1.3226957799706065E-2</v>
      </c>
      <c r="AP62" s="68" cm="1">
        <f t="array" ref="AP62">MEDIAN(IF(AP2:AP52&gt;0,AP2:AP52))</f>
        <v>1.3226957799706065E-2</v>
      </c>
      <c r="AQ62" s="68" cm="1">
        <f t="array" ref="AQ62">MEDIAN(IF(AQ2:AQ52&gt;0,AQ2:AQ52))</f>
        <v>1.1982341812066425E-2</v>
      </c>
      <c r="AR62" s="68" cm="1">
        <f t="array" ref="AR62">MEDIAN(IF(AR2:AR52&gt;0,AR2:AR52))</f>
        <v>7.6013513513513509E-3</v>
      </c>
      <c r="AS62" s="68" cm="1">
        <f t="array" ref="AS62">MEDIAN(IF(AS2:AS52&gt;0,AS2:AS52))</f>
        <v>7.6013513513513509E-3</v>
      </c>
      <c r="AT62" s="68" cm="1">
        <f t="array" ref="AT62">MEDIAN(IF(AT2:AT52&gt;0,AT2:AT52))</f>
        <v>3.8151759220008507E-3</v>
      </c>
      <c r="AU62" s="68" cm="1">
        <f t="array" ref="AU62">MEDIAN(IF(AU2:AU52&gt;0,AU2:AU52))</f>
        <v>5.7118679923841738E-3</v>
      </c>
      <c r="AV62" s="68" cm="1">
        <f t="array" ref="AV62">MEDIAN(IF(AV2:AV52&gt;0,AV2:AV52))</f>
        <v>5.7118679923841738E-3</v>
      </c>
      <c r="AW62" s="68" cm="1">
        <f t="array" ref="AW62">MEDIAN(IF(AW2:AW52&gt;0,AW2:AW52))</f>
        <v>7.7653149266609127E-3</v>
      </c>
      <c r="AX62" s="68" cm="1">
        <f t="array" ref="AX62">MEDIAN(IF(AX2:AX52&gt;0,AX2:AX52))</f>
        <v>7.7653149266609127E-3</v>
      </c>
      <c r="AY62" s="68" cm="1">
        <f t="array" ref="AY62">MEDIAN(IF(AY2:AY52&gt;0,AY2:AY52))</f>
        <v>8.6702590559072038E-3</v>
      </c>
      <c r="AZ62" s="68" cm="1">
        <f t="array" ref="AZ62">MEDIAN(IF(AZ2:AZ52&gt;0,AZ2:AZ52))</f>
        <v>8.6702590559072038E-3</v>
      </c>
      <c r="BA62" s="68" cm="1">
        <f t="array" ref="BA62">MEDIAN(IF(BA2:BA52&gt;0,BA2:BA52))</f>
        <v>7.8702085234354929E-3</v>
      </c>
      <c r="BB62" s="68" cm="1">
        <f t="array" ref="BB62">MEDIAN(IF(BB2:BB52&gt;0,BB2:BB52))</f>
        <v>7.8702085234354929E-3</v>
      </c>
      <c r="BC62" s="68" cm="1">
        <f t="array" ref="BC62">MEDIAN(IF(BC2:BC52&gt;0,BC2:BC52))</f>
        <v>7.7653149266609127E-3</v>
      </c>
      <c r="BD62" s="68" cm="1">
        <f t="array" ref="BD62">MEDIAN(IF(BD2:BD52&gt;0,BD2:BD52))</f>
        <v>7.7653149266609127E-3</v>
      </c>
      <c r="BE62" s="68" cm="1">
        <f t="array" ref="BE62">MEDIAN(IF(BE2:BE52&gt;0,BE2:BE52))</f>
        <v>1.0560246532532971E-2</v>
      </c>
      <c r="BF62" s="68" cm="1">
        <f t="array" ref="BF62">MEDIAN(IF(BF2:BF52&gt;0,BF2:BF52))</f>
        <v>1.0560246532532971E-2</v>
      </c>
      <c r="BG62" s="68" cm="1">
        <f t="array" ref="BG62">MEDIAN(IF(BG2:BG52&gt;0,BG2:BG52))</f>
        <v>1.0560246532532971E-2</v>
      </c>
      <c r="BH62" s="68" cm="1">
        <f t="array" ref="BH62">MEDIAN(IF(BH2:BH52&gt;0,BH2:BH52))</f>
        <v>1.0119270707026166E-2</v>
      </c>
      <c r="BI62" s="68" cm="1">
        <f t="array" ref="BI62">MEDIAN(IF(BI2:BI52&gt;0,BI2:BI52))</f>
        <v>1.1308555127751302E-2</v>
      </c>
      <c r="BJ62" s="68" cm="1">
        <f t="array" ref="BJ62">MEDIAN(IF(BJ2:BJ52&gt;0,BJ2:BJ52))</f>
        <v>1.1308555127751302E-2</v>
      </c>
      <c r="BK62" s="68" cm="1">
        <f t="array" ref="BK62">MEDIAN(IF(BK2:BK52&gt;0,BK2:BK52))</f>
        <v>1.1615887897462826E-2</v>
      </c>
      <c r="BL62" s="68" cm="1">
        <f t="array" ref="BL62">MEDIAN(IF(BL2:BL52&gt;0,BL2:BL52))</f>
        <v>1.1001222358039778E-2</v>
      </c>
      <c r="BM62" s="68" cm="1">
        <f t="array" ref="BM62">MEDIAN(IF(BM2:BM52&gt;0,BM2:BM52))</f>
        <v>1.1615887897462826E-2</v>
      </c>
      <c r="BN62" s="68" cm="1">
        <f t="array" ref="BN62">MEDIAN(IF(BN2:BN52&gt;0,BN2:BN52))</f>
        <v>2.8399696768834658E-2</v>
      </c>
      <c r="BO62" s="68" cm="1">
        <f t="array" ref="BO62">MEDIAN(IF(BO2:BO52&gt;0,BO2:BO52))</f>
        <v>3.3629032258064517E-2</v>
      </c>
      <c r="BP62" s="68" cm="1">
        <f t="array" ref="BP62">MEDIAN(IF(BP2:BP52&gt;0,BP2:BP52))</f>
        <v>3.1129032258064519E-2</v>
      </c>
      <c r="BQ62" s="68" cm="1">
        <f t="array" ref="BQ62">MEDIAN(IF(BQ2:BQ52&gt;0,BQ2:BQ52))</f>
        <v>3.0530262453133374E-2</v>
      </c>
      <c r="BR62" s="68" cm="1">
        <f t="array" ref="BR62">MEDIAN(IF(BR2:BR52&gt;0,BR2:BR52))</f>
        <v>3.7527144729309687E-2</v>
      </c>
      <c r="BS62" s="68" cm="1">
        <f t="array" ref="BS62">MEDIAN(IF(BS2:BS52&gt;0,BS2:BS52))</f>
        <v>4.4999999999999998E-2</v>
      </c>
      <c r="BT62" s="68" cm="1">
        <f t="array" ref="BT62">MEDIAN(IF(BT2:BT52&gt;0,BT2:BT52))</f>
        <v>0.05</v>
      </c>
      <c r="BU62" s="68" cm="1">
        <f t="array" ref="BU62">MEDIAN(IF(BU2:BU52&gt;0,BU2:BU52))</f>
        <v>0.05</v>
      </c>
      <c r="BV62" s="68" cm="1">
        <f t="array" ref="BV62">MEDIAN(IF(BV2:BV52&gt;0,BV2:BV52))</f>
        <v>5.027932960893855E-2</v>
      </c>
      <c r="BW62" s="68" cm="1">
        <f t="array" ref="BW62">MEDIAN(IF(BW2:BW52&gt;0,BW2:BW52))</f>
        <v>5.027932960893855E-2</v>
      </c>
      <c r="BX62" s="68" cm="1">
        <f t="array" ref="BX62">MEDIAN(IF(BX2:BX52&gt;0,BX2:BX52))</f>
        <v>5.7500000000000002E-2</v>
      </c>
      <c r="BY62" s="68" cm="1">
        <f t="array" ref="BY62">MEDIAN(IF(BY2:BY52&gt;0,BY2:BY52))</f>
        <v>5.7500000000000002E-2</v>
      </c>
      <c r="BZ62" s="68" cm="1">
        <f t="array" ref="BZ62">MEDIAN(IF(BZ2:BZ52&gt;0,BZ2:BZ52))</f>
        <v>5.5625000000000001E-2</v>
      </c>
      <c r="CA62" s="68" cm="1">
        <f t="array" ref="CA62">MEDIAN(IF(CA2:CA52&gt;0,CA2:CA52))</f>
        <v>5.5625000000000001E-2</v>
      </c>
      <c r="CB62" s="68" cm="1">
        <f t="array" ref="CB62">MEDIAN(IF(CB2:CB52&gt;0,CB2:CB52))</f>
        <v>5.5625000000000001E-2</v>
      </c>
      <c r="CC62" s="68" cm="1">
        <f t="array" ref="CC62">MEDIAN(IF(CC2:CC52&gt;0,CC2:CC52))</f>
        <v>5.5625000000000001E-2</v>
      </c>
      <c r="CD62" s="68" cm="1">
        <f t="array" ref="CD62">MEDIAN(IF(CD2:CD52&gt;0,CD2:CD52))</f>
        <v>5.3749999999999999E-2</v>
      </c>
      <c r="CE62" s="68" cm="1">
        <f t="array" ref="CE62">MEDIAN(IF(CE2:CE52&gt;0,CE2:CE52))</f>
        <v>5.3749999999999999E-2</v>
      </c>
      <c r="CF62" s="68" cm="1">
        <f t="array" ref="CF62">MEDIAN(IF(CF2:CF52&gt;0,CF2:CF52))</f>
        <v>0.06</v>
      </c>
      <c r="CG62" s="68" cm="1">
        <f t="array" ref="CG62">MEDIAN(IF(CG2:CG52&gt;0,CG2:CG52))</f>
        <v>6.9053708439897707E-2</v>
      </c>
      <c r="CH62" s="68" cm="1">
        <f t="array" ref="CH62">MEDIAN(IF(CH2:CH52&gt;0,CH2:CH52))</f>
        <v>6.9053708439897707E-2</v>
      </c>
      <c r="CI62" s="68" cm="1">
        <f t="array" ref="CI62">MEDIAN(IF(CI2:CI52&gt;0,CI2:CI52))</f>
        <v>6.9518716577540107E-2</v>
      </c>
      <c r="CJ62" s="26" cm="1">
        <f t="array" ref="CJ62">MEDIAN(IF(CJ2:CJ52&gt;0,CJ2:CJ52))</f>
        <v>6.9518716577540107E-2</v>
      </c>
      <c r="CK62" s="68" cm="1">
        <f t="array" ref="CK62">MEDIAN(IF(CK2:CK52&gt;0,CK2:CK52))</f>
        <v>6.6778112294995501E-2</v>
      </c>
      <c r="CL62" s="68" cm="1">
        <f t="array" ref="CL62">MEDIAN(IF(CL2:CL52&gt;0,CL2:CL52))</f>
        <v>6.5000000000000002E-2</v>
      </c>
      <c r="CM62" s="68" cm="1">
        <f t="array" ref="CM62">MEDIAN(IF(CM2:CM52&gt;0,CM2:CM52))</f>
        <v>6.5000000000000002E-2</v>
      </c>
      <c r="CN62" s="68" cm="1">
        <f t="array" ref="CN62">MEDIAN(IF(CN2:CN52&gt;0,CN2:CN52))</f>
        <v>6.5000000000000002E-2</v>
      </c>
      <c r="CO62" s="68" cm="1">
        <f t="array" ref="CO62">MEDIAN(IF(CO2:CO52&gt;0,CO2:CO52))</f>
        <v>6.9250000000000006E-2</v>
      </c>
      <c r="CP62" s="68" cm="1">
        <f t="array" ref="CP62">MEDIAN(IF(CP2:CP52&gt;0,CP2:CP52))</f>
        <v>6.9650000000000004E-2</v>
      </c>
      <c r="CQ62" s="68" cm="1">
        <f t="array" ref="CQ62">MEDIAN(IF(CQ2:CQ52&gt;0,CQ2:CQ52))</f>
        <v>6.9382968090000413E-2</v>
      </c>
      <c r="CR62" s="68" cm="1">
        <f t="array" ref="CR62">MEDIAN(IF(CR2:CR52&gt;0,CR2:CR52))</f>
        <v>6.7750000000000005E-2</v>
      </c>
      <c r="CS62" s="68" cm="1">
        <f t="array" ref="CS62">MEDIAN(IF(CS2:CS52&gt;0,CS2:CS52))</f>
        <v>6.54E-2</v>
      </c>
      <c r="CT62" s="68" cm="1">
        <f t="array" ref="CT62">MEDIAN(IF(CT2:CT52&gt;0,CT2:CT52))</f>
        <v>6.4350000000000004E-2</v>
      </c>
      <c r="CU62" s="68" cm="1">
        <f t="array" ref="CU62">MEDIAN(IF(CU2:CU52&gt;0,CU2:CU52))</f>
        <v>6.4350000000000004E-2</v>
      </c>
      <c r="CV62" s="68" cm="1">
        <f t="array" ref="CV62">MEDIAN(IF(CV2:CV52&gt;0,CV2:CV52))</f>
        <v>6.4350000000000004E-2</v>
      </c>
      <c r="CW62" s="68" cm="1">
        <f t="array" ref="CW62">MEDIAN(IF(CW2:CW52&gt;0,CW2:CW52))</f>
        <v>6.3850000000000004E-2</v>
      </c>
      <c r="CX62" s="68" cm="1">
        <f t="array" ref="CX62">MEDIAN(IF(CX2:CX52&gt;0,CX2:CX52))</f>
        <v>6.1850000000000002E-2</v>
      </c>
      <c r="CY62" s="68" cm="1">
        <f t="array" ref="CY62">MEDIAN(IF(CY2:CY52&gt;0,CY2:CY52))</f>
        <v>6.1850000000000002E-2</v>
      </c>
      <c r="CZ62" s="68" cm="1">
        <f t="array" ref="CZ62">MEDIAN(IF(CZ2:CZ52&gt;0,CZ2:CZ52))</f>
        <v>6.1850000000000002E-2</v>
      </c>
      <c r="DA62" s="68" cm="1">
        <f t="array" ref="DA62">MEDIAN(IF(DA2:DA52&gt;0,DA2:DA52))</f>
        <v>6.198205034225715E-2</v>
      </c>
      <c r="DB62" s="68" cm="1">
        <f t="array" ref="DB62">MEDIAN(IF(DB2:DB52&gt;0,DB2:DB52))</f>
        <v>6.2382050342257148E-2</v>
      </c>
      <c r="DC62" s="68" cm="1">
        <f t="array" ref="DC62">MEDIAN(IF(DC2:DC52&gt;0,DC2:DC52))</f>
        <v>6.0132050342257146E-2</v>
      </c>
      <c r="DD62" s="68" cm="1">
        <f t="array" ref="DD62">MEDIAN(IF(DD2:DD52&gt;0,DD2:DD52))</f>
        <v>6.1382050342257147E-2</v>
      </c>
      <c r="DE62" s="68" cm="1">
        <f t="array" ref="DE62">MEDIAN(IF(DE2:DE52&gt;0,DE2:DE52))</f>
        <v>6.0132050342257146E-2</v>
      </c>
      <c r="DF62" s="68" cm="1">
        <f t="array" ref="DF62">MEDIAN(IF(DF2:DF52&gt;0,DF2:DF52))</f>
        <v>6.0132050342257146E-2</v>
      </c>
      <c r="DG62" s="68" cm="1">
        <f t="array" ref="DG62">MEDIAN(IF(DG2:DG52&gt;0,DG2:DG52))</f>
        <v>6.2450000000000006E-2</v>
      </c>
      <c r="DH62" s="68" cm="1">
        <f t="array" ref="DH62">MEDIAN(IF(DH2:DH52&gt;0,DH2:DH52))</f>
        <v>6.3500000000000001E-2</v>
      </c>
      <c r="DI62" s="68" cm="1">
        <f t="array" ref="DI62">MEDIAN(IF(DI2:DI52&gt;0,DI2:DI52))</f>
        <v>6.0132050342257146E-2</v>
      </c>
      <c r="DJ62" s="68" cm="1">
        <f t="array" ref="DJ62">MEDIAN(IF(DJ2:DJ52&gt;0,DJ2:DJ52))</f>
        <v>6.0132050342257146E-2</v>
      </c>
      <c r="DK62" s="68" cm="1">
        <f t="array" ref="DK62">MEDIAN(IF(DK2:DK52&gt;0,DK2:DK52))</f>
        <v>0.06</v>
      </c>
      <c r="DL62" s="68" cm="1">
        <f t="array" ref="DL62">MEDIAN(IF(DL2:DL52&gt;0,DL2:DL52))</f>
        <v>5.9950000000000003E-2</v>
      </c>
      <c r="DM62" s="68" cm="1">
        <f t="array" ref="DM62">MEDIAN(IF(DM2:DM52&gt;0,DM2:DM52))</f>
        <v>5.9950000000000003E-2</v>
      </c>
      <c r="DN62" s="68" cm="1">
        <f t="array" ref="DN62">MEDIAN(IF(DN2:DN52&gt;0,DN2:DN52))</f>
        <v>5.9950000000000003E-2</v>
      </c>
      <c r="DO62" s="68" cm="1">
        <f t="array" ref="DO62">MEDIAN(IF(DO2:DO52&gt;0,DO2:DO52))</f>
        <v>5.9950000000000003E-2</v>
      </c>
      <c r="DP62" s="68" cm="1">
        <f t="array" ref="DP62">MEDIAN(IF(DP2:DP52&gt;0,DP2:DP52))</f>
        <v>5.9450000000000003E-2</v>
      </c>
      <c r="DQ62" s="68" cm="1">
        <f t="array" ref="DQ62">MEDIAN(IF(DQ2:DQ52&gt;0,DQ2:DQ52))</f>
        <v>5.7500000000000002E-2</v>
      </c>
      <c r="DR62" s="68" cm="1">
        <f t="array" ref="DR62">MEDIAN(IF(DR2:DR52&gt;0,DR2:DR52))</f>
        <v>5.7500000000000002E-2</v>
      </c>
      <c r="DS62" s="68" cm="1">
        <f t="array" ref="DS62">MEDIAN(IF(DS2:DS52&gt;0,DS2:DS52))</f>
        <v>5.7500000000000002E-2</v>
      </c>
      <c r="DT62" s="68" cm="1">
        <f t="array" ref="DT62">MEDIAN(IF(DT2:DT52&gt;0,DT2:DT52))</f>
        <v>5.7500000000000002E-2</v>
      </c>
      <c r="DU62" s="68" cm="1">
        <f t="array" ref="DU62">MEDIAN(IF(DU2:DU52&gt;0,DU2:DU52))</f>
        <v>5.7749999999999996E-2</v>
      </c>
      <c r="DV62" s="68" cm="1">
        <f t="array" ref="DV62">MEDIAN(IF(DV2:DV52&gt;0,DV2:DV52))</f>
        <v>5.6974999999999998E-2</v>
      </c>
      <c r="DW62" s="68" cm="1">
        <f t="array" ref="DW62">MEDIAN(IF(DW2:DW52&gt;0,DW2:DW52))</f>
        <v>5.2499999999999998E-2</v>
      </c>
      <c r="DX62" s="68" cm="1">
        <f t="array" ref="DX62">MEDIAN(IF(DX2:DX52&gt;0,DX2:DX52))</f>
        <v>5.1500000000000004E-2</v>
      </c>
      <c r="DY62" s="69" cm="1">
        <f t="array" ref="DY62">MEDIAN(IF(DY2:DY52&gt;0,DY2:DY52))</f>
        <v>5.1500000000000004E-2</v>
      </c>
      <c r="DZ62" s="68"/>
      <c r="EA62" s="2"/>
      <c r="EB62" s="2"/>
      <c r="EC62" s="2"/>
      <c r="ED62" s="2"/>
      <c r="EE62" s="2"/>
      <c r="EF62" s="2"/>
      <c r="EG62" s="2"/>
      <c r="EH62" s="2"/>
      <c r="EI62" s="2"/>
      <c r="EJ62" s="2"/>
      <c r="EK62" s="2"/>
      <c r="EL62" s="2"/>
      <c r="EM62" s="2"/>
      <c r="EN62" s="2"/>
      <c r="EO62" s="2"/>
      <c r="EP62" s="2"/>
      <c r="EQ62" s="2"/>
      <c r="ER62" s="2"/>
      <c r="ES62" s="2"/>
      <c r="ET62" s="2"/>
      <c r="EU62" s="2"/>
    </row>
    <row r="63" spans="1:170" ht="15" customHeight="1">
      <c r="A63" s="41" t="s">
        <v>84</v>
      </c>
      <c r="B63" s="68"/>
      <c r="C63" s="68" cm="1">
        <f t="array" ref="C63">AVERAGE(IF(C2:C52="",0,C2:C52))</f>
        <v>3.9215686274509802E-4</v>
      </c>
      <c r="D63" s="68" cm="1">
        <f t="array" ref="D63">AVERAGE(IF(D2:D52="",0,D2:D52))</f>
        <v>3.9215686274509802E-4</v>
      </c>
      <c r="E63" s="68" cm="1">
        <f t="array" ref="E63">AVERAGE(IF(E2:E52="",0,E2:E52))</f>
        <v>3.9215686274509802E-4</v>
      </c>
      <c r="F63" s="68" cm="1">
        <f t="array" ref="F63">AVERAGE(IF(F2:F52="",0,F2:F52))</f>
        <v>3.9215686274509802E-4</v>
      </c>
      <c r="G63" s="68" cm="1">
        <f t="array" ref="G63">AVERAGE(IF(G2:G52="",0,G2:G52))</f>
        <v>3.9215686274509802E-4</v>
      </c>
      <c r="H63" s="68" cm="1">
        <f t="array" ref="H63">AVERAGE(IF(H2:H52="",0,H2:H52))</f>
        <v>3.9215686274509802E-4</v>
      </c>
      <c r="I63" s="68" cm="1">
        <f t="array" ref="I63">AVERAGE(IF(I2:I52="",0,I2:I52))</f>
        <v>3.9215686274509802E-4</v>
      </c>
      <c r="J63" s="68" cm="1">
        <f t="array" ref="J63">AVERAGE(IF(J2:J52="",0,J2:J52))</f>
        <v>3.9215686274509802E-4</v>
      </c>
      <c r="K63" s="68" cm="1">
        <f t="array" ref="K63">AVERAGE(IF(K2:K52="",0,K2:K52))</f>
        <v>7.8431372549019605E-4</v>
      </c>
      <c r="L63" s="68" cm="1">
        <f t="array" ref="L63">AVERAGE(IF(L2:L52="",0,L2:L52))</f>
        <v>7.8431372549019605E-4</v>
      </c>
      <c r="M63" s="68" cm="1">
        <f t="array" ref="M63">AVERAGE(IF(M2:M52="",0,M2:M52))</f>
        <v>1.9607843137254902E-3</v>
      </c>
      <c r="N63" s="68" cm="1">
        <f t="array" ref="N63">AVERAGE(IF(N2:N52="",0,N2:N52))</f>
        <v>2.0588235294117644E-3</v>
      </c>
      <c r="O63" s="68" cm="1">
        <f t="array" ref="O63">AVERAGE(IF(O2:O52="",0,O2:O52))</f>
        <v>1.7449816031661282E-3</v>
      </c>
      <c r="P63" s="68" cm="1">
        <f t="array" ref="P63">AVERAGE(IF(P2:P52="",0,P2:P52))</f>
        <v>1.7449816031661282E-3</v>
      </c>
      <c r="Q63" s="68" cm="1">
        <f t="array" ref="Q63">AVERAGE(IF(Q2:Q52="",0,Q2:Q52))</f>
        <v>2.6599486938659301E-3</v>
      </c>
      <c r="R63" s="68" cm="1">
        <f t="array" ref="R63">AVERAGE(IF(R2:R52="",0,R2:R52))</f>
        <v>2.6450901160003436E-3</v>
      </c>
      <c r="S63" s="68" cm="1">
        <f t="array" ref="S63">AVERAGE(IF(S2:S52="",0,S2:S52))</f>
        <v>1.2235307540772787E-3</v>
      </c>
      <c r="T63" s="68" cm="1">
        <f t="array" ref="T63">AVERAGE(IF(T2:T52="",0,T2:T52))</f>
        <v>1.369905377318147E-3</v>
      </c>
      <c r="U63" s="68" cm="1">
        <f t="array" ref="U63">AVERAGE(IF(U2:U52="",0,U2:U52))</f>
        <v>2.8082558750245311E-3</v>
      </c>
      <c r="V63" s="68" cm="1">
        <f t="array" ref="V63">AVERAGE(IF(V2:V52="",0,V2:V52))</f>
        <v>2.591353898430686E-3</v>
      </c>
      <c r="W63" s="68" cm="1">
        <f t="array" ref="W63">AVERAGE(IF(W2:W52="",0,W2:W52))</f>
        <v>3.3777132893463568E-3</v>
      </c>
      <c r="X63" s="68" cm="1">
        <f t="array" ref="X63">AVERAGE(IF(X2:X52="",0,X2:X52))</f>
        <v>8.1093026051724439E-3</v>
      </c>
      <c r="Y63" s="68" cm="1">
        <f t="array" ref="Y63">AVERAGE(IF(Y2:Y52="",0,Y2:Y52))</f>
        <v>8.0163071971157424E-3</v>
      </c>
      <c r="Z63" s="68" cm="1">
        <f t="array" ref="Z63">AVERAGE(IF(Z2:Z52="",0,Z2:Z52))</f>
        <v>8.3008424929884063E-3</v>
      </c>
      <c r="AA63" s="68" cm="1">
        <f t="array" ref="AA63">AVERAGE(IF(AA2:AA52="",0,AA2:AA52))</f>
        <v>8.3536379336727386E-3</v>
      </c>
      <c r="AB63" s="68" cm="1">
        <f t="array" ref="AB63">AVERAGE(IF(AB2:AB52="",0,AB2:AB52))</f>
        <v>8.0350104826923466E-3</v>
      </c>
      <c r="AC63" s="68" cm="1">
        <f t="array" ref="AC63">AVERAGE(IF(AC2:AC52="",0,AC2:AC52))</f>
        <v>8.0350104826923466E-3</v>
      </c>
      <c r="AD63" s="68" cm="1">
        <f t="array" ref="AD63">AVERAGE(IF(AD2:AD52="",0,AD2:AD52))</f>
        <v>8.0350104826923466E-3</v>
      </c>
      <c r="AE63" s="68" cm="1">
        <f t="array" ref="AE63">AVERAGE(IF(AE2:AE52="",0,AE2:AE52))</f>
        <v>1.0413599048920526E-2</v>
      </c>
      <c r="AF63" s="68" cm="1">
        <f t="array" ref="AF63">AVERAGE(IF(AF2:AF52="",0,AF2:AF52))</f>
        <v>1.115820068704413E-2</v>
      </c>
      <c r="AG63" s="68" cm="1">
        <f t="array" ref="AG63">AVERAGE(IF(AG2:AG52="",0,AG2:AG52))</f>
        <v>1.4692881697218158E-2</v>
      </c>
      <c r="AH63" s="68" cm="1">
        <f t="array" ref="AH63">AVERAGE(IF(AH2:AH52="",0,AH2:AH52))</f>
        <v>1.0765161155097068E-2</v>
      </c>
      <c r="AI63" s="68" cm="1">
        <f t="array" ref="AI63">AVERAGE(IF(AI2:AI52="",0,AI2:AI52))</f>
        <v>1.4730208477696221E-2</v>
      </c>
      <c r="AJ63" s="68" cm="1">
        <f t="array" ref="AJ63">AVERAGE(IF(AJ2:AJ52="",0,AJ2:AJ52))</f>
        <v>1.5459107105980821E-2</v>
      </c>
      <c r="AK63" s="68" cm="1">
        <f t="array" ref="AK63">AVERAGE(IF(AK2:AK52="",0,AK2:AK52))</f>
        <v>2.1064017294283106E-2</v>
      </c>
      <c r="AL63" s="68" cm="1">
        <f t="array" ref="AL63">AVERAGE(IF(AL2:AL52="",0,AL2:AL52))</f>
        <v>1.778568681433685E-2</v>
      </c>
      <c r="AM63" s="68" cm="1">
        <f t="array" ref="AM63">AVERAGE(IF(AM2:AM52="",0,AM2:AM52))</f>
        <v>1.8930231625908102E-2</v>
      </c>
      <c r="AN63" s="68" cm="1">
        <f t="array" ref="AN63">AVERAGE(IF(AN2:AN52="",0,AN2:AN52))</f>
        <v>1.7960829574836801E-2</v>
      </c>
      <c r="AO63" s="68" cm="1">
        <f t="array" ref="AO63">AVERAGE(IF(AO2:AO52="",0,AO2:AO52))</f>
        <v>1.9214669497433015E-2</v>
      </c>
      <c r="AP63" s="68" cm="1">
        <f t="array" ref="AP63">AVERAGE(IF(AP2:AP52="",0,AP2:AP52))</f>
        <v>1.9508787144491838E-2</v>
      </c>
      <c r="AQ63" s="68" cm="1">
        <f t="array" ref="AQ63">AVERAGE(IF(AQ2:AQ52="",0,AQ2:AQ52))</f>
        <v>1.6976699845088396E-2</v>
      </c>
      <c r="AR63" s="68" cm="1">
        <f t="array" ref="AR63">AVERAGE(IF(AR2:AR52="",0,AR2:AR52))</f>
        <v>1.4230401186565622E-2</v>
      </c>
      <c r="AS63" s="68" cm="1">
        <f t="array" ref="AS63">AVERAGE(IF(AS2:AS52="",0,AS2:AS52))</f>
        <v>1.200101568095012E-2</v>
      </c>
      <c r="AT63" s="68" cm="1">
        <f t="array" ref="AT63">AVERAGE(IF(AT2:AT52="",0,AT2:AT52))</f>
        <v>1.0108090018663989E-2</v>
      </c>
      <c r="AU63" s="68" cm="1">
        <f t="array" ref="AU63">AVERAGE(IF(AU2:AU52="",0,AU2:AU52))</f>
        <v>1.0671372858671428E-2</v>
      </c>
      <c r="AV63" s="68" cm="1">
        <f t="array" ref="AV63">AVERAGE(IF(AV2:AV52="",0,AV2:AV52))</f>
        <v>1.1172980511197774E-2</v>
      </c>
      <c r="AW63" s="68" cm="1">
        <f t="array" ref="AW63">AVERAGE(IF(AW2:AW52="",0,AW2:AW52))</f>
        <v>1.2279852861136557E-2</v>
      </c>
      <c r="AX63" s="68" cm="1">
        <f t="array" ref="AX63">AVERAGE(IF(AX2:AX52="",0,AX2:AX52))</f>
        <v>1.3024950900352246E-2</v>
      </c>
      <c r="AY63" s="68" cm="1">
        <f t="array" ref="AY63">AVERAGE(IF(AY2:AY52="",0,AY2:AY52))</f>
        <v>1.5431864949331082E-2</v>
      </c>
      <c r="AZ63" s="68" cm="1">
        <f t="array" ref="AZ63">AVERAGE(IF(AZ2:AZ52="",0,AZ2:AZ52))</f>
        <v>1.5434599387199715E-2</v>
      </c>
      <c r="BA63" s="68" cm="1">
        <f t="array" ref="BA63">AVERAGE(IF(BA2:BA52="",0,BA2:BA52))</f>
        <v>1.5506166032985134E-2</v>
      </c>
      <c r="BB63" s="68" cm="1">
        <f t="array" ref="BB63">AVERAGE(IF(BB2:BB52="",0,BB2:BB52))</f>
        <v>1.5506166032985134E-2</v>
      </c>
      <c r="BC63" s="68" cm="1">
        <f t="array" ref="BC63">AVERAGE(IF(BC2:BC52="",0,BC2:BC52))</f>
        <v>1.5214604203057263E-2</v>
      </c>
      <c r="BD63" s="68" cm="1">
        <f t="array" ref="BD63">AVERAGE(IF(BD2:BD52="",0,BD2:BD52))</f>
        <v>1.5547937536390595E-2</v>
      </c>
      <c r="BE63" s="68" cm="1">
        <f t="array" ref="BE63">AVERAGE(IF(BE2:BE52="",0,BE2:BE52))</f>
        <v>1.7814314511776886E-2</v>
      </c>
      <c r="BF63" s="68" cm="1">
        <f t="array" ref="BF63">AVERAGE(IF(BF2:BF52="",0,BF2:BF52))</f>
        <v>1.8017083337878159E-2</v>
      </c>
      <c r="BG63" s="68" cm="1">
        <f t="array" ref="BG63">AVERAGE(IF(BG2:BG52="",0,BG2:BG52))</f>
        <v>1.9879268413246526E-2</v>
      </c>
      <c r="BH63" s="68" cm="1">
        <f t="array" ref="BH63">AVERAGE(IF(BH2:BH52="",0,BH2:BH52))</f>
        <v>1.8959166658954193E-2</v>
      </c>
      <c r="BI63" s="68" cm="1">
        <f t="array" ref="BI63">AVERAGE(IF(BI2:BI52="",0,BI2:BI52))</f>
        <v>2.3223323287067079E-2</v>
      </c>
      <c r="BJ63" s="68" cm="1">
        <f t="array" ref="BJ63">AVERAGE(IF(BJ2:BJ52="",0,BJ2:BJ52))</f>
        <v>2.3056047088326155E-2</v>
      </c>
      <c r="BK63" s="68" cm="1">
        <f t="array" ref="BK63">AVERAGE(IF(BK2:BK52="",0,BK2:BK52))</f>
        <v>2.5384985871758008E-2</v>
      </c>
      <c r="BL63" s="68" cm="1">
        <f t="array" ref="BL63">AVERAGE(IF(BL2:BL52="",0,BL2:BL52))</f>
        <v>2.569547037377598E-2</v>
      </c>
      <c r="BM63" s="68" cm="1">
        <f t="array" ref="BM63">AVERAGE(IF(BM2:BM52="",0,BM2:BM52))</f>
        <v>2.5781333148125061E-2</v>
      </c>
      <c r="BN63" s="68" cm="1">
        <f t="array" ref="BN63">AVERAGE(IF(BN2:BN52="",0,BN2:BN52))</f>
        <v>2.9344332637479379E-2</v>
      </c>
      <c r="BO63" s="68" cm="1">
        <f t="array" ref="BO63">AVERAGE(IF(BO2:BO52="",0,BO2:BO52))</f>
        <v>3.1528895768110847E-2</v>
      </c>
      <c r="BP63" s="68" cm="1">
        <f t="array" ref="BP63">AVERAGE(IF(BP2:BP52="",0,BP2:BP52))</f>
        <v>3.1430856552424571E-2</v>
      </c>
      <c r="BQ63" s="68" cm="1">
        <f t="array" ref="BQ63">AVERAGE(IF(BQ2:BQ52="",0,BQ2:BQ52))</f>
        <v>3.2838160281406861E-2</v>
      </c>
      <c r="BR63" s="68" cm="1">
        <f t="array" ref="BR63">AVERAGE(IF(BR2:BR52="",0,BR2:BR52))</f>
        <v>3.7979249944235453E-2</v>
      </c>
      <c r="BS63" s="68" cm="1">
        <f t="array" ref="BS63">AVERAGE(IF(BS2:BS52="",0,BS2:BS52))</f>
        <v>4.2710390736557975E-2</v>
      </c>
      <c r="BT63" s="68" cm="1">
        <f t="array" ref="BT63">AVERAGE(IF(BT2:BT52="",0,BT2:BT52))</f>
        <v>4.5003740853222583E-2</v>
      </c>
      <c r="BU63" s="68" cm="1">
        <f t="array" ref="BU63">AVERAGE(IF(BU2:BU52="",0,BU2:BU52))</f>
        <v>5.0839033968187924E-2</v>
      </c>
      <c r="BV63" s="68" cm="1">
        <f t="array" ref="BV63">AVERAGE(IF(BV2:BV52="",0,BV2:BV52))</f>
        <v>5.1683203757620567E-2</v>
      </c>
      <c r="BW63" s="68" cm="1">
        <f t="array" ref="BW63">AVERAGE(IF(BW2:BW52="",0,BW2:BW52))</f>
        <v>5.165346418215358E-2</v>
      </c>
      <c r="BX63" s="68" cm="1">
        <f t="array" ref="BX63">AVERAGE(IF(BX2:BX52="",0,BX2:BX52))</f>
        <v>5.2829876350487873E-2</v>
      </c>
      <c r="BY63" s="68" cm="1">
        <f t="array" ref="BY63">AVERAGE(IF(BY2:BY52="",0,BY2:BY52))</f>
        <v>5.3881702023925587E-2</v>
      </c>
      <c r="BZ63" s="68" cm="1">
        <f t="array" ref="BZ63">AVERAGE(IF(BZ2:BZ52="",0,BZ2:BZ52))</f>
        <v>5.5646407906278526E-2</v>
      </c>
      <c r="CA63" s="68" cm="1">
        <f t="array" ref="CA63">AVERAGE(IF(CA2:CA52="",0,CA2:CA52))</f>
        <v>5.6340247591226751E-2</v>
      </c>
      <c r="CB63" s="68" cm="1">
        <f t="array" ref="CB63">AVERAGE(IF(CB2:CB52="",0,CB2:CB52))</f>
        <v>5.5544141262025677E-2</v>
      </c>
      <c r="CC63" s="68" cm="1">
        <f t="array" ref="CC63">AVERAGE(IF(CC2:CC52="",0,CC2:CC52))</f>
        <v>5.4156690281633509E-2</v>
      </c>
      <c r="CD63" s="68" cm="1">
        <f t="array" ref="CD63">AVERAGE(IF(CD2:CD52="",0,CD2:CD52))</f>
        <v>4.9601081038796478E-2</v>
      </c>
      <c r="CE63" s="68" cm="1">
        <f t="array" ref="CE63">AVERAGE(IF(CE2:CE52="",0,CE2:CE52))</f>
        <v>4.8929417415514986E-2</v>
      </c>
      <c r="CF63" s="68" cm="1">
        <f t="array" ref="CF63">AVERAGE(IF(CF2:CF52="",0,CF2:CF52))</f>
        <v>5.2055089510350677E-2</v>
      </c>
      <c r="CG63" s="68" cm="1">
        <f t="array" ref="CG63">AVERAGE(IF(CG2:CG52="",0,CG2:CG52))</f>
        <v>5.6558238080288981E-2</v>
      </c>
      <c r="CH63" s="68" cm="1">
        <f t="array" ref="CH63">AVERAGE(IF(CH2:CH52="",0,CH2:CH52))</f>
        <v>5.5907557563993973E-2</v>
      </c>
      <c r="CI63" s="68" cm="1">
        <f t="array" ref="CI63">AVERAGE(IF(CI2:CI52="",0,CI2:CI52))</f>
        <v>5.5871393549817738E-2</v>
      </c>
      <c r="CJ63" s="68" cm="1">
        <f t="array" ref="CJ63">AVERAGE(IF(CJ2:CJ52="",0,CJ2:CJ52))</f>
        <v>5.4931918884217355E-2</v>
      </c>
      <c r="CK63" s="68" cm="1">
        <f t="array" ref="CK63">AVERAGE(IF(CK2:CK52="",0,CK2:CK52))</f>
        <v>5.239496698289535E-2</v>
      </c>
      <c r="CL63" s="68" cm="1">
        <f t="array" ref="CL63">AVERAGE(IF(CL2:CL52="",0,CL2:CL52))</f>
        <v>5.0398733679499548E-2</v>
      </c>
      <c r="CM63" s="68" cm="1">
        <f t="array" ref="CM63">AVERAGE(IF(CM2:CM52="",0,CM2:CM52))</f>
        <v>5.0749294004997336E-2</v>
      </c>
      <c r="CN63" s="68" cm="1">
        <f t="array" ref="CN63">AVERAGE(IF(CN2:CN52="",0,CN2:CN52))</f>
        <v>5.093066655401695E-2</v>
      </c>
      <c r="CO63" s="68" cm="1">
        <f t="array" ref="CO63">AVERAGE(IF(CO2:CO52="",0,CO2:CO52))</f>
        <v>5.3804724018553969E-2</v>
      </c>
      <c r="CP63" s="68" cm="1">
        <f t="array" ref="CP63">AVERAGE(IF(CP2:CP52="",0,CP2:CP52))</f>
        <v>5.5088547547965751E-2</v>
      </c>
      <c r="CQ63" s="68" cm="1">
        <f t="array" ref="CQ63">AVERAGE(IF(CQ2:CQ52="",0,CQ2:CQ52))</f>
        <v>5.5074009836205022E-2</v>
      </c>
      <c r="CR63" s="68" cm="1">
        <f t="array" ref="CR63">AVERAGE(IF(CR2:CR52="",0,CR2:CR52))</f>
        <v>5.476966777663924E-2</v>
      </c>
      <c r="CS63" s="68" cm="1">
        <f t="array" ref="CS63">AVERAGE(IF(CS2:CS52="",0,CS2:CS52))</f>
        <v>5.444589326683532E-2</v>
      </c>
      <c r="CT63" s="68" cm="1">
        <f t="array" ref="CT63">AVERAGE(IF(CT2:CT52="",0,CT2:CT52))</f>
        <v>5.363339194806567E-2</v>
      </c>
      <c r="CU63" s="68" cm="1">
        <f t="array" ref="CU63">AVERAGE(IF(CU2:CU52="",0,CU2:CU52))</f>
        <v>5.3184168453549632E-2</v>
      </c>
      <c r="CV63" s="68" cm="1">
        <f t="array" ref="CV63">AVERAGE(IF(CV2:CV52="",0,CV2:CV52))</f>
        <v>5.3114952767275112E-2</v>
      </c>
      <c r="CW63" s="68" cm="1">
        <f t="array" ref="CW63">AVERAGE(IF(CW2:CW52="",0,CW2:CW52))</f>
        <v>5.2128075876789852E-2</v>
      </c>
      <c r="CX63" s="68" cm="1">
        <f t="array" ref="CX63">AVERAGE(IF(CX2:CX52="",0,CX2:CX52))</f>
        <v>5.1904938621887893E-2</v>
      </c>
      <c r="CY63" s="68" cm="1">
        <f t="array" ref="CY63">AVERAGE(IF(CY2:CY52="",0,CY2:CY52))</f>
        <v>5.1599825128776866E-2</v>
      </c>
      <c r="CZ63" s="68" cm="1">
        <f t="array" ref="CZ63">AVERAGE(IF(CZ2:CZ52="",0,CZ2:CZ52))</f>
        <v>5.1622653280050591E-2</v>
      </c>
      <c r="DA63" s="68" cm="1">
        <f t="array" ref="DA63">AVERAGE(IF(DA2:DA52="",0,DA2:DA52))</f>
        <v>5.2710470814751546E-2</v>
      </c>
      <c r="DB63" s="68" cm="1">
        <f t="array" ref="DB63">AVERAGE(IF(DB2:DB52="",0,DB2:DB52))</f>
        <v>5.318580941964262E-2</v>
      </c>
      <c r="DC63" s="68" cm="1">
        <f t="array" ref="DC63">AVERAGE(IF(DC2:DC52="",0,DC2:DC52))</f>
        <v>5.1984829027485746E-2</v>
      </c>
      <c r="DD63" s="68" cm="1">
        <f t="array" ref="DD63">AVERAGE(IF(DD2:DD52="",0,DD2:DD52))</f>
        <v>5.1890170361682468E-2</v>
      </c>
      <c r="DE63" s="68" cm="1">
        <f t="array" ref="DE63">AVERAGE(IF(DE2:DE52="",0,DE2:DE52))</f>
        <v>5.1749974283251107E-2</v>
      </c>
      <c r="DF63" s="68" cm="1">
        <f t="array" ref="DF63">AVERAGE(IF(DF2:DF52="",0,DF2:DF52))</f>
        <v>5.1174817901216918E-2</v>
      </c>
      <c r="DG63" s="68" cm="1">
        <f t="array" ref="DG63">AVERAGE(IF(DG2:DG52="",0,DG2:DG52))</f>
        <v>5.3121886143881865E-2</v>
      </c>
      <c r="DH63" s="68" cm="1">
        <f t="array" ref="DH63">AVERAGE(IF(DH2:DH52="",0,DH2:DH52))</f>
        <v>5.2880709673293634E-2</v>
      </c>
      <c r="DI63" s="68" cm="1">
        <f t="array" ref="DI63">AVERAGE(IF(DI2:DI52="",0,DI2:DI52))</f>
        <v>5.3237834294472437E-2</v>
      </c>
      <c r="DJ63" s="68" cm="1">
        <f t="array" ref="DJ63">AVERAGE(IF(DJ2:DJ52="",0,DJ2:DJ52))</f>
        <v>5.3429991157217541E-2</v>
      </c>
      <c r="DK63" s="68" cm="1">
        <f t="array" ref="DK63">AVERAGE(IF(DK2:DK52="",0,DK2:DK52))</f>
        <v>5.3204336580448534E-2</v>
      </c>
      <c r="DL63" s="68" cm="1">
        <f t="array" ref="DL63">AVERAGE(IF(DL2:DL52="",0,DL2:DL52))</f>
        <v>5.2478258149075974E-2</v>
      </c>
      <c r="DM63" s="68" cm="1">
        <f t="array" ref="DM63">AVERAGE(IF(DM2:DM52="",0,DM2:DM52))</f>
        <v>5.2143160109860288E-2</v>
      </c>
      <c r="DN63" s="68" cm="1">
        <f t="array" ref="DN63">AVERAGE(IF(DN2:DN52="",0,DN2:DN52))</f>
        <v>5.1296885600056366E-2</v>
      </c>
      <c r="DO63" s="68" cm="1">
        <f t="array" ref="DO63">AVERAGE(IF(DO2:DO52="",0,DO2:DO52))</f>
        <v>5.1233944423585774E-2</v>
      </c>
      <c r="DP63" s="68" cm="1">
        <f t="array" ref="DP63">AVERAGE(IF(DP2:DP52="",0,DP2:DP52))</f>
        <v>5.2188901960784302E-2</v>
      </c>
      <c r="DQ63" s="68" cm="1">
        <f t="array" ref="DQ63">AVERAGE(IF(DQ2:DQ52="",0,DQ2:DQ52))</f>
        <v>5.1987431372549006E-2</v>
      </c>
      <c r="DR63" s="68" cm="1">
        <f t="array" ref="DR63">AVERAGE(IF(DR2:DR52="",0,DR2:DR52))</f>
        <v>5.1865862745098031E-2</v>
      </c>
      <c r="DS63" s="68" cm="1">
        <f t="array" ref="DS63">AVERAGE(IF(DS2:DS52="",0,DS2:DS52))</f>
        <v>5.1914882352941165E-2</v>
      </c>
      <c r="DT63" s="68" cm="1">
        <f t="array" ref="DT63">AVERAGE(IF(DT2:DT52="",0,DT2:DT52))</f>
        <v>5.203409803921568E-2</v>
      </c>
      <c r="DU63" s="68" cm="1">
        <f t="array" ref="DU63">AVERAGE(IF(DU2:DU52="",0,DU2:DU52))</f>
        <v>5.200588235294118E-2</v>
      </c>
      <c r="DV63" s="68" cm="1">
        <f t="array" ref="DV63">AVERAGE(IF(DV2:DV52="",0,DV2:DV52))</f>
        <v>5.0681372549019603E-2</v>
      </c>
      <c r="DW63" s="68" cm="1">
        <f t="array" ref="DW63">AVERAGE(IF(DW2:DW52="",0,DW2:DW52))</f>
        <v>4.967450980392156E-2</v>
      </c>
      <c r="DX63" s="68" cm="1">
        <f t="array" ref="DX63">AVERAGE(IF(DX2:DX52="",0,DX2:DX52))</f>
        <v>4.9225490196078421E-2</v>
      </c>
      <c r="DY63" s="69" cm="1">
        <f t="array" ref="DY63">AVERAGE(IF(DY2:DY52="",0,DY2:DY52))</f>
        <v>4.9556862745098032E-2</v>
      </c>
      <c r="DZ63" s="68"/>
    </row>
    <row r="64" spans="1:170" ht="15" customHeight="1">
      <c r="A64" s="41" t="s">
        <v>85</v>
      </c>
      <c r="B64" s="68"/>
      <c r="C64" s="68" cm="1">
        <f t="array" ref="C64">AVERAGE(IF(C2:C52&gt;0,C2:C52))</f>
        <v>0.02</v>
      </c>
      <c r="D64" s="68" cm="1">
        <f t="array" ref="D64">AVERAGE(IF(D2:D52&gt;0,D2:D52))</f>
        <v>0.02</v>
      </c>
      <c r="E64" s="68" cm="1">
        <f t="array" ref="E64">AVERAGE(IF(E2:E52&gt;0,E2:E52))</f>
        <v>0.02</v>
      </c>
      <c r="F64" s="68" cm="1">
        <f t="array" ref="F64">AVERAGE(IF(F2:F52&gt;0,F2:F52))</f>
        <v>0.02</v>
      </c>
      <c r="G64" s="68" cm="1">
        <f t="array" ref="G64">AVERAGE(IF(G2:G52&gt;0,G2:G52))</f>
        <v>0.02</v>
      </c>
      <c r="H64" s="68" cm="1">
        <f t="array" ref="H64">AVERAGE(IF(H2:H52&gt;0,H2:H52))</f>
        <v>0.02</v>
      </c>
      <c r="I64" s="68" cm="1">
        <f t="array" ref="I64">AVERAGE(IF(I2:I52&gt;0,I2:I52))</f>
        <v>0.02</v>
      </c>
      <c r="J64" s="68" cm="1">
        <f t="array" ref="J64">AVERAGE(IF(J2:J52&gt;0,J2:J52))</f>
        <v>0.02</v>
      </c>
      <c r="K64" s="68" cm="1">
        <f t="array" ref="K64">AVERAGE(IF(K2:K52&gt;0,K2:K52))</f>
        <v>0.04</v>
      </c>
      <c r="L64" s="68" cm="1">
        <f t="array" ref="L64">AVERAGE(IF(L2:L52&gt;0,L2:L52))</f>
        <v>0.04</v>
      </c>
      <c r="M64" s="68" cm="1">
        <f t="array" ref="M64">AVERAGE(IF(M2:M52&gt;0,M2:M52))</f>
        <v>0.05</v>
      </c>
      <c r="N64" s="68" cm="1">
        <f t="array" ref="N64">AVERAGE(IF(N2:N52&gt;0,N2:N52))</f>
        <v>3.4999999999999996E-2</v>
      </c>
      <c r="O64" s="68" cm="1">
        <f t="array" ref="O64">AVERAGE(IF(O2:O52&gt;0,O2:O52))</f>
        <v>2.9664687253824179E-2</v>
      </c>
      <c r="P64" s="68" cm="1">
        <f t="array" ref="P64">AVERAGE(IF(P2:P52&gt;0,P2:P52))</f>
        <v>2.9664687253824179E-2</v>
      </c>
      <c r="Q64" s="68" cm="1">
        <f t="array" ref="Q64">AVERAGE(IF(Q2:Q52&gt;0,Q2:Q52))</f>
        <v>3.3914345846790608E-2</v>
      </c>
      <c r="R64" s="68" cm="1">
        <f t="array" ref="R64">AVERAGE(IF(R2:R52&gt;0,R2:R52))</f>
        <v>2.6979919183203506E-2</v>
      </c>
      <c r="S64" s="68" cm="1">
        <f t="array" ref="S64">AVERAGE(IF(S2:S52&gt;0,S2:S52))</f>
        <v>7.800008557242652E-3</v>
      </c>
      <c r="T64" s="68" cm="1">
        <f t="array" ref="T64">AVERAGE(IF(T2:T52&gt;0,T2:T52))</f>
        <v>8.7331467804031872E-3</v>
      </c>
      <c r="U64" s="68" cm="1">
        <f t="array" ref="U64">AVERAGE(IF(U2:U52&gt;0,U2:U52))</f>
        <v>1.3020095420568282E-2</v>
      </c>
      <c r="V64" s="68" cm="1">
        <f t="array" ref="V64">AVERAGE(IF(V2:V52&gt;0,V2:V52))</f>
        <v>1.3215904881996499E-2</v>
      </c>
      <c r="W64" s="68" cm="1">
        <f t="array" ref="W64">AVERAGE(IF(W2:W52&gt;0,W2:W52))</f>
        <v>1.5660307068787654E-2</v>
      </c>
      <c r="X64" s="68" cm="1">
        <f t="array" ref="X64">AVERAGE(IF(X2:X52&gt;0,X2:X52))</f>
        <v>3.4464536071982889E-2</v>
      </c>
      <c r="Y64" s="68" cm="1">
        <f t="array" ref="Y64">AVERAGE(IF(Y2:Y52&gt;0,Y2:Y52))</f>
        <v>3.1448589773300221E-2</v>
      </c>
      <c r="Z64" s="68" cm="1">
        <f t="array" ref="Z64">AVERAGE(IF(Z2:Z52&gt;0,Z2:Z52))</f>
        <v>3.5278580595200726E-2</v>
      </c>
      <c r="AA64" s="68" cm="1">
        <f t="array" ref="AA64">AVERAGE(IF(AA2:AA52&gt;0,AA2:AA52))</f>
        <v>3.5502961218109134E-2</v>
      </c>
      <c r="AB64" s="68" cm="1">
        <f t="array" ref="AB64">AVERAGE(IF(AB2:AB52&gt;0,AB2:AB52))</f>
        <v>3.4148794551442478E-2</v>
      </c>
      <c r="AC64" s="68" cm="1">
        <f t="array" ref="AC64">AVERAGE(IF(AC2:AC52&gt;0,AC2:AC52))</f>
        <v>3.4148794551442478E-2</v>
      </c>
      <c r="AD64" s="68" cm="1">
        <f t="array" ref="AD64">AVERAGE(IF(AD2:AD52&gt;0,AD2:AD52))</f>
        <v>3.4148794551442478E-2</v>
      </c>
      <c r="AE64" s="68" cm="1">
        <f t="array" ref="AE64">AVERAGE(IF(AE2:AE52&gt;0,AE2:AE52))</f>
        <v>3.793525367821049E-2</v>
      </c>
      <c r="AF64" s="68" cm="1">
        <f t="array" ref="AF64">AVERAGE(IF(AF2:AF52&gt;0,AF2:AF52))</f>
        <v>3.7937882335950045E-2</v>
      </c>
      <c r="AG64" s="68" cm="1">
        <f t="array" ref="AG64">AVERAGE(IF(AG2:AG52&gt;0,AG2:AG52))</f>
        <v>4.1629831475451448E-2</v>
      </c>
      <c r="AH64" s="68" cm="1">
        <f t="array" ref="AH64">AVERAGE(IF(AH2:AH52&gt;0,AH2:AH52))</f>
        <v>3.0501289939441692E-2</v>
      </c>
      <c r="AI64" s="68" cm="1">
        <f t="array" ref="AI64">AVERAGE(IF(AI2:AI52&gt;0,AI2:AI52))</f>
        <v>3.1301693015104472E-2</v>
      </c>
      <c r="AJ64" s="68" cm="1">
        <f t="array" ref="AJ64">AVERAGE(IF(AJ2:AJ52&gt;0,AJ2:AJ52))</f>
        <v>3.0323633169423918E-2</v>
      </c>
      <c r="AK64" s="68" cm="1">
        <f t="array" ref="AK64">AVERAGE(IF(AK2:AK52&gt;0,AK2:AK52))</f>
        <v>3.7043616620980636E-2</v>
      </c>
      <c r="AL64" s="68" cm="1">
        <f t="array" ref="AL64">AVERAGE(IF(AL2:AL52&gt;0,AL2:AL52))</f>
        <v>3.0235667584372641E-2</v>
      </c>
      <c r="AM64" s="68" cm="1">
        <f t="array" ref="AM64">AVERAGE(IF(AM2:AM52&gt;0,AM2:AM52))</f>
        <v>3.0170056653791036E-2</v>
      </c>
      <c r="AN64" s="68" cm="1">
        <f t="array" ref="AN64">AVERAGE(IF(AN2:AN52&gt;0,AN2:AN52))</f>
        <v>2.8625072134896151E-2</v>
      </c>
      <c r="AO64" s="68" cm="1">
        <f t="array" ref="AO64">AVERAGE(IF(AO2:AO52&gt;0,AO2:AO52))</f>
        <v>2.9695398314214663E-2</v>
      </c>
      <c r="AP64" s="68" cm="1">
        <f t="array" ref="AP64">AVERAGE(IF(AP2:AP52&gt;0,AP2:AP52))</f>
        <v>3.0149943768760113E-2</v>
      </c>
      <c r="AQ64" s="68" cm="1">
        <f t="array" ref="AQ64">AVERAGE(IF(AQ2:AQ52&gt;0,AQ2:AQ52))</f>
        <v>2.6236717942409341E-2</v>
      </c>
      <c r="AR64" s="68" cm="1">
        <f t="array" ref="AR64">AVERAGE(IF(AR2:AR52&gt;0,AR2:AR52))</f>
        <v>2.1992438197419598E-2</v>
      </c>
      <c r="AS64" s="68" cm="1">
        <f t="array" ref="AS64">AVERAGE(IF(AS2:AS52&gt;0,AS2:AS52))</f>
        <v>1.9126618741514254E-2</v>
      </c>
      <c r="AT64" s="68" cm="1">
        <f t="array" ref="AT64">AVERAGE(IF(AT2:AT52&gt;0,AT2:AT52))</f>
        <v>1.6629438417802046E-2</v>
      </c>
      <c r="AU64" s="68" cm="1">
        <f t="array" ref="AU64">AVERAGE(IF(AU2:AU52&gt;0,AU2:AU52))</f>
        <v>1.7556129541685252E-2</v>
      </c>
      <c r="AV64" s="68" cm="1">
        <f t="array" ref="AV64">AVERAGE(IF(AV2:AV52&gt;0,AV2:AV52))</f>
        <v>1.8381355034551176E-2</v>
      </c>
      <c r="AW64" s="68" cm="1">
        <f t="array" ref="AW64">AVERAGE(IF(AW2:AW52&gt;0,AW2:AW52))</f>
        <v>2.020233857799885E-2</v>
      </c>
      <c r="AX64" s="68" cm="1">
        <f t="array" ref="AX64">AVERAGE(IF(AX2:AX52&gt;0,AX2:AX52))</f>
        <v>2.142814502961176E-2</v>
      </c>
      <c r="AY64" s="68" cm="1">
        <f t="array" ref="AY64">AVERAGE(IF(AY2:AY52&gt;0,AY2:AY52))</f>
        <v>2.4594534762996414E-2</v>
      </c>
      <c r="AZ64" s="68" cm="1">
        <f t="array" ref="AZ64">AVERAGE(IF(AZ2:AZ52&gt;0,AZ2:AZ52))</f>
        <v>2.4598892773349545E-2</v>
      </c>
      <c r="BA64" s="68" cm="1">
        <f t="array" ref="BA64">AVERAGE(IF(BA2:BA52&gt;0,BA2:BA52))</f>
        <v>2.4712952115070057E-2</v>
      </c>
      <c r="BB64" s="68" cm="1">
        <f t="array" ref="BB64">AVERAGE(IF(BB2:BB52&gt;0,BB2:BB52))</f>
        <v>2.4712952115070057E-2</v>
      </c>
      <c r="BC64" s="68" cm="1">
        <f t="array" ref="BC64">AVERAGE(IF(BC2:BC52&gt;0,BC2:BC52))</f>
        <v>2.4248275448622514E-2</v>
      </c>
      <c r="BD64" s="68" cm="1">
        <f t="array" ref="BD64">AVERAGE(IF(BD2:BD52&gt;0,BD2:BD52))</f>
        <v>2.4779525448622511E-2</v>
      </c>
      <c r="BE64" s="68" cm="1">
        <f t="array" ref="BE64">AVERAGE(IF(BE2:BE52&gt;0,BE2:BE52))</f>
        <v>2.8391563753144413E-2</v>
      </c>
      <c r="BF64" s="68" cm="1">
        <f t="array" ref="BF64">AVERAGE(IF(BF2:BF52&gt;0,BF2:BF52))</f>
        <v>2.8714726569743314E-2</v>
      </c>
      <c r="BG64" s="68" cm="1">
        <f t="array" ref="BG64">AVERAGE(IF(BG2:BG52&gt;0,BG2:BG52))</f>
        <v>3.1682584033611648E-2</v>
      </c>
      <c r="BH64" s="68" cm="1">
        <f t="array" ref="BH64">AVERAGE(IF(BH2:BH52&gt;0,BH2:BH52))</f>
        <v>3.119088708408593E-2</v>
      </c>
      <c r="BI64" s="68" cm="1">
        <f t="array" ref="BI64">AVERAGE(IF(BI2:BI52&gt;0,BI2:BI52))</f>
        <v>3.7012171488763158E-2</v>
      </c>
      <c r="BJ64" s="68" cm="1">
        <f t="array" ref="BJ64">AVERAGE(IF(BJ2:BJ52&gt;0,BJ2:BJ52))</f>
        <v>3.6745575047019807E-2</v>
      </c>
      <c r="BK64" s="68" cm="1">
        <f t="array" ref="BK64">AVERAGE(IF(BK2:BK52&gt;0,BK2:BK52))</f>
        <v>3.9231341801807831E-2</v>
      </c>
      <c r="BL64" s="68" cm="1">
        <f t="array" ref="BL64">AVERAGE(IF(BL2:BL52&gt;0,BL2:BL52))</f>
        <v>3.9711181486744691E-2</v>
      </c>
      <c r="BM64" s="68" cm="1">
        <f t="array" ref="BM64">AVERAGE(IF(BM2:BM52&gt;0,BM2:BM52))</f>
        <v>3.9843878501647827E-2</v>
      </c>
      <c r="BN64" s="68" cm="1">
        <f t="array" ref="BN64">AVERAGE(IF(BN2:BN52&gt;0,BN2:BN52))</f>
        <v>4.401649895621907E-2</v>
      </c>
      <c r="BO64" s="68" cm="1">
        <f t="array" ref="BO64">AVERAGE(IF(BO2:BO52&gt;0,BO2:BO52))</f>
        <v>4.7293343652166267E-2</v>
      </c>
      <c r="BP64" s="68" cm="1">
        <f t="array" ref="BP64">AVERAGE(IF(BP2:BP52&gt;0,BP2:BP52))</f>
        <v>4.7146284828636864E-2</v>
      </c>
      <c r="BQ64" s="68" cm="1">
        <f t="array" ref="BQ64">AVERAGE(IF(BQ2:BQ52&gt;0,BQ2:BQ52))</f>
        <v>4.7849890695764279E-2</v>
      </c>
      <c r="BR64" s="68" cm="1">
        <f t="array" ref="BR64">AVERAGE(IF(BR2:BR52&gt;0,BR2:BR52))</f>
        <v>5.3803937421000231E-2</v>
      </c>
      <c r="BS64" s="68" cm="1">
        <f t="array" ref="BS64">AVERAGE(IF(BS2:BS52&gt;0,BS2:BS52))</f>
        <v>5.7321840199064653E-2</v>
      </c>
      <c r="BT64" s="68" cm="1">
        <f t="array" ref="BT64">AVERAGE(IF(BT2:BT52&gt;0,BT2:BT52))</f>
        <v>6.0399757460904001E-2</v>
      </c>
      <c r="BU64" s="68" cm="1">
        <f t="array" ref="BU64">AVERAGE(IF(BU2:BU52&gt;0,BU2:BU52))</f>
        <v>6.3238798350672781E-2</v>
      </c>
      <c r="BV64" s="68" cm="1">
        <f t="array" ref="BV64">AVERAGE(IF(BV2:BV52&gt;0,BV2:BV52))</f>
        <v>6.4288863210698752E-2</v>
      </c>
      <c r="BW64" s="68" cm="1">
        <f t="array" ref="BW64">AVERAGE(IF(BW2:BW52&gt;0,BW2:BW52))</f>
        <v>6.4251870080239817E-2</v>
      </c>
      <c r="BX64" s="68" cm="1">
        <f t="array" ref="BX64">AVERAGE(IF(BX2:BX52&gt;0,BX2:BX52))</f>
        <v>6.5715212045728819E-2</v>
      </c>
      <c r="BY64" s="68" cm="1">
        <f t="array" ref="BY64">AVERAGE(IF(BY2:BY52&gt;0,BY2:BY52))</f>
        <v>6.7023580566346455E-2</v>
      </c>
      <c r="BZ64" s="68" cm="1">
        <f t="array" ref="BZ64">AVERAGE(IF(BZ2:BZ52&gt;0,BZ2:BZ52))</f>
        <v>6.7570638171909642E-2</v>
      </c>
      <c r="CA64" s="68" cm="1">
        <f t="array" ref="CA64">AVERAGE(IF(CA2:CA52&gt;0,CA2:CA52))</f>
        <v>6.8413157789346771E-2</v>
      </c>
      <c r="CB64" s="68" cm="1">
        <f t="array" ref="CB64">AVERAGE(IF(CB2:CB52&gt;0,CB2:CB52))</f>
        <v>6.7446457246745459E-2</v>
      </c>
      <c r="CC64" s="68" cm="1">
        <f t="array" ref="CC64">AVERAGE(IF(CC2:CC52&gt;0,CC2:CC52))</f>
        <v>6.5761695341983548E-2</v>
      </c>
      <c r="CD64" s="68" cm="1">
        <f t="array" ref="CD64">AVERAGE(IF(CD2:CD52&gt;0,CD2:CD52))</f>
        <v>6.1698905682405381E-2</v>
      </c>
      <c r="CE64" s="68" cm="1">
        <f t="array" ref="CE64">AVERAGE(IF(CE2:CE52&gt;0,CE2:CE52))</f>
        <v>6.0863421663201564E-2</v>
      </c>
      <c r="CF64" s="68" cm="1">
        <f t="array" ref="CF64">AVERAGE(IF(CF2:CF52&gt;0,CF2:CF52))</f>
        <v>6.4751452805558163E-2</v>
      </c>
      <c r="CG64" s="68" cm="1">
        <f t="array" ref="CG64">AVERAGE(IF(CG2:CG52&gt;0,CG2:CG52))</f>
        <v>7.0352930294993607E-2</v>
      </c>
      <c r="CH64" s="68" cm="1">
        <f t="array" ref="CH64">AVERAGE(IF(CH2:CH52&gt;0,CH2:CH52))</f>
        <v>6.9543547213748599E-2</v>
      </c>
      <c r="CI64" s="68" cm="1">
        <f t="array" ref="CI64">AVERAGE(IF(CI2:CI52&gt;0,CI2:CI52))</f>
        <v>6.9498562708309869E-2</v>
      </c>
      <c r="CJ64" s="68" cm="1">
        <f t="array" ref="CJ64">AVERAGE(IF(CJ2:CJ52&gt;0,CJ2:CJ52))</f>
        <v>6.8329947880367933E-2</v>
      </c>
      <c r="CK64" s="68" cm="1">
        <f t="array" ref="CK64">AVERAGE(IF(CK2:CK52&gt;0,CK2:CK52))</f>
        <v>6.5174227222625919E-2</v>
      </c>
      <c r="CL64" s="68" cm="1">
        <f t="array" ref="CL64">AVERAGE(IF(CL2:CL52&gt;0,CL2:CL52))</f>
        <v>6.2691107747670172E-2</v>
      </c>
      <c r="CM64" s="68" cm="1">
        <f t="array" ref="CM64">AVERAGE(IF(CM2:CM52&gt;0,CM2:CM52))</f>
        <v>6.3127170591582057E-2</v>
      </c>
      <c r="CN64" s="68" cm="1">
        <f t="array" ref="CN64">AVERAGE(IF(CN2:CN52&gt;0,CN2:CN52))</f>
        <v>6.3352780347679619E-2</v>
      </c>
      <c r="CO64" s="68" cm="1">
        <f t="array" ref="CO64">AVERAGE(IF(CO2:CO52&gt;0,CO2:CO52))</f>
        <v>6.5334307736815533E-2</v>
      </c>
      <c r="CP64" s="68" cm="1">
        <f t="array" ref="CP64">AVERAGE(IF(CP2:CP52&gt;0,CP2:CP52))</f>
        <v>6.6893236308244119E-2</v>
      </c>
      <c r="CQ64" s="68" cm="1">
        <f t="array" ref="CQ64">AVERAGE(IF(CQ2:CQ52&gt;0,CQ2:CQ52))</f>
        <v>6.6875583372534672E-2</v>
      </c>
      <c r="CR64" s="68" cm="1">
        <f t="array" ref="CR64">AVERAGE(IF(CR2:CR52&gt;0,CR2:CR52))</f>
        <v>6.6506025157347645E-2</v>
      </c>
      <c r="CS64" s="68" cm="1">
        <f t="array" ref="CS64">AVERAGE(IF(CS2:CS52&gt;0,CS2:CS52))</f>
        <v>6.6112870395442891E-2</v>
      </c>
      <c r="CT64" s="68" cm="1">
        <f t="array" ref="CT64">AVERAGE(IF(CT2:CT52&gt;0,CT2:CT52))</f>
        <v>6.5126261651222594E-2</v>
      </c>
      <c r="CU64" s="68" cm="1">
        <f t="array" ref="CU64">AVERAGE(IF(CU2:CU52&gt;0,CU2:CU52))</f>
        <v>6.4580775979310265E-2</v>
      </c>
      <c r="CV64" s="68" cm="1">
        <f t="array" ref="CV64">AVERAGE(IF(CV2:CV52&gt;0,CV2:CV52))</f>
        <v>6.4496728360262628E-2</v>
      </c>
      <c r="CW64" s="68" cm="1">
        <f t="array" ref="CW64">AVERAGE(IF(CW2:CW52&gt;0,CW2:CW52))</f>
        <v>6.329837785038768E-2</v>
      </c>
      <c r="CX64" s="68" cm="1">
        <f t="array" ref="CX64">AVERAGE(IF(CX2:CX52&gt;0,CX2:CX52))</f>
        <v>6.3027425469435294E-2</v>
      </c>
      <c r="CY64" s="68" cm="1">
        <f t="array" ref="CY64">AVERAGE(IF(CY2:CY52&gt;0,CY2:CY52))</f>
        <v>6.2656930513514758E-2</v>
      </c>
      <c r="CZ64" s="68" cm="1">
        <f t="array" ref="CZ64">AVERAGE(IF(CZ2:CZ52&gt;0,CZ2:CZ52))</f>
        <v>6.2684650411490003E-2</v>
      </c>
      <c r="DA64" s="68" cm="1">
        <f t="array" ref="DA64">AVERAGE(IF(DA2:DA52&gt;0,DA2:DA52))</f>
        <v>6.4005571703626876E-2</v>
      </c>
      <c r="DB64" s="68" cm="1">
        <f t="array" ref="DB64">AVERAGE(IF(DB2:DB52&gt;0,DB2:DB52))</f>
        <v>6.4582768580994612E-2</v>
      </c>
      <c r="DC64" s="68" cm="1">
        <f t="array" ref="DC64">AVERAGE(IF(DC2:DC52&gt;0,DC2:DC52))</f>
        <v>6.3124435247661273E-2</v>
      </c>
      <c r="DD64" s="68" cm="1">
        <f t="array" ref="DD64">AVERAGE(IF(DD2:DD52&gt;0,DD2:DD52))</f>
        <v>6.3009492582042997E-2</v>
      </c>
      <c r="DE64" s="68" cm="1">
        <f t="array" ref="DE64">AVERAGE(IF(DE2:DE52&gt;0,DE2:DE52))</f>
        <v>6.2839254486804913E-2</v>
      </c>
      <c r="DF64" s="68" cm="1">
        <f t="array" ref="DF64">AVERAGE(IF(DF2:DF52&gt;0,DF2:DF52))</f>
        <v>6.2140850308620543E-2</v>
      </c>
      <c r="DG64" s="68" cm="1">
        <f t="array" ref="DG64">AVERAGE(IF(DG2:DG52&gt;0,DG2:DG52))</f>
        <v>6.4505147460427972E-2</v>
      </c>
      <c r="DH64" s="68" cm="1">
        <f t="array" ref="DH64">AVERAGE(IF(DH2:DH52&gt;0,DH2:DH52))</f>
        <v>6.4212290317570836E-2</v>
      </c>
      <c r="DI64" s="68" cm="1">
        <f t="array" ref="DI64">AVERAGE(IF(DI2:DI52&gt;0,DI2:DI52))</f>
        <v>6.4645941643287963E-2</v>
      </c>
      <c r="DJ64" s="68" cm="1">
        <f t="array" ref="DJ64">AVERAGE(IF(DJ2:DJ52&gt;0,DJ2:DJ52))</f>
        <v>6.4879274976621298E-2</v>
      </c>
      <c r="DK64" s="68" cm="1">
        <f t="array" ref="DK64">AVERAGE(IF(DK2:DK52&gt;0,DK2:DK52))</f>
        <v>6.4605265847687512E-2</v>
      </c>
      <c r="DL64" s="68" cm="1">
        <f t="array" ref="DL64">AVERAGE(IF(DL2:DL52&gt;0,DL2:DL52))</f>
        <v>6.3723599181020829E-2</v>
      </c>
      <c r="DM64" s="68" cm="1">
        <f t="array" ref="DM64">AVERAGE(IF(DM2:DM52&gt;0,DM2:DM52))</f>
        <v>6.3316694419116068E-2</v>
      </c>
      <c r="DN64" s="68" cm="1">
        <f t="array" ref="DN64">AVERAGE(IF(DN2:DN52&gt;0,DN2:DN52))</f>
        <v>6.228907537149702E-2</v>
      </c>
      <c r="DO64" s="68" cm="1">
        <f t="array" ref="DO64">AVERAGE(IF(DO2:DO52&gt;0,DO2:DO52))</f>
        <v>6.2212646800068445E-2</v>
      </c>
      <c r="DP64" s="68" cm="1">
        <f t="array" ref="DP64">AVERAGE(IF(DP2:DP52&gt;0,DP2:DP52))</f>
        <v>6.3372238095238079E-2</v>
      </c>
      <c r="DQ64" s="68" cm="1">
        <f t="array" ref="DQ64">AVERAGE(IF(DQ2:DQ52&gt;0,DQ2:DQ52))</f>
        <v>6.3127595238095219E-2</v>
      </c>
      <c r="DR64" s="68" cm="1">
        <f t="array" ref="DR64">AVERAGE(IF(DR2:DR52&gt;0,DR2:DR52))</f>
        <v>6.2979976190476183E-2</v>
      </c>
      <c r="DS64" s="68" cm="1">
        <f t="array" ref="DS64">AVERAGE(IF(DS2:DS52&gt;0,DS2:DS52))</f>
        <v>6.3039499999999984E-2</v>
      </c>
      <c r="DT64" s="68" cm="1">
        <f t="array" ref="DT64">AVERAGE(IF(DT2:DT52&gt;0,DT2:DT52))</f>
        <v>6.3184261904761896E-2</v>
      </c>
      <c r="DU64" s="68" cm="1">
        <f t="array" ref="DU64">AVERAGE(IF(DU2:DU52&gt;0,DU2:DU52))</f>
        <v>6.3150000000000012E-2</v>
      </c>
      <c r="DV64" s="68" cm="1">
        <f t="array" ref="DV64">AVERAGE(IF(DV2:DV52&gt;0,DV2:DV52))</f>
        <v>6.1541666666666661E-2</v>
      </c>
      <c r="DW64" s="68" cm="1">
        <f t="array" ref="DW64">AVERAGE(IF(DW2:DW52&gt;0,DW2:DW52))</f>
        <v>6.0319047619047605E-2</v>
      </c>
      <c r="DX64" s="68" cm="1">
        <f t="array" ref="DX64">AVERAGE(IF(DX2:DX52&gt;0,DX2:DX52))</f>
        <v>5.9773809523809514E-2</v>
      </c>
      <c r="DY64" s="69" cm="1">
        <f t="array" ref="DY64">AVERAGE(IF(DY2:DY52&gt;0,DY2:DY52))</f>
        <v>6.0176190476190466E-2</v>
      </c>
      <c r="DZ64" s="68"/>
    </row>
    <row r="65" spans="3:129" ht="15" customHeight="1">
      <c r="CX65" s="3"/>
      <c r="CY65" s="3"/>
      <c r="DX65" s="12"/>
      <c r="DY65" s="12"/>
    </row>
    <row r="66" spans="3:129" ht="15" customHeight="1">
      <c r="C66" s="147"/>
      <c r="D66" s="147"/>
      <c r="E66" s="147"/>
      <c r="F66" s="147"/>
      <c r="G66" s="147"/>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c r="BI66" s="147"/>
      <c r="BJ66" s="147"/>
      <c r="BK66" s="147"/>
      <c r="BL66" s="147"/>
      <c r="BM66" s="147"/>
      <c r="BN66" s="147"/>
      <c r="BO66" s="147"/>
      <c r="BP66" s="147"/>
      <c r="BQ66" s="147"/>
      <c r="BR66" s="147"/>
      <c r="BS66" s="147"/>
      <c r="BT66" s="147"/>
      <c r="BU66" s="147"/>
      <c r="BV66" s="147"/>
      <c r="BW66" s="147"/>
      <c r="BX66" s="147"/>
      <c r="BY66" s="147"/>
      <c r="BZ66" s="147"/>
      <c r="CA66" s="147"/>
      <c r="CB66" s="147"/>
      <c r="CC66" s="147"/>
      <c r="CD66" s="147"/>
      <c r="CE66" s="147"/>
      <c r="CF66" s="147"/>
      <c r="CG66" s="147"/>
      <c r="CH66" s="147"/>
      <c r="CI66" s="147"/>
      <c r="CJ66" s="147"/>
      <c r="CK66" s="147"/>
      <c r="CL66" s="147"/>
      <c r="CM66" s="147"/>
      <c r="CN66" s="147"/>
      <c r="CO66" s="147"/>
      <c r="CP66" s="147"/>
      <c r="CQ66" s="147"/>
      <c r="CR66" s="147"/>
      <c r="CS66" s="147"/>
      <c r="CT66" s="147"/>
      <c r="CU66" s="147"/>
      <c r="CV66" s="147"/>
      <c r="CW66" s="147"/>
      <c r="CX66" s="147"/>
      <c r="CY66" s="147"/>
      <c r="CZ66" s="147"/>
      <c r="DA66" s="147"/>
      <c r="DB66" s="147"/>
      <c r="DC66" s="147"/>
      <c r="DD66" s="147"/>
      <c r="DE66" s="147"/>
      <c r="DF66" s="147"/>
      <c r="DG66" s="147"/>
      <c r="DH66" s="147"/>
      <c r="DI66" s="147"/>
      <c r="DJ66" s="147"/>
      <c r="DK66" s="147"/>
      <c r="DL66" s="147"/>
      <c r="DM66" s="147"/>
      <c r="DN66" s="147"/>
      <c r="DO66" s="147"/>
      <c r="DP66" s="147"/>
      <c r="DQ66" s="147"/>
      <c r="DR66" s="147"/>
      <c r="DS66" s="147"/>
      <c r="DT66" s="147"/>
      <c r="DU66" s="147"/>
      <c r="DV66" s="147"/>
      <c r="DW66" s="147"/>
      <c r="DX66" s="147"/>
      <c r="DY66" s="147"/>
    </row>
    <row r="67" spans="3:129" ht="15" customHeight="1">
      <c r="CX67" s="3"/>
      <c r="CY67" s="3"/>
    </row>
    <row r="68" spans="3:129" ht="15" customHeight="1">
      <c r="CX68" s="3"/>
      <c r="CY68" s="3"/>
    </row>
    <row r="69" spans="3:129" ht="15" customHeight="1">
      <c r="CX69" s="3"/>
      <c r="CY69" s="3"/>
    </row>
    <row r="70" spans="3:129" ht="15" customHeight="1">
      <c r="CX70" s="3"/>
      <c r="CY70" s="3"/>
    </row>
    <row r="71" spans="3:129" ht="15" customHeight="1">
      <c r="CX71" s="3"/>
      <c r="CY71" s="3"/>
    </row>
    <row r="72" spans="3:129" ht="15" customHeight="1"/>
    <row r="73" spans="3:129" ht="15" customHeight="1"/>
    <row r="74" spans="3:129" ht="15" customHeight="1"/>
    <row r="75" spans="3:129" ht="15" customHeight="1"/>
    <row r="76" spans="3:129" ht="15" customHeight="1"/>
    <row r="77" spans="3:129" ht="15" customHeight="1"/>
    <row r="78" spans="3:129" ht="15" customHeight="1"/>
    <row r="79" spans="3:129" ht="15" customHeight="1"/>
    <row r="80" spans="3:12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sheetData>
  <conditionalFormatting sqref="B2:DX52">
    <cfRule type="cellIs" dxfId="28" priority="2" stopIfTrue="1" operator="equal">
      <formula>0</formula>
    </cfRule>
  </conditionalFormatting>
  <conditionalFormatting sqref="B54:DX54">
    <cfRule type="expression" dxfId="26" priority="10">
      <formula>_xlfn.ISFORMULA(B54)</formula>
    </cfRule>
    <cfRule type="cellIs" dxfId="25" priority="11" operator="equal">
      <formula>0</formula>
    </cfRule>
  </conditionalFormatting>
  <conditionalFormatting sqref="DY2:DY52">
    <cfRule type="cellIs" dxfId="24" priority="1" operator="equal">
      <formula>0</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3" id="{A5CD8462-66B1-904D-9DD4-D75CE568D618}">
            <xm:f>PIT_fed_deduction!B2&gt;0</xm:f>
            <x14:dxf>
              <font>
                <b/>
                <i val="0"/>
                <color rgb="FF0070C0"/>
              </font>
            </x14:dxf>
          </x14:cfRule>
          <xm:sqref>B2:DX52</xm:sqref>
        </x14:conditionalFormatting>
      </x14:conditionalFormattings>
    </ext>
    <ext xmlns:x14="http://schemas.microsoft.com/office/spreadsheetml/2009/9/main" uri="{05C60535-1F16-4fd2-B633-F4F36F0B64E0}">
      <x14:sparklineGroups xmlns:xm="http://schemas.microsoft.com/office/excel/2006/main">
        <x14:sparklineGroup type="column" displayEmptyCellsAs="gap" xr2:uid="{A43E1F58-8A01-4880-9995-FE1581011917}">
          <x14:colorSeries rgb="FF376092"/>
          <x14:colorNegative rgb="FFD00000"/>
          <x14:colorAxis rgb="FF000000"/>
          <x14:colorMarkers rgb="FFD00000"/>
          <x14:colorFirst rgb="FFD00000"/>
          <x14:colorLast rgb="FFD00000"/>
          <x14:colorHigh rgb="FFD00000"/>
          <x14:colorLow rgb="FFD00000"/>
          <x14:sparklines>
            <x14:sparkline>
              <xm:f>PIT_history_supplement!C2:DY2</xm:f>
              <xm:sqref>DZ2</xm:sqref>
            </x14:sparkline>
            <x14:sparkline>
              <xm:f>PIT_history_supplement!C3:DY3</xm:f>
              <xm:sqref>DZ3</xm:sqref>
            </x14:sparkline>
            <x14:sparkline>
              <xm:f>PIT_history_supplement!C4:DY4</xm:f>
              <xm:sqref>DZ4</xm:sqref>
            </x14:sparkline>
            <x14:sparkline>
              <xm:f>PIT_history_supplement!C5:DY5</xm:f>
              <xm:sqref>DZ5</xm:sqref>
            </x14:sparkline>
            <x14:sparkline>
              <xm:f>PIT_history_supplement!C6:DY6</xm:f>
              <xm:sqref>DZ6</xm:sqref>
            </x14:sparkline>
            <x14:sparkline>
              <xm:f>PIT_history_supplement!C7:DY7</xm:f>
              <xm:sqref>DZ7</xm:sqref>
            </x14:sparkline>
            <x14:sparkline>
              <xm:f>PIT_history_supplement!C8:DY8</xm:f>
              <xm:sqref>DZ8</xm:sqref>
            </x14:sparkline>
            <x14:sparkline>
              <xm:f>PIT_history_supplement!C9:DY9</xm:f>
              <xm:sqref>DZ9</xm:sqref>
            </x14:sparkline>
            <x14:sparkline>
              <xm:f>PIT_history_supplement!C10:DY10</xm:f>
              <xm:sqref>DZ10</xm:sqref>
            </x14:sparkline>
            <x14:sparkline>
              <xm:f>PIT_history_supplement!C11:DY11</xm:f>
              <xm:sqref>DZ11</xm:sqref>
            </x14:sparkline>
            <x14:sparkline>
              <xm:f>PIT_history_supplement!C12:DY12</xm:f>
              <xm:sqref>DZ12</xm:sqref>
            </x14:sparkline>
            <x14:sparkline>
              <xm:f>PIT_history_supplement!C13:DY13</xm:f>
              <xm:sqref>DZ13</xm:sqref>
            </x14:sparkline>
            <x14:sparkline>
              <xm:f>PIT_history_supplement!C14:DY14</xm:f>
              <xm:sqref>DZ14</xm:sqref>
            </x14:sparkline>
            <x14:sparkline>
              <xm:f>PIT_history_supplement!C15:DY15</xm:f>
              <xm:sqref>DZ15</xm:sqref>
            </x14:sparkline>
            <x14:sparkline>
              <xm:f>PIT_history_supplement!C16:DY16</xm:f>
              <xm:sqref>DZ16</xm:sqref>
            </x14:sparkline>
            <x14:sparkline>
              <xm:f>PIT_history_supplement!C17:DY17</xm:f>
              <xm:sqref>DZ17</xm:sqref>
            </x14:sparkline>
            <x14:sparkline>
              <xm:f>PIT_history_supplement!C18:DY18</xm:f>
              <xm:sqref>DZ18</xm:sqref>
            </x14:sparkline>
            <x14:sparkline>
              <xm:f>PIT_history_supplement!C19:DY19</xm:f>
              <xm:sqref>DZ19</xm:sqref>
            </x14:sparkline>
            <x14:sparkline>
              <xm:f>PIT_history_supplement!C20:DY20</xm:f>
              <xm:sqref>DZ20</xm:sqref>
            </x14:sparkline>
            <x14:sparkline>
              <xm:f>PIT_history_supplement!C21:DY21</xm:f>
              <xm:sqref>DZ21</xm:sqref>
            </x14:sparkline>
            <x14:sparkline>
              <xm:f>PIT_history_supplement!C22:DY22</xm:f>
              <xm:sqref>DZ22</xm:sqref>
            </x14:sparkline>
            <x14:sparkline>
              <xm:f>PIT_history_supplement!C23:DY23</xm:f>
              <xm:sqref>DZ23</xm:sqref>
            </x14:sparkline>
            <x14:sparkline>
              <xm:f>PIT_history_supplement!C24:DY24</xm:f>
              <xm:sqref>DZ24</xm:sqref>
            </x14:sparkline>
            <x14:sparkline>
              <xm:f>PIT_history_supplement!C25:DY25</xm:f>
              <xm:sqref>DZ25</xm:sqref>
            </x14:sparkline>
            <x14:sparkline>
              <xm:f>PIT_history_supplement!C26:DY26</xm:f>
              <xm:sqref>DZ26</xm:sqref>
            </x14:sparkline>
            <x14:sparkline>
              <xm:f>PIT_history_supplement!C27:DY27</xm:f>
              <xm:sqref>DZ27</xm:sqref>
            </x14:sparkline>
            <x14:sparkline>
              <xm:f>PIT_history_supplement!C28:DY28</xm:f>
              <xm:sqref>DZ28</xm:sqref>
            </x14:sparkline>
            <x14:sparkline>
              <xm:f>PIT_history_supplement!C29:DY29</xm:f>
              <xm:sqref>DZ29</xm:sqref>
            </x14:sparkline>
            <x14:sparkline>
              <xm:f>PIT_history_supplement!C30:DY30</xm:f>
              <xm:sqref>DZ30</xm:sqref>
            </x14:sparkline>
            <x14:sparkline>
              <xm:f>PIT_history_supplement!C31:DY31</xm:f>
              <xm:sqref>DZ31</xm:sqref>
            </x14:sparkline>
            <x14:sparkline>
              <xm:f>PIT_history_supplement!C32:DY32</xm:f>
              <xm:sqref>DZ32</xm:sqref>
            </x14:sparkline>
            <x14:sparkline>
              <xm:f>PIT_history_supplement!C33:DY33</xm:f>
              <xm:sqref>DZ33</xm:sqref>
            </x14:sparkline>
            <x14:sparkline>
              <xm:f>PIT_history_supplement!C34:DY34</xm:f>
              <xm:sqref>DZ34</xm:sqref>
            </x14:sparkline>
            <x14:sparkline>
              <xm:f>PIT_history_supplement!C35:DY35</xm:f>
              <xm:sqref>DZ35</xm:sqref>
            </x14:sparkline>
            <x14:sparkline>
              <xm:f>PIT_history_supplement!C36:DY36</xm:f>
              <xm:sqref>DZ36</xm:sqref>
            </x14:sparkline>
            <x14:sparkline>
              <xm:f>PIT_history_supplement!C37:DY37</xm:f>
              <xm:sqref>DZ37</xm:sqref>
            </x14:sparkline>
            <x14:sparkline>
              <xm:f>PIT_history_supplement!C38:DY38</xm:f>
              <xm:sqref>DZ38</xm:sqref>
            </x14:sparkline>
            <x14:sparkline>
              <xm:f>PIT_history_supplement!C39:DY39</xm:f>
              <xm:sqref>DZ39</xm:sqref>
            </x14:sparkline>
            <x14:sparkline>
              <xm:f>PIT_history_supplement!C40:DY40</xm:f>
              <xm:sqref>DZ40</xm:sqref>
            </x14:sparkline>
            <x14:sparkline>
              <xm:f>PIT_history_supplement!C41:DY41</xm:f>
              <xm:sqref>DZ41</xm:sqref>
            </x14:sparkline>
            <x14:sparkline>
              <xm:f>PIT_history_supplement!C42:DY42</xm:f>
              <xm:sqref>DZ42</xm:sqref>
            </x14:sparkline>
            <x14:sparkline>
              <xm:f>PIT_history_supplement!C43:DY43</xm:f>
              <xm:sqref>DZ43</xm:sqref>
            </x14:sparkline>
            <x14:sparkline>
              <xm:f>PIT_history_supplement!C44:DY44</xm:f>
              <xm:sqref>DZ44</xm:sqref>
            </x14:sparkline>
            <x14:sparkline>
              <xm:f>PIT_history_supplement!C45:DY45</xm:f>
              <xm:sqref>DZ45</xm:sqref>
            </x14:sparkline>
            <x14:sparkline>
              <xm:f>PIT_history_supplement!C46:DY46</xm:f>
              <xm:sqref>DZ46</xm:sqref>
            </x14:sparkline>
            <x14:sparkline>
              <xm:f>PIT_history_supplement!C47:DY47</xm:f>
              <xm:sqref>DZ47</xm:sqref>
            </x14:sparkline>
            <x14:sparkline>
              <xm:f>PIT_history_supplement!C48:DY48</xm:f>
              <xm:sqref>DZ48</xm:sqref>
            </x14:sparkline>
            <x14:sparkline>
              <xm:f>PIT_history_supplement!C49:DY49</xm:f>
              <xm:sqref>DZ49</xm:sqref>
            </x14:sparkline>
            <x14:sparkline>
              <xm:f>PIT_history_supplement!C50:DY50</xm:f>
              <xm:sqref>DZ50</xm:sqref>
            </x14:sparkline>
            <x14:sparkline>
              <xm:f>PIT_history_supplement!C51:DY51</xm:f>
              <xm:sqref>DZ51</xm:sqref>
            </x14:sparkline>
            <x14:sparkline>
              <xm:f>PIT_history_supplement!C52:DY52</xm:f>
              <xm:sqref>DZ52</xm:sqref>
            </x14:sparkline>
            <x14:sparkline>
              <xm:f>PIT_history_supplement!C53:DY53</xm:f>
              <xm:sqref>DZ53</xm:sqref>
            </x14:sparkline>
            <x14:sparkline>
              <xm:f>PIT_history_supplement!C54:DY54</xm:f>
              <xm:sqref>DZ54</xm:sqref>
            </x14:sparkline>
            <x14:sparkline>
              <xm:f>PIT_history_supplement!C55:DY55</xm:f>
              <xm:sqref>DZ55</xm:sqref>
            </x14:sparkline>
            <x14:sparkline>
              <xm:f>PIT_history_supplement!C57:DY57</xm:f>
              <xm:sqref>DZ57</xm:sqref>
            </x14:sparkline>
            <x14:sparkline>
              <xm:f>PIT_history_supplement!C58:DY58</xm:f>
              <xm:sqref>DZ58</xm:sqref>
            </x14:sparkline>
            <x14:sparkline>
              <xm:f>PIT_history_supplement!C59:DY59</xm:f>
              <xm:sqref>DZ59</xm:sqref>
            </x14:sparkline>
            <x14:sparkline>
              <xm:f>PIT_history_supplement!C60:DY60</xm:f>
              <xm:sqref>DZ60</xm:sqref>
            </x14:sparkline>
            <x14:sparkline>
              <xm:f>PIT_history_supplement!C61:DY61</xm:f>
              <xm:sqref>DZ61</xm:sqref>
            </x14:sparkline>
            <x14:sparkline>
              <xm:f>PIT_history_supplement!C62:DY62</xm:f>
              <xm:sqref>DZ62</xm:sqref>
            </x14:sparkline>
            <x14:sparkline>
              <xm:f>PIT_history_supplement!C63:DY63</xm:f>
              <xm:sqref>DZ63</xm:sqref>
            </x14:sparkline>
            <x14:sparkline>
              <xm:f>PIT_history_supplement!C64:DY64</xm:f>
              <xm:sqref>DZ64</xm:sqref>
            </x14:sparkline>
          </x14:sparklines>
        </x14:sparklineGroup>
        <x14:sparklineGroup type="column" displayEmptyCellsAs="gap" xr2:uid="{040E0504-D7EA-1240-AE05-1024FC1F6EE1}">
          <x14:colorSeries rgb="FF376092"/>
          <x14:colorNegative rgb="FFD00000"/>
          <x14:colorAxis rgb="FF000000"/>
          <x14:colorMarkers rgb="FFD00000"/>
          <x14:colorFirst rgb="FFD00000"/>
          <x14:colorLast rgb="FFD00000"/>
          <x14:colorHigh rgb="FFD00000"/>
          <x14:colorLow rgb="FFD00000"/>
          <x14:sparklines>
            <x14:sparkline>
              <xm:f>PIT_history_supplement!C56:DY56</xm:f>
              <xm:sqref>DZ56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2A8B5-5A3B-174D-A13D-495F3E25E172}">
  <sheetPr>
    <tabColor rgb="FF44888B"/>
  </sheetPr>
  <dimension ref="A1:EU94"/>
  <sheetViews>
    <sheetView zoomScaleNormal="100" workbookViewId="0">
      <pane xSplit="1" ySplit="1" topLeftCell="DG2" activePane="bottomRight" state="frozen"/>
      <selection pane="topRight" activeCell="AD17" sqref="AD17"/>
      <selection pane="bottomLeft" activeCell="AD17" sqref="AD17"/>
      <selection pane="bottomRight"/>
    </sheetView>
  </sheetViews>
  <sheetFormatPr defaultColWidth="8.6640625" defaultRowHeight="14.4"/>
  <cols>
    <col min="1" max="1" width="23.6640625" style="5" customWidth="1"/>
    <col min="2" max="2" width="10.6640625" style="10" customWidth="1"/>
    <col min="3" max="130" width="10.6640625" style="4" customWidth="1"/>
    <col min="131" max="16384" width="8.6640625" style="4"/>
  </cols>
  <sheetData>
    <row r="1" spans="1:151" s="6" customFormat="1" ht="39" customHeight="1">
      <c r="A1" s="78" t="s">
        <v>88</v>
      </c>
      <c r="B1" s="79">
        <v>1900</v>
      </c>
      <c r="C1" s="79">
        <v>1901</v>
      </c>
      <c r="D1" s="79">
        <v>1902</v>
      </c>
      <c r="E1" s="79">
        <v>1903</v>
      </c>
      <c r="F1" s="79">
        <v>1904</v>
      </c>
      <c r="G1" s="79">
        <v>1905</v>
      </c>
      <c r="H1" s="79">
        <v>1906</v>
      </c>
      <c r="I1" s="79">
        <v>1907</v>
      </c>
      <c r="J1" s="79">
        <v>1908</v>
      </c>
      <c r="K1" s="79">
        <v>1909</v>
      </c>
      <c r="L1" s="79">
        <v>1910</v>
      </c>
      <c r="M1" s="79">
        <v>1911</v>
      </c>
      <c r="N1" s="79">
        <v>1912</v>
      </c>
      <c r="O1" s="79">
        <v>1913</v>
      </c>
      <c r="P1" s="79">
        <v>1914</v>
      </c>
      <c r="Q1" s="79">
        <v>1915</v>
      </c>
      <c r="R1" s="79">
        <v>1916</v>
      </c>
      <c r="S1" s="79">
        <v>1917</v>
      </c>
      <c r="T1" s="79">
        <v>1918</v>
      </c>
      <c r="U1" s="79">
        <v>1919</v>
      </c>
      <c r="V1" s="79">
        <v>1920</v>
      </c>
      <c r="W1" s="79">
        <v>1921</v>
      </c>
      <c r="X1" s="79">
        <v>1922</v>
      </c>
      <c r="Y1" s="79">
        <v>1923</v>
      </c>
      <c r="Z1" s="79">
        <v>1924</v>
      </c>
      <c r="AA1" s="79">
        <v>1925</v>
      </c>
      <c r="AB1" s="79">
        <v>1926</v>
      </c>
      <c r="AC1" s="79">
        <v>1927</v>
      </c>
      <c r="AD1" s="79">
        <v>1928</v>
      </c>
      <c r="AE1" s="79">
        <v>1929</v>
      </c>
      <c r="AF1" s="79">
        <v>1930</v>
      </c>
      <c r="AG1" s="79">
        <v>1931</v>
      </c>
      <c r="AH1" s="79">
        <v>1932</v>
      </c>
      <c r="AI1" s="79">
        <v>1933</v>
      </c>
      <c r="AJ1" s="79">
        <v>1934</v>
      </c>
      <c r="AK1" s="79">
        <v>1935</v>
      </c>
      <c r="AL1" s="79">
        <v>1936</v>
      </c>
      <c r="AM1" s="79">
        <v>1937</v>
      </c>
      <c r="AN1" s="79">
        <v>1938</v>
      </c>
      <c r="AO1" s="79">
        <v>1939</v>
      </c>
      <c r="AP1" s="79">
        <v>1940</v>
      </c>
      <c r="AQ1" s="79">
        <v>1941</v>
      </c>
      <c r="AR1" s="79">
        <v>1942</v>
      </c>
      <c r="AS1" s="79">
        <v>1943</v>
      </c>
      <c r="AT1" s="79">
        <v>1944</v>
      </c>
      <c r="AU1" s="79">
        <v>1945</v>
      </c>
      <c r="AV1" s="79">
        <v>1946</v>
      </c>
      <c r="AW1" s="79">
        <v>1947</v>
      </c>
      <c r="AX1" s="79">
        <v>1948</v>
      </c>
      <c r="AY1" s="79">
        <v>1949</v>
      </c>
      <c r="AZ1" s="79">
        <v>1950</v>
      </c>
      <c r="BA1" s="79">
        <v>1951</v>
      </c>
      <c r="BB1" s="79">
        <v>1952</v>
      </c>
      <c r="BC1" s="79">
        <v>1953</v>
      </c>
      <c r="BD1" s="79">
        <v>1954</v>
      </c>
      <c r="BE1" s="79">
        <v>1955</v>
      </c>
      <c r="BF1" s="79">
        <v>1956</v>
      </c>
      <c r="BG1" s="79">
        <v>1957</v>
      </c>
      <c r="BH1" s="79">
        <v>1958</v>
      </c>
      <c r="BI1" s="79">
        <v>1959</v>
      </c>
      <c r="BJ1" s="79">
        <v>1960</v>
      </c>
      <c r="BK1" s="79">
        <v>1961</v>
      </c>
      <c r="BL1" s="79">
        <v>1962</v>
      </c>
      <c r="BM1" s="79">
        <v>1963</v>
      </c>
      <c r="BN1" s="79">
        <v>1964</v>
      </c>
      <c r="BO1" s="79">
        <v>1965</v>
      </c>
      <c r="BP1" s="79">
        <v>1966</v>
      </c>
      <c r="BQ1" s="79">
        <v>1967</v>
      </c>
      <c r="BR1" s="79">
        <v>1968</v>
      </c>
      <c r="BS1" s="79">
        <v>1969</v>
      </c>
      <c r="BT1" s="79">
        <v>1970</v>
      </c>
      <c r="BU1" s="79">
        <v>1971</v>
      </c>
      <c r="BV1" s="79">
        <v>1972</v>
      </c>
      <c r="BW1" s="79">
        <v>1973</v>
      </c>
      <c r="BX1" s="79">
        <v>1974</v>
      </c>
      <c r="BY1" s="79">
        <v>1975</v>
      </c>
      <c r="BZ1" s="79">
        <v>1976</v>
      </c>
      <c r="CA1" s="79">
        <v>1977</v>
      </c>
      <c r="CB1" s="79">
        <v>1978</v>
      </c>
      <c r="CC1" s="79">
        <v>1979</v>
      </c>
      <c r="CD1" s="79">
        <v>1980</v>
      </c>
      <c r="CE1" s="79">
        <v>1981</v>
      </c>
      <c r="CF1" s="79">
        <v>1982</v>
      </c>
      <c r="CG1" s="79">
        <v>1983</v>
      </c>
      <c r="CH1" s="79">
        <v>1984</v>
      </c>
      <c r="CI1" s="79">
        <v>1985</v>
      </c>
      <c r="CJ1" s="79">
        <v>1986</v>
      </c>
      <c r="CK1" s="79">
        <v>1987</v>
      </c>
      <c r="CL1" s="79">
        <v>1988</v>
      </c>
      <c r="CM1" s="79">
        <v>1989</v>
      </c>
      <c r="CN1" s="79">
        <v>1990</v>
      </c>
      <c r="CO1" s="79">
        <v>1991</v>
      </c>
      <c r="CP1" s="79">
        <v>1992</v>
      </c>
      <c r="CQ1" s="79">
        <v>1993</v>
      </c>
      <c r="CR1" s="79">
        <v>1994</v>
      </c>
      <c r="CS1" s="79">
        <v>1995</v>
      </c>
      <c r="CT1" s="79">
        <v>1996</v>
      </c>
      <c r="CU1" s="79">
        <v>1997</v>
      </c>
      <c r="CV1" s="79">
        <v>1998</v>
      </c>
      <c r="CW1" s="79">
        <v>1999</v>
      </c>
      <c r="CX1" s="79">
        <v>2000</v>
      </c>
      <c r="CY1" s="79">
        <v>2001</v>
      </c>
      <c r="CZ1" s="79">
        <v>2002</v>
      </c>
      <c r="DA1" s="79">
        <v>2003</v>
      </c>
      <c r="DB1" s="79">
        <v>2004</v>
      </c>
      <c r="DC1" s="79">
        <v>2005</v>
      </c>
      <c r="DD1" s="79">
        <v>2006</v>
      </c>
      <c r="DE1" s="79">
        <v>2007</v>
      </c>
      <c r="DF1" s="79">
        <v>2008</v>
      </c>
      <c r="DG1" s="79">
        <v>2009</v>
      </c>
      <c r="DH1" s="79">
        <v>2010</v>
      </c>
      <c r="DI1" s="79">
        <v>2011</v>
      </c>
      <c r="DJ1" s="79">
        <v>2012</v>
      </c>
      <c r="DK1" s="79">
        <v>2013</v>
      </c>
      <c r="DL1" s="79">
        <v>2014</v>
      </c>
      <c r="DM1" s="79">
        <v>2015</v>
      </c>
      <c r="DN1" s="79">
        <v>2016</v>
      </c>
      <c r="DO1" s="79">
        <v>2017</v>
      </c>
      <c r="DP1" s="79">
        <v>2018</v>
      </c>
      <c r="DQ1" s="79">
        <v>2019</v>
      </c>
      <c r="DR1" s="79">
        <v>2020</v>
      </c>
      <c r="DS1" s="79">
        <v>2021</v>
      </c>
      <c r="DT1" s="79">
        <v>2022</v>
      </c>
      <c r="DU1" s="79">
        <v>2023</v>
      </c>
      <c r="DV1" s="79">
        <v>2024</v>
      </c>
      <c r="DW1" s="79">
        <v>2025</v>
      </c>
      <c r="DX1" s="20">
        <v>2026</v>
      </c>
      <c r="DY1" s="70">
        <v>2027</v>
      </c>
    </row>
    <row r="2" spans="1:151" ht="15" customHeight="1">
      <c r="A2" s="16" t="s">
        <v>26</v>
      </c>
      <c r="B2" s="80" t="s">
        <v>89</v>
      </c>
      <c r="C2" s="80" t="s">
        <v>89</v>
      </c>
      <c r="D2" s="80" t="s">
        <v>89</v>
      </c>
      <c r="E2" s="80" t="s">
        <v>89</v>
      </c>
      <c r="F2" s="80" t="s">
        <v>89</v>
      </c>
      <c r="G2" s="80" t="s">
        <v>89</v>
      </c>
      <c r="H2" s="80" t="s">
        <v>89</v>
      </c>
      <c r="I2" s="80" t="s">
        <v>89</v>
      </c>
      <c r="J2" s="80" t="s">
        <v>89</v>
      </c>
      <c r="K2" s="80" t="s">
        <v>89</v>
      </c>
      <c r="L2" s="80" t="s">
        <v>89</v>
      </c>
      <c r="M2" s="80" t="s">
        <v>89</v>
      </c>
      <c r="N2" s="80" t="s">
        <v>89</v>
      </c>
      <c r="O2" s="80" t="s">
        <v>89</v>
      </c>
      <c r="P2" s="80" t="s">
        <v>89</v>
      </c>
      <c r="Q2" s="80" t="s">
        <v>89</v>
      </c>
      <c r="R2" s="80" t="s">
        <v>89</v>
      </c>
      <c r="S2" s="80" t="s">
        <v>89</v>
      </c>
      <c r="T2" s="80" t="s">
        <v>89</v>
      </c>
      <c r="U2" s="80" t="s">
        <v>89</v>
      </c>
      <c r="V2" s="80" t="s">
        <v>89</v>
      </c>
      <c r="W2" s="80" t="s">
        <v>89</v>
      </c>
      <c r="X2" s="80" t="s">
        <v>89</v>
      </c>
      <c r="Y2" s="80" t="s">
        <v>89</v>
      </c>
      <c r="Z2" s="80" t="s">
        <v>89</v>
      </c>
      <c r="AA2" s="80" t="s">
        <v>89</v>
      </c>
      <c r="AB2" s="80" t="s">
        <v>89</v>
      </c>
      <c r="AC2" s="80" t="s">
        <v>89</v>
      </c>
      <c r="AD2" s="80" t="s">
        <v>89</v>
      </c>
      <c r="AE2" s="80" t="s">
        <v>89</v>
      </c>
      <c r="AF2" s="80" t="s">
        <v>89</v>
      </c>
      <c r="AG2" s="80" t="s">
        <v>89</v>
      </c>
      <c r="AH2" s="80" t="s">
        <v>89</v>
      </c>
      <c r="AI2" s="80">
        <v>1</v>
      </c>
      <c r="AJ2" s="80">
        <v>1</v>
      </c>
      <c r="AK2" s="80">
        <v>1</v>
      </c>
      <c r="AL2" s="80">
        <v>1</v>
      </c>
      <c r="AM2" s="80">
        <v>1</v>
      </c>
      <c r="AN2" s="80">
        <v>1</v>
      </c>
      <c r="AO2" s="80">
        <v>1</v>
      </c>
      <c r="AP2" s="80">
        <v>1</v>
      </c>
      <c r="AQ2" s="80">
        <v>1</v>
      </c>
      <c r="AR2" s="80">
        <v>1</v>
      </c>
      <c r="AS2" s="80">
        <v>1</v>
      </c>
      <c r="AT2" s="80">
        <v>1</v>
      </c>
      <c r="AU2" s="80">
        <v>1</v>
      </c>
      <c r="AV2" s="80">
        <v>1</v>
      </c>
      <c r="AW2" s="80">
        <v>1</v>
      </c>
      <c r="AX2" s="80">
        <v>1</v>
      </c>
      <c r="AY2" s="80">
        <v>1</v>
      </c>
      <c r="AZ2" s="80">
        <v>1</v>
      </c>
      <c r="BA2" s="80">
        <v>1</v>
      </c>
      <c r="BB2" s="80">
        <v>1</v>
      </c>
      <c r="BC2" s="80">
        <v>1</v>
      </c>
      <c r="BD2" s="80">
        <v>1</v>
      </c>
      <c r="BE2" s="80">
        <v>1</v>
      </c>
      <c r="BF2" s="80">
        <v>1</v>
      </c>
      <c r="BG2" s="80">
        <v>1</v>
      </c>
      <c r="BH2" s="80">
        <v>1</v>
      </c>
      <c r="BI2" s="80">
        <v>1</v>
      </c>
      <c r="BJ2" s="80">
        <v>1</v>
      </c>
      <c r="BK2" s="80">
        <v>1</v>
      </c>
      <c r="BL2" s="80">
        <v>1</v>
      </c>
      <c r="BM2" s="80">
        <v>1</v>
      </c>
      <c r="BN2" s="80">
        <v>1</v>
      </c>
      <c r="BO2" s="80">
        <v>1</v>
      </c>
      <c r="BP2" s="80">
        <v>1</v>
      </c>
      <c r="BQ2" s="80">
        <v>1</v>
      </c>
      <c r="BR2" s="80">
        <v>1</v>
      </c>
      <c r="BS2" s="80">
        <v>1</v>
      </c>
      <c r="BT2" s="80">
        <v>1</v>
      </c>
      <c r="BU2" s="80">
        <v>1</v>
      </c>
      <c r="BV2" s="80">
        <v>1</v>
      </c>
      <c r="BW2" s="80">
        <v>1</v>
      </c>
      <c r="BX2" s="80">
        <v>1</v>
      </c>
      <c r="BY2" s="80">
        <v>1</v>
      </c>
      <c r="BZ2" s="80">
        <v>1</v>
      </c>
      <c r="CA2" s="80">
        <v>1</v>
      </c>
      <c r="CB2" s="80">
        <v>1</v>
      </c>
      <c r="CC2" s="80">
        <v>1</v>
      </c>
      <c r="CD2" s="80">
        <v>1</v>
      </c>
      <c r="CE2" s="80">
        <v>1</v>
      </c>
      <c r="CF2" s="80">
        <v>1</v>
      </c>
      <c r="CG2" s="80">
        <v>1</v>
      </c>
      <c r="CH2" s="80">
        <v>1</v>
      </c>
      <c r="CI2" s="80">
        <v>1</v>
      </c>
      <c r="CJ2" s="80">
        <v>1</v>
      </c>
      <c r="CK2" s="80">
        <v>1</v>
      </c>
      <c r="CL2" s="80">
        <v>1</v>
      </c>
      <c r="CM2" s="80">
        <v>1</v>
      </c>
      <c r="CN2" s="80">
        <v>1</v>
      </c>
      <c r="CO2" s="80">
        <v>1</v>
      </c>
      <c r="CP2" s="80">
        <v>1</v>
      </c>
      <c r="CQ2" s="80">
        <v>1</v>
      </c>
      <c r="CR2" s="80">
        <v>1</v>
      </c>
      <c r="CS2" s="80">
        <v>1</v>
      </c>
      <c r="CT2" s="80">
        <v>1</v>
      </c>
      <c r="CU2" s="80">
        <v>1</v>
      </c>
      <c r="CV2" s="80">
        <v>1</v>
      </c>
      <c r="CW2" s="80">
        <v>1</v>
      </c>
      <c r="CX2" s="80">
        <v>1</v>
      </c>
      <c r="CY2" s="80">
        <v>1</v>
      </c>
      <c r="CZ2" s="80">
        <v>1</v>
      </c>
      <c r="DA2" s="80">
        <v>1</v>
      </c>
      <c r="DB2" s="80">
        <v>1</v>
      </c>
      <c r="DC2" s="80">
        <v>1</v>
      </c>
      <c r="DD2" s="80">
        <v>1</v>
      </c>
      <c r="DE2" s="80">
        <v>1</v>
      </c>
      <c r="DF2" s="80">
        <v>1</v>
      </c>
      <c r="DG2" s="80">
        <v>1</v>
      </c>
      <c r="DH2" s="80">
        <v>1</v>
      </c>
      <c r="DI2" s="80">
        <v>1</v>
      </c>
      <c r="DJ2" s="89">
        <v>1</v>
      </c>
      <c r="DK2" s="89">
        <v>1</v>
      </c>
      <c r="DL2" s="89">
        <v>1</v>
      </c>
      <c r="DM2" s="89">
        <v>1</v>
      </c>
      <c r="DN2" s="89">
        <v>1</v>
      </c>
      <c r="DO2" s="89">
        <v>1</v>
      </c>
      <c r="DP2" s="89">
        <v>1</v>
      </c>
      <c r="DQ2" s="89">
        <v>1</v>
      </c>
      <c r="DR2" s="89">
        <v>1</v>
      </c>
      <c r="DS2" s="89">
        <v>1</v>
      </c>
      <c r="DT2" s="89">
        <v>1</v>
      </c>
      <c r="DU2" s="89">
        <v>1</v>
      </c>
      <c r="DV2" s="89">
        <v>1</v>
      </c>
      <c r="DW2" s="89">
        <v>1</v>
      </c>
      <c r="DX2" s="89">
        <v>1</v>
      </c>
      <c r="DY2" s="141">
        <v>1</v>
      </c>
      <c r="DZ2" s="2"/>
      <c r="EA2" s="2"/>
      <c r="EB2" s="2"/>
      <c r="EC2" s="2"/>
      <c r="ED2" s="2"/>
      <c r="EE2" s="2"/>
      <c r="EF2" s="2"/>
      <c r="EG2" s="2"/>
      <c r="EH2" s="2"/>
      <c r="EI2" s="2"/>
      <c r="EJ2" s="2"/>
      <c r="EK2" s="2"/>
      <c r="EL2" s="2"/>
      <c r="EM2" s="2"/>
      <c r="EN2" s="2"/>
      <c r="EO2" s="2"/>
      <c r="EP2" s="2"/>
      <c r="EQ2" s="2"/>
      <c r="ER2" s="2"/>
      <c r="ES2" s="2"/>
      <c r="ET2" s="2"/>
      <c r="EU2" s="2"/>
    </row>
    <row r="3" spans="1:151" ht="15" customHeight="1">
      <c r="A3" s="17" t="s">
        <v>27</v>
      </c>
      <c r="B3" s="80" t="s">
        <v>89</v>
      </c>
      <c r="C3" s="80" t="s">
        <v>89</v>
      </c>
      <c r="D3" s="80" t="s">
        <v>89</v>
      </c>
      <c r="E3" s="80" t="s">
        <v>89</v>
      </c>
      <c r="F3" s="80" t="s">
        <v>89</v>
      </c>
      <c r="G3" s="80" t="s">
        <v>89</v>
      </c>
      <c r="H3" s="80" t="s">
        <v>89</v>
      </c>
      <c r="I3" s="80" t="s">
        <v>89</v>
      </c>
      <c r="J3" s="80" t="s">
        <v>89</v>
      </c>
      <c r="K3" s="80" t="s">
        <v>89</v>
      </c>
      <c r="L3" s="80" t="s">
        <v>89</v>
      </c>
      <c r="M3" s="80" t="s">
        <v>89</v>
      </c>
      <c r="N3" s="80" t="s">
        <v>89</v>
      </c>
      <c r="O3" s="80" t="s">
        <v>89</v>
      </c>
      <c r="P3" s="80" t="s">
        <v>89</v>
      </c>
      <c r="Q3" s="80" t="s">
        <v>89</v>
      </c>
      <c r="R3" s="80" t="s">
        <v>89</v>
      </c>
      <c r="S3" s="80" t="s">
        <v>89</v>
      </c>
      <c r="T3" s="80" t="s">
        <v>89</v>
      </c>
      <c r="U3" s="80" t="s">
        <v>89</v>
      </c>
      <c r="V3" s="80" t="s">
        <v>89</v>
      </c>
      <c r="W3" s="80" t="s">
        <v>89</v>
      </c>
      <c r="X3" s="80" t="s">
        <v>89</v>
      </c>
      <c r="Y3" s="80" t="s">
        <v>89</v>
      </c>
      <c r="Z3" s="80" t="s">
        <v>89</v>
      </c>
      <c r="AA3" s="80" t="s">
        <v>89</v>
      </c>
      <c r="AB3" s="80" t="s">
        <v>89</v>
      </c>
      <c r="AC3" s="80" t="s">
        <v>89</v>
      </c>
      <c r="AD3" s="80" t="s">
        <v>89</v>
      </c>
      <c r="AE3" s="80" t="s">
        <v>89</v>
      </c>
      <c r="AF3" s="80" t="s">
        <v>89</v>
      </c>
      <c r="AG3" s="80" t="s">
        <v>89</v>
      </c>
      <c r="AH3" s="80" t="s">
        <v>89</v>
      </c>
      <c r="AI3" s="80" t="s">
        <v>89</v>
      </c>
      <c r="AJ3" s="80" t="s">
        <v>89</v>
      </c>
      <c r="AK3" s="80" t="s">
        <v>89</v>
      </c>
      <c r="AL3" s="80" t="s">
        <v>89</v>
      </c>
      <c r="AM3" s="80" t="s">
        <v>89</v>
      </c>
      <c r="AN3" s="80" t="s">
        <v>89</v>
      </c>
      <c r="AO3" s="80" t="s">
        <v>89</v>
      </c>
      <c r="AP3" s="80" t="s">
        <v>89</v>
      </c>
      <c r="AQ3" s="80" t="s">
        <v>89</v>
      </c>
      <c r="AR3" s="80" t="s">
        <v>89</v>
      </c>
      <c r="AS3" s="80" t="s">
        <v>89</v>
      </c>
      <c r="AT3" s="80" t="s">
        <v>89</v>
      </c>
      <c r="AU3" s="80" t="s">
        <v>89</v>
      </c>
      <c r="AV3" s="80" t="s">
        <v>89</v>
      </c>
      <c r="AW3" s="80" t="s">
        <v>89</v>
      </c>
      <c r="AX3" s="80" t="s">
        <v>89</v>
      </c>
      <c r="AY3" s="80">
        <v>0</v>
      </c>
      <c r="AZ3" s="80">
        <v>0</v>
      </c>
      <c r="BA3" s="80">
        <v>0</v>
      </c>
      <c r="BB3" s="80">
        <v>0</v>
      </c>
      <c r="BC3" s="80">
        <v>0</v>
      </c>
      <c r="BD3" s="80">
        <v>0</v>
      </c>
      <c r="BE3" s="80">
        <v>0</v>
      </c>
      <c r="BF3" s="80">
        <v>0</v>
      </c>
      <c r="BG3" s="80">
        <v>0</v>
      </c>
      <c r="BH3" s="80">
        <v>0</v>
      </c>
      <c r="BI3" s="80">
        <v>0</v>
      </c>
      <c r="BJ3" s="80">
        <v>0</v>
      </c>
      <c r="BK3" s="80">
        <v>0</v>
      </c>
      <c r="BL3" s="80">
        <v>0</v>
      </c>
      <c r="BM3" s="80">
        <v>0</v>
      </c>
      <c r="BN3" s="80">
        <v>0</v>
      </c>
      <c r="BO3" s="80">
        <v>0</v>
      </c>
      <c r="BP3" s="80">
        <v>0</v>
      </c>
      <c r="BQ3" s="80">
        <v>0</v>
      </c>
      <c r="BR3" s="80">
        <v>0</v>
      </c>
      <c r="BS3" s="80">
        <v>0</v>
      </c>
      <c r="BT3" s="80">
        <v>0</v>
      </c>
      <c r="BU3" s="80">
        <v>0</v>
      </c>
      <c r="BV3" s="80">
        <v>0</v>
      </c>
      <c r="BW3" s="80">
        <v>0</v>
      </c>
      <c r="BX3" s="80">
        <v>0</v>
      </c>
      <c r="BY3" s="80">
        <v>0</v>
      </c>
      <c r="BZ3" s="80">
        <v>0</v>
      </c>
      <c r="CA3" s="80">
        <v>0</v>
      </c>
      <c r="CB3" s="80">
        <v>0</v>
      </c>
      <c r="CC3" s="80">
        <v>0</v>
      </c>
      <c r="CD3" s="80" t="s">
        <v>89</v>
      </c>
      <c r="CE3" s="80" t="s">
        <v>89</v>
      </c>
      <c r="CF3" s="80" t="s">
        <v>89</v>
      </c>
      <c r="CG3" s="80" t="s">
        <v>89</v>
      </c>
      <c r="CH3" s="80" t="s">
        <v>89</v>
      </c>
      <c r="CI3" s="80" t="s">
        <v>89</v>
      </c>
      <c r="CJ3" s="80" t="s">
        <v>89</v>
      </c>
      <c r="CK3" s="80" t="s">
        <v>89</v>
      </c>
      <c r="CL3" s="80" t="s">
        <v>89</v>
      </c>
      <c r="CM3" s="80" t="s">
        <v>89</v>
      </c>
      <c r="CN3" s="80" t="s">
        <v>89</v>
      </c>
      <c r="CO3" s="80" t="s">
        <v>89</v>
      </c>
      <c r="CP3" s="80" t="s">
        <v>89</v>
      </c>
      <c r="CQ3" s="80" t="s">
        <v>89</v>
      </c>
      <c r="CR3" s="80" t="s">
        <v>89</v>
      </c>
      <c r="CS3" s="80" t="s">
        <v>89</v>
      </c>
      <c r="CT3" s="80" t="s">
        <v>89</v>
      </c>
      <c r="CU3" s="80" t="s">
        <v>89</v>
      </c>
      <c r="CV3" s="80" t="s">
        <v>89</v>
      </c>
      <c r="CW3" s="80" t="s">
        <v>89</v>
      </c>
      <c r="CX3" s="80" t="s">
        <v>89</v>
      </c>
      <c r="CY3" s="80" t="s">
        <v>89</v>
      </c>
      <c r="CZ3" s="80" t="s">
        <v>89</v>
      </c>
      <c r="DA3" s="80" t="s">
        <v>89</v>
      </c>
      <c r="DB3" s="80" t="s">
        <v>89</v>
      </c>
      <c r="DC3" s="80" t="s">
        <v>89</v>
      </c>
      <c r="DD3" s="80" t="s">
        <v>89</v>
      </c>
      <c r="DE3" s="80" t="s">
        <v>89</v>
      </c>
      <c r="DF3" s="80" t="s">
        <v>89</v>
      </c>
      <c r="DG3" s="80" t="s">
        <v>89</v>
      </c>
      <c r="DH3" s="80" t="s">
        <v>89</v>
      </c>
      <c r="DI3" s="80" t="s">
        <v>89</v>
      </c>
      <c r="DJ3" s="89" t="s">
        <v>89</v>
      </c>
      <c r="DK3" s="89" t="s">
        <v>89</v>
      </c>
      <c r="DL3" s="89" t="s">
        <v>89</v>
      </c>
      <c r="DM3" s="89" t="s">
        <v>89</v>
      </c>
      <c r="DN3" s="89" t="s">
        <v>89</v>
      </c>
      <c r="DO3" s="89" t="s">
        <v>89</v>
      </c>
      <c r="DP3" s="89" t="s">
        <v>89</v>
      </c>
      <c r="DQ3" s="89" t="s">
        <v>89</v>
      </c>
      <c r="DR3" s="89" t="s">
        <v>89</v>
      </c>
      <c r="DS3" s="89" t="s">
        <v>89</v>
      </c>
      <c r="DT3" s="89" t="s">
        <v>89</v>
      </c>
      <c r="DU3" s="89" t="s">
        <v>89</v>
      </c>
      <c r="DV3" s="89" t="s">
        <v>89</v>
      </c>
      <c r="DW3" s="89" t="s">
        <v>89</v>
      </c>
      <c r="DX3" s="89" t="s">
        <v>89</v>
      </c>
      <c r="DY3" s="141" t="s">
        <v>89</v>
      </c>
      <c r="DZ3" s="2"/>
      <c r="EA3" s="2"/>
      <c r="EB3" s="2"/>
      <c r="EC3" s="2"/>
      <c r="ED3" s="2"/>
      <c r="EE3" s="2"/>
      <c r="EF3" s="2"/>
      <c r="EG3" s="2"/>
      <c r="EH3" s="2"/>
      <c r="EI3" s="2"/>
      <c r="EJ3" s="2"/>
      <c r="EK3" s="2"/>
      <c r="EL3" s="2"/>
      <c r="EM3" s="2"/>
      <c r="EN3" s="2"/>
      <c r="EO3" s="2"/>
      <c r="EP3" s="2"/>
      <c r="EQ3" s="2"/>
      <c r="ER3" s="2"/>
      <c r="ES3" s="2"/>
      <c r="ET3" s="2"/>
      <c r="EU3" s="2"/>
    </row>
    <row r="4" spans="1:151" ht="15" customHeight="1">
      <c r="A4" s="17" t="s">
        <v>28</v>
      </c>
      <c r="B4" s="80" t="s">
        <v>89</v>
      </c>
      <c r="C4" s="80" t="s">
        <v>89</v>
      </c>
      <c r="D4" s="80" t="s">
        <v>89</v>
      </c>
      <c r="E4" s="80" t="s">
        <v>89</v>
      </c>
      <c r="F4" s="80" t="s">
        <v>89</v>
      </c>
      <c r="G4" s="80" t="s">
        <v>89</v>
      </c>
      <c r="H4" s="80" t="s">
        <v>89</v>
      </c>
      <c r="I4" s="80" t="s">
        <v>89</v>
      </c>
      <c r="J4" s="80" t="s">
        <v>89</v>
      </c>
      <c r="K4" s="80" t="s">
        <v>89</v>
      </c>
      <c r="L4" s="80" t="s">
        <v>89</v>
      </c>
      <c r="M4" s="80" t="s">
        <v>89</v>
      </c>
      <c r="N4" s="80" t="s">
        <v>89</v>
      </c>
      <c r="O4" s="80" t="s">
        <v>89</v>
      </c>
      <c r="P4" s="80" t="s">
        <v>89</v>
      </c>
      <c r="Q4" s="80" t="s">
        <v>89</v>
      </c>
      <c r="R4" s="80" t="s">
        <v>89</v>
      </c>
      <c r="S4" s="80" t="s">
        <v>89</v>
      </c>
      <c r="T4" s="80" t="s">
        <v>89</v>
      </c>
      <c r="U4" s="80" t="s">
        <v>89</v>
      </c>
      <c r="V4" s="80" t="s">
        <v>89</v>
      </c>
      <c r="W4" s="80" t="s">
        <v>89</v>
      </c>
      <c r="X4" s="80" t="s">
        <v>89</v>
      </c>
      <c r="Y4" s="80" t="s">
        <v>89</v>
      </c>
      <c r="Z4" s="80" t="s">
        <v>89</v>
      </c>
      <c r="AA4" s="80" t="s">
        <v>89</v>
      </c>
      <c r="AB4" s="80" t="s">
        <v>89</v>
      </c>
      <c r="AC4" s="80" t="s">
        <v>89</v>
      </c>
      <c r="AD4" s="80" t="s">
        <v>89</v>
      </c>
      <c r="AE4" s="80" t="s">
        <v>89</v>
      </c>
      <c r="AF4" s="80" t="s">
        <v>89</v>
      </c>
      <c r="AG4" s="80" t="s">
        <v>89</v>
      </c>
      <c r="AH4" s="80" t="s">
        <v>89</v>
      </c>
      <c r="AI4" s="80">
        <v>1</v>
      </c>
      <c r="AJ4" s="80">
        <v>1</v>
      </c>
      <c r="AK4" s="80">
        <v>1</v>
      </c>
      <c r="AL4" s="80">
        <v>1</v>
      </c>
      <c r="AM4" s="80">
        <v>1</v>
      </c>
      <c r="AN4" s="80">
        <v>1</v>
      </c>
      <c r="AO4" s="80">
        <v>1</v>
      </c>
      <c r="AP4" s="80">
        <v>1</v>
      </c>
      <c r="AQ4" s="80">
        <v>1</v>
      </c>
      <c r="AR4" s="80">
        <v>1</v>
      </c>
      <c r="AS4" s="80">
        <v>1</v>
      </c>
      <c r="AT4" s="80">
        <v>1</v>
      </c>
      <c r="AU4" s="80">
        <v>1</v>
      </c>
      <c r="AV4" s="89">
        <v>1</v>
      </c>
      <c r="AW4" s="89">
        <v>1</v>
      </c>
      <c r="AX4" s="80">
        <v>1</v>
      </c>
      <c r="AY4" s="80">
        <v>1</v>
      </c>
      <c r="AZ4" s="80">
        <v>1</v>
      </c>
      <c r="BA4" s="80">
        <v>1</v>
      </c>
      <c r="BB4" s="80">
        <v>1</v>
      </c>
      <c r="BC4" s="80">
        <v>1</v>
      </c>
      <c r="BD4" s="80">
        <v>1</v>
      </c>
      <c r="BE4" s="80">
        <v>1</v>
      </c>
      <c r="BF4" s="80">
        <v>1</v>
      </c>
      <c r="BG4" s="80">
        <v>1</v>
      </c>
      <c r="BH4" s="80">
        <v>1</v>
      </c>
      <c r="BI4" s="80">
        <v>1</v>
      </c>
      <c r="BJ4" s="80">
        <v>1</v>
      </c>
      <c r="BK4" s="80">
        <v>1</v>
      </c>
      <c r="BL4" s="80">
        <v>1</v>
      </c>
      <c r="BM4" s="80">
        <v>1</v>
      </c>
      <c r="BN4" s="80">
        <v>1</v>
      </c>
      <c r="BO4" s="80">
        <v>1</v>
      </c>
      <c r="BP4" s="80">
        <v>1</v>
      </c>
      <c r="BQ4" s="80">
        <v>1</v>
      </c>
      <c r="BR4" s="80">
        <v>1</v>
      </c>
      <c r="BS4" s="80">
        <v>1</v>
      </c>
      <c r="BT4" s="80">
        <v>1</v>
      </c>
      <c r="BU4" s="80">
        <v>1</v>
      </c>
      <c r="BV4" s="80">
        <v>1</v>
      </c>
      <c r="BW4" s="80">
        <v>1</v>
      </c>
      <c r="BX4" s="80">
        <v>1</v>
      </c>
      <c r="BY4" s="80">
        <v>1</v>
      </c>
      <c r="BZ4" s="80">
        <v>1</v>
      </c>
      <c r="CA4" s="80">
        <v>1</v>
      </c>
      <c r="CB4" s="80">
        <v>1</v>
      </c>
      <c r="CC4" s="80">
        <v>1</v>
      </c>
      <c r="CD4" s="80">
        <v>1</v>
      </c>
      <c r="CE4" s="80">
        <v>1</v>
      </c>
      <c r="CF4" s="80">
        <v>1</v>
      </c>
      <c r="CG4" s="80">
        <v>1</v>
      </c>
      <c r="CH4" s="80">
        <v>1</v>
      </c>
      <c r="CI4" s="80">
        <v>1</v>
      </c>
      <c r="CJ4" s="80">
        <v>1</v>
      </c>
      <c r="CK4" s="80">
        <v>0.46</v>
      </c>
      <c r="CL4" s="80">
        <v>0.46</v>
      </c>
      <c r="CM4" s="80">
        <v>0</v>
      </c>
      <c r="CN4" s="80">
        <v>0</v>
      </c>
      <c r="CO4" s="80">
        <v>0</v>
      </c>
      <c r="CP4" s="80">
        <v>0</v>
      </c>
      <c r="CQ4" s="80">
        <v>0</v>
      </c>
      <c r="CR4" s="80">
        <v>0</v>
      </c>
      <c r="CS4" s="80">
        <v>0</v>
      </c>
      <c r="CT4" s="80">
        <v>0</v>
      </c>
      <c r="CU4" s="80">
        <v>0</v>
      </c>
      <c r="CV4" s="80">
        <v>0</v>
      </c>
      <c r="CW4" s="80">
        <v>0</v>
      </c>
      <c r="CX4" s="80">
        <v>0</v>
      </c>
      <c r="CY4" s="80">
        <v>0</v>
      </c>
      <c r="CZ4" s="80">
        <v>0</v>
      </c>
      <c r="DA4" s="80">
        <v>0</v>
      </c>
      <c r="DB4" s="80">
        <v>0</v>
      </c>
      <c r="DC4" s="80">
        <v>0</v>
      </c>
      <c r="DD4" s="80">
        <v>0</v>
      </c>
      <c r="DE4" s="80">
        <v>0</v>
      </c>
      <c r="DF4" s="80">
        <v>0</v>
      </c>
      <c r="DG4" s="80">
        <v>0</v>
      </c>
      <c r="DH4" s="80">
        <v>0</v>
      </c>
      <c r="DI4" s="80">
        <v>0</v>
      </c>
      <c r="DJ4" s="80">
        <v>0</v>
      </c>
      <c r="DK4" s="80">
        <v>0</v>
      </c>
      <c r="DL4" s="80">
        <v>0</v>
      </c>
      <c r="DM4" s="80">
        <v>0</v>
      </c>
      <c r="DN4" s="80">
        <v>0</v>
      </c>
      <c r="DO4" s="80">
        <v>0</v>
      </c>
      <c r="DP4" s="80">
        <v>0</v>
      </c>
      <c r="DQ4" s="80">
        <v>0</v>
      </c>
      <c r="DR4" s="80">
        <v>0</v>
      </c>
      <c r="DS4" s="80">
        <v>0</v>
      </c>
      <c r="DT4" s="80">
        <v>0</v>
      </c>
      <c r="DU4" s="80">
        <v>0</v>
      </c>
      <c r="DV4" s="80">
        <v>0</v>
      </c>
      <c r="DW4" s="80">
        <v>0</v>
      </c>
      <c r="DX4" s="80">
        <v>0</v>
      </c>
      <c r="DY4" s="141">
        <v>0</v>
      </c>
      <c r="DZ4" s="2"/>
      <c r="EA4" s="2"/>
      <c r="EB4" s="2"/>
      <c r="EC4" s="2"/>
      <c r="ED4" s="2"/>
      <c r="EE4" s="2"/>
      <c r="EF4" s="2"/>
      <c r="EG4" s="2"/>
      <c r="EH4" s="2"/>
      <c r="EI4" s="2"/>
      <c r="EJ4" s="2"/>
      <c r="EK4" s="2"/>
      <c r="EL4" s="2"/>
      <c r="EM4" s="2"/>
      <c r="EN4" s="2"/>
      <c r="EO4" s="2"/>
      <c r="EP4" s="2"/>
      <c r="EQ4" s="2"/>
      <c r="ER4" s="2"/>
      <c r="ES4" s="2"/>
      <c r="ET4" s="2"/>
      <c r="EU4" s="2"/>
    </row>
    <row r="5" spans="1:151" ht="15" customHeight="1">
      <c r="A5" s="17" t="s">
        <v>29</v>
      </c>
      <c r="B5" s="80" t="s">
        <v>89</v>
      </c>
      <c r="C5" s="80" t="s">
        <v>89</v>
      </c>
      <c r="D5" s="80" t="s">
        <v>89</v>
      </c>
      <c r="E5" s="80" t="s">
        <v>89</v>
      </c>
      <c r="F5" s="80" t="s">
        <v>89</v>
      </c>
      <c r="G5" s="80" t="s">
        <v>89</v>
      </c>
      <c r="H5" s="80" t="s">
        <v>89</v>
      </c>
      <c r="I5" s="80" t="s">
        <v>89</v>
      </c>
      <c r="J5" s="80" t="s">
        <v>89</v>
      </c>
      <c r="K5" s="80" t="s">
        <v>89</v>
      </c>
      <c r="L5" s="80" t="s">
        <v>89</v>
      </c>
      <c r="M5" s="80" t="s">
        <v>89</v>
      </c>
      <c r="N5" s="80" t="s">
        <v>89</v>
      </c>
      <c r="O5" s="80" t="s">
        <v>89</v>
      </c>
      <c r="P5" s="80" t="s">
        <v>89</v>
      </c>
      <c r="Q5" s="80" t="s">
        <v>89</v>
      </c>
      <c r="R5" s="80" t="s">
        <v>89</v>
      </c>
      <c r="S5" s="80" t="s">
        <v>89</v>
      </c>
      <c r="T5" s="80" t="s">
        <v>89</v>
      </c>
      <c r="U5" s="80" t="s">
        <v>89</v>
      </c>
      <c r="V5" s="80" t="s">
        <v>89</v>
      </c>
      <c r="W5" s="80" t="s">
        <v>89</v>
      </c>
      <c r="X5" s="80" t="s">
        <v>89</v>
      </c>
      <c r="Y5" s="80" t="s">
        <v>89</v>
      </c>
      <c r="Z5" s="80" t="s">
        <v>89</v>
      </c>
      <c r="AA5" s="80" t="s">
        <v>89</v>
      </c>
      <c r="AB5" s="80" t="s">
        <v>89</v>
      </c>
      <c r="AC5" s="80" t="s">
        <v>89</v>
      </c>
      <c r="AD5" s="80" t="s">
        <v>89</v>
      </c>
      <c r="AE5" s="80">
        <v>1</v>
      </c>
      <c r="AF5" s="80">
        <v>1</v>
      </c>
      <c r="AG5" s="80">
        <v>1</v>
      </c>
      <c r="AH5" s="80">
        <v>1</v>
      </c>
      <c r="AI5" s="80">
        <v>1</v>
      </c>
      <c r="AJ5" s="80">
        <v>1</v>
      </c>
      <c r="AK5" s="80">
        <v>1</v>
      </c>
      <c r="AL5" s="80">
        <v>1</v>
      </c>
      <c r="AM5" s="80">
        <v>1</v>
      </c>
      <c r="AN5" s="80">
        <v>1</v>
      </c>
      <c r="AO5" s="80">
        <v>1</v>
      </c>
      <c r="AP5" s="80">
        <v>1</v>
      </c>
      <c r="AQ5" s="80">
        <v>1</v>
      </c>
      <c r="AR5" s="80">
        <v>1</v>
      </c>
      <c r="AS5" s="80">
        <v>1</v>
      </c>
      <c r="AT5" s="80">
        <v>1</v>
      </c>
      <c r="AU5" s="80">
        <v>1</v>
      </c>
      <c r="AV5" s="90">
        <v>0.5</v>
      </c>
      <c r="AW5" s="90">
        <v>0.5</v>
      </c>
      <c r="AX5" s="90">
        <v>0.5</v>
      </c>
      <c r="AY5" s="80">
        <v>0</v>
      </c>
      <c r="AZ5" s="80">
        <v>0</v>
      </c>
      <c r="BA5" s="80">
        <v>0</v>
      </c>
      <c r="BB5" s="80">
        <v>0</v>
      </c>
      <c r="BC5" s="80">
        <v>0</v>
      </c>
      <c r="BD5" s="80">
        <v>0</v>
      </c>
      <c r="BE5" s="80">
        <v>0</v>
      </c>
      <c r="BF5" s="80">
        <v>0</v>
      </c>
      <c r="BG5" s="80">
        <v>0</v>
      </c>
      <c r="BH5" s="80">
        <v>0</v>
      </c>
      <c r="BI5" s="80">
        <v>0</v>
      </c>
      <c r="BJ5" s="80">
        <v>0</v>
      </c>
      <c r="BK5" s="80">
        <v>0</v>
      </c>
      <c r="BL5" s="80">
        <v>0</v>
      </c>
      <c r="BM5" s="80">
        <v>0</v>
      </c>
      <c r="BN5" s="80">
        <v>0</v>
      </c>
      <c r="BO5" s="80">
        <v>0</v>
      </c>
      <c r="BP5" s="80">
        <v>0</v>
      </c>
      <c r="BQ5" s="80">
        <v>0</v>
      </c>
      <c r="BR5" s="80">
        <v>0</v>
      </c>
      <c r="BS5" s="80">
        <v>0</v>
      </c>
      <c r="BT5" s="80">
        <v>0</v>
      </c>
      <c r="BU5" s="80">
        <v>0</v>
      </c>
      <c r="BV5" s="80">
        <v>0</v>
      </c>
      <c r="BW5" s="80">
        <v>0</v>
      </c>
      <c r="BX5" s="80">
        <v>0</v>
      </c>
      <c r="BY5" s="80">
        <v>0</v>
      </c>
      <c r="BZ5" s="80">
        <v>0</v>
      </c>
      <c r="CA5" s="80">
        <v>0</v>
      </c>
      <c r="CB5" s="80">
        <v>0</v>
      </c>
      <c r="CC5" s="80">
        <v>0</v>
      </c>
      <c r="CD5" s="80">
        <v>0</v>
      </c>
      <c r="CE5" s="80">
        <v>0</v>
      </c>
      <c r="CF5" s="80">
        <v>0</v>
      </c>
      <c r="CG5" s="80">
        <v>0</v>
      </c>
      <c r="CH5" s="80">
        <v>0</v>
      </c>
      <c r="CI5" s="80">
        <v>0</v>
      </c>
      <c r="CJ5" s="80">
        <v>0</v>
      </c>
      <c r="CK5" s="80">
        <v>0</v>
      </c>
      <c r="CL5" s="80">
        <v>0</v>
      </c>
      <c r="CM5" s="80">
        <v>0</v>
      </c>
      <c r="CN5" s="80">
        <v>0</v>
      </c>
      <c r="CO5" s="80">
        <v>0</v>
      </c>
      <c r="CP5" s="80">
        <v>0</v>
      </c>
      <c r="CQ5" s="80">
        <v>0</v>
      </c>
      <c r="CR5" s="80">
        <v>0</v>
      </c>
      <c r="CS5" s="80">
        <v>0</v>
      </c>
      <c r="CT5" s="80">
        <v>0</v>
      </c>
      <c r="CU5" s="80">
        <v>0</v>
      </c>
      <c r="CV5" s="80">
        <v>0</v>
      </c>
      <c r="CW5" s="80">
        <v>0</v>
      </c>
      <c r="CX5" s="80">
        <v>0</v>
      </c>
      <c r="CY5" s="80">
        <v>0</v>
      </c>
      <c r="CZ5" s="80">
        <v>0</v>
      </c>
      <c r="DA5" s="80">
        <v>0</v>
      </c>
      <c r="DB5" s="80">
        <v>0</v>
      </c>
      <c r="DC5" s="80">
        <v>0</v>
      </c>
      <c r="DD5" s="80">
        <v>0</v>
      </c>
      <c r="DE5" s="80">
        <v>0</v>
      </c>
      <c r="DF5" s="80">
        <v>0</v>
      </c>
      <c r="DG5" s="80">
        <v>0</v>
      </c>
      <c r="DH5" s="80">
        <v>0</v>
      </c>
      <c r="DI5" s="80">
        <v>0</v>
      </c>
      <c r="DJ5" s="80">
        <v>0</v>
      </c>
      <c r="DK5" s="80">
        <v>0</v>
      </c>
      <c r="DL5" s="80">
        <v>0</v>
      </c>
      <c r="DM5" s="80">
        <v>0</v>
      </c>
      <c r="DN5" s="80">
        <v>0</v>
      </c>
      <c r="DO5" s="80">
        <v>0</v>
      </c>
      <c r="DP5" s="80">
        <v>0</v>
      </c>
      <c r="DQ5" s="80">
        <v>0</v>
      </c>
      <c r="DR5" s="80">
        <v>0</v>
      </c>
      <c r="DS5" s="80">
        <v>0</v>
      </c>
      <c r="DT5" s="80">
        <v>0</v>
      </c>
      <c r="DU5" s="80">
        <v>0</v>
      </c>
      <c r="DV5" s="80">
        <v>0</v>
      </c>
      <c r="DW5" s="80">
        <v>0</v>
      </c>
      <c r="DX5" s="80">
        <v>0</v>
      </c>
      <c r="DY5" s="141">
        <v>0</v>
      </c>
      <c r="DZ5" s="2"/>
      <c r="EA5" s="2"/>
      <c r="EB5" s="2"/>
      <c r="EC5" s="2"/>
      <c r="ED5" s="2"/>
      <c r="EE5" s="2"/>
      <c r="EF5" s="2"/>
      <c r="EG5" s="2"/>
      <c r="EH5" s="2"/>
      <c r="EI5" s="2"/>
      <c r="EJ5" s="2"/>
      <c r="EK5" s="2"/>
      <c r="EL5" s="2"/>
      <c r="EM5" s="2"/>
      <c r="EN5" s="2"/>
      <c r="EO5" s="2"/>
      <c r="EP5" s="2"/>
      <c r="EQ5" s="2"/>
      <c r="ER5" s="2"/>
      <c r="ES5" s="2"/>
      <c r="ET5" s="2"/>
      <c r="EU5" s="2"/>
    </row>
    <row r="6" spans="1:151" ht="15" customHeight="1">
      <c r="A6" s="17" t="s">
        <v>30</v>
      </c>
      <c r="B6" s="80" t="s">
        <v>89</v>
      </c>
      <c r="C6" s="80" t="s">
        <v>89</v>
      </c>
      <c r="D6" s="80" t="s">
        <v>89</v>
      </c>
      <c r="E6" s="80" t="s">
        <v>89</v>
      </c>
      <c r="F6" s="80" t="s">
        <v>89</v>
      </c>
      <c r="G6" s="80" t="s">
        <v>89</v>
      </c>
      <c r="H6" s="80" t="s">
        <v>89</v>
      </c>
      <c r="I6" s="80" t="s">
        <v>89</v>
      </c>
      <c r="J6" s="80" t="s">
        <v>89</v>
      </c>
      <c r="K6" s="80" t="s">
        <v>89</v>
      </c>
      <c r="L6" s="80" t="s">
        <v>89</v>
      </c>
      <c r="M6" s="80" t="s">
        <v>89</v>
      </c>
      <c r="N6" s="80" t="s">
        <v>89</v>
      </c>
      <c r="O6" s="80" t="s">
        <v>89</v>
      </c>
      <c r="P6" s="80" t="s">
        <v>89</v>
      </c>
      <c r="Q6" s="80" t="s">
        <v>89</v>
      </c>
      <c r="R6" s="80" t="s">
        <v>89</v>
      </c>
      <c r="S6" s="80" t="s">
        <v>89</v>
      </c>
      <c r="T6" s="80" t="s">
        <v>89</v>
      </c>
      <c r="U6" s="80" t="s">
        <v>89</v>
      </c>
      <c r="V6" s="80" t="s">
        <v>89</v>
      </c>
      <c r="W6" s="80" t="s">
        <v>89</v>
      </c>
      <c r="X6" s="80" t="s">
        <v>89</v>
      </c>
      <c r="Y6" s="80" t="s">
        <v>89</v>
      </c>
      <c r="Z6" s="80" t="s">
        <v>89</v>
      </c>
      <c r="AA6" s="80" t="s">
        <v>89</v>
      </c>
      <c r="AB6" s="80" t="s">
        <v>89</v>
      </c>
      <c r="AC6" s="80" t="s">
        <v>89</v>
      </c>
      <c r="AD6" s="80" t="s">
        <v>89</v>
      </c>
      <c r="AE6" s="80" t="s">
        <v>89</v>
      </c>
      <c r="AF6" s="80" t="s">
        <v>89</v>
      </c>
      <c r="AG6" s="80" t="s">
        <v>89</v>
      </c>
      <c r="AH6" s="80" t="s">
        <v>89</v>
      </c>
      <c r="AI6" s="80" t="s">
        <v>89</v>
      </c>
      <c r="AJ6" s="80" t="s">
        <v>89</v>
      </c>
      <c r="AK6" s="80">
        <v>0</v>
      </c>
      <c r="AL6" s="80">
        <v>0</v>
      </c>
      <c r="AM6" s="80">
        <v>0</v>
      </c>
      <c r="AN6" s="80">
        <v>0</v>
      </c>
      <c r="AO6" s="80">
        <v>0</v>
      </c>
      <c r="AP6" s="80">
        <v>0</v>
      </c>
      <c r="AQ6" s="80">
        <v>0</v>
      </c>
      <c r="AR6" s="80">
        <v>0</v>
      </c>
      <c r="AS6" s="80">
        <v>0</v>
      </c>
      <c r="AT6" s="80">
        <v>0</v>
      </c>
      <c r="AU6" s="80">
        <v>0</v>
      </c>
      <c r="AV6" s="80">
        <v>0</v>
      </c>
      <c r="AW6" s="80">
        <v>0</v>
      </c>
      <c r="AX6" s="80">
        <v>0</v>
      </c>
      <c r="AY6" s="80">
        <v>0</v>
      </c>
      <c r="AZ6" s="80">
        <v>0</v>
      </c>
      <c r="BA6" s="80">
        <v>0</v>
      </c>
      <c r="BB6" s="80">
        <v>0</v>
      </c>
      <c r="BC6" s="80">
        <v>0</v>
      </c>
      <c r="BD6" s="80">
        <v>0</v>
      </c>
      <c r="BE6" s="80">
        <v>0</v>
      </c>
      <c r="BF6" s="80">
        <v>0</v>
      </c>
      <c r="BG6" s="80">
        <v>0</v>
      </c>
      <c r="BH6" s="80">
        <v>0</v>
      </c>
      <c r="BI6" s="80">
        <v>0</v>
      </c>
      <c r="BJ6" s="80">
        <v>0</v>
      </c>
      <c r="BK6" s="80">
        <v>0</v>
      </c>
      <c r="BL6" s="80">
        <v>0</v>
      </c>
      <c r="BM6" s="80">
        <v>0</v>
      </c>
      <c r="BN6" s="80">
        <v>0</v>
      </c>
      <c r="BO6" s="80">
        <v>0</v>
      </c>
      <c r="BP6" s="80">
        <v>0</v>
      </c>
      <c r="BQ6" s="80">
        <v>0</v>
      </c>
      <c r="BR6" s="80">
        <v>0</v>
      </c>
      <c r="BS6" s="80">
        <v>0</v>
      </c>
      <c r="BT6" s="80">
        <v>0</v>
      </c>
      <c r="BU6" s="80">
        <v>0</v>
      </c>
      <c r="BV6" s="80">
        <v>0</v>
      </c>
      <c r="BW6" s="80">
        <v>0</v>
      </c>
      <c r="BX6" s="80">
        <v>0</v>
      </c>
      <c r="BY6" s="80">
        <v>0</v>
      </c>
      <c r="BZ6" s="80">
        <v>0</v>
      </c>
      <c r="CA6" s="80">
        <v>0</v>
      </c>
      <c r="CB6" s="80">
        <v>0</v>
      </c>
      <c r="CC6" s="80">
        <v>0</v>
      </c>
      <c r="CD6" s="80">
        <v>0</v>
      </c>
      <c r="CE6" s="80">
        <v>0</v>
      </c>
      <c r="CF6" s="80">
        <v>0</v>
      </c>
      <c r="CG6" s="80">
        <v>0</v>
      </c>
      <c r="CH6" s="80">
        <v>0</v>
      </c>
      <c r="CI6" s="80">
        <v>0</v>
      </c>
      <c r="CJ6" s="80">
        <v>0</v>
      </c>
      <c r="CK6" s="80">
        <v>0</v>
      </c>
      <c r="CL6" s="80">
        <v>0</v>
      </c>
      <c r="CM6" s="80">
        <v>0</v>
      </c>
      <c r="CN6" s="80">
        <v>0</v>
      </c>
      <c r="CO6" s="80">
        <v>0</v>
      </c>
      <c r="CP6" s="80">
        <v>0</v>
      </c>
      <c r="CQ6" s="80">
        <v>0</v>
      </c>
      <c r="CR6" s="80">
        <v>0</v>
      </c>
      <c r="CS6" s="80">
        <v>0</v>
      </c>
      <c r="CT6" s="80">
        <v>0</v>
      </c>
      <c r="CU6" s="80">
        <v>0</v>
      </c>
      <c r="CV6" s="80">
        <v>0</v>
      </c>
      <c r="CW6" s="80">
        <v>0</v>
      </c>
      <c r="CX6" s="80">
        <v>0</v>
      </c>
      <c r="CY6" s="80">
        <v>0</v>
      </c>
      <c r="CZ6" s="80">
        <v>0</v>
      </c>
      <c r="DA6" s="80">
        <v>0</v>
      </c>
      <c r="DB6" s="80">
        <v>0</v>
      </c>
      <c r="DC6" s="80">
        <v>0</v>
      </c>
      <c r="DD6" s="80">
        <v>0</v>
      </c>
      <c r="DE6" s="80">
        <v>0</v>
      </c>
      <c r="DF6" s="80">
        <v>0</v>
      </c>
      <c r="DG6" s="80">
        <v>0</v>
      </c>
      <c r="DH6" s="80">
        <v>0</v>
      </c>
      <c r="DI6" s="80">
        <v>0</v>
      </c>
      <c r="DJ6" s="80">
        <v>0</v>
      </c>
      <c r="DK6" s="80">
        <v>0</v>
      </c>
      <c r="DL6" s="80">
        <v>0</v>
      </c>
      <c r="DM6" s="80">
        <v>0</v>
      </c>
      <c r="DN6" s="80">
        <v>0</v>
      </c>
      <c r="DO6" s="80">
        <v>0</v>
      </c>
      <c r="DP6" s="80">
        <v>0</v>
      </c>
      <c r="DQ6" s="80">
        <v>0</v>
      </c>
      <c r="DR6" s="80">
        <v>0</v>
      </c>
      <c r="DS6" s="80">
        <v>0</v>
      </c>
      <c r="DT6" s="80">
        <v>0</v>
      </c>
      <c r="DU6" s="80">
        <v>0</v>
      </c>
      <c r="DV6" s="80">
        <v>0</v>
      </c>
      <c r="DW6" s="80">
        <v>0</v>
      </c>
      <c r="DX6" s="80">
        <v>0</v>
      </c>
      <c r="DY6" s="141">
        <v>0</v>
      </c>
      <c r="DZ6" s="2"/>
      <c r="EA6" s="2"/>
      <c r="EB6" s="2"/>
      <c r="EC6" s="2"/>
      <c r="ED6" s="2"/>
      <c r="EE6" s="2"/>
      <c r="EF6" s="2"/>
      <c r="EG6" s="2"/>
      <c r="EH6" s="2"/>
      <c r="EI6" s="2"/>
      <c r="EJ6" s="2"/>
      <c r="EK6" s="2"/>
      <c r="EL6" s="2"/>
      <c r="EM6" s="2"/>
      <c r="EN6" s="2"/>
      <c r="EO6" s="2"/>
      <c r="EP6" s="2"/>
      <c r="EQ6" s="2"/>
      <c r="ER6" s="2"/>
      <c r="ES6" s="2"/>
      <c r="ET6" s="2"/>
      <c r="EU6" s="2"/>
    </row>
    <row r="7" spans="1:151" ht="15" customHeight="1">
      <c r="A7" s="17" t="s">
        <v>31</v>
      </c>
      <c r="B7" s="80" t="s">
        <v>89</v>
      </c>
      <c r="C7" s="80" t="s">
        <v>89</v>
      </c>
      <c r="D7" s="80" t="s">
        <v>89</v>
      </c>
      <c r="E7" s="80" t="s">
        <v>89</v>
      </c>
      <c r="F7" s="80" t="s">
        <v>89</v>
      </c>
      <c r="G7" s="80" t="s">
        <v>89</v>
      </c>
      <c r="H7" s="80" t="s">
        <v>89</v>
      </c>
      <c r="I7" s="80" t="s">
        <v>89</v>
      </c>
      <c r="J7" s="80" t="s">
        <v>89</v>
      </c>
      <c r="K7" s="80" t="s">
        <v>89</v>
      </c>
      <c r="L7" s="80" t="s">
        <v>89</v>
      </c>
      <c r="M7" s="80" t="s">
        <v>89</v>
      </c>
      <c r="N7" s="80" t="s">
        <v>89</v>
      </c>
      <c r="O7" s="80" t="s">
        <v>89</v>
      </c>
      <c r="P7" s="80" t="s">
        <v>89</v>
      </c>
      <c r="Q7" s="80" t="s">
        <v>89</v>
      </c>
      <c r="R7" s="80" t="s">
        <v>89</v>
      </c>
      <c r="S7" s="80" t="s">
        <v>89</v>
      </c>
      <c r="T7" s="80" t="s">
        <v>89</v>
      </c>
      <c r="U7" s="80" t="s">
        <v>89</v>
      </c>
      <c r="V7" s="80" t="s">
        <v>89</v>
      </c>
      <c r="W7" s="80" t="s">
        <v>89</v>
      </c>
      <c r="X7" s="80" t="s">
        <v>89</v>
      </c>
      <c r="Y7" s="80" t="s">
        <v>89</v>
      </c>
      <c r="Z7" s="80" t="s">
        <v>89</v>
      </c>
      <c r="AA7" s="80" t="s">
        <v>89</v>
      </c>
      <c r="AB7" s="80" t="s">
        <v>89</v>
      </c>
      <c r="AC7" s="80" t="s">
        <v>89</v>
      </c>
      <c r="AD7" s="80" t="s">
        <v>89</v>
      </c>
      <c r="AE7" s="80" t="s">
        <v>89</v>
      </c>
      <c r="AF7" s="80" t="s">
        <v>89</v>
      </c>
      <c r="AG7" s="80" t="s">
        <v>89</v>
      </c>
      <c r="AH7" s="80" t="s">
        <v>89</v>
      </c>
      <c r="AI7" s="80" t="s">
        <v>89</v>
      </c>
      <c r="AJ7" s="80" t="s">
        <v>89</v>
      </c>
      <c r="AK7" s="80" t="s">
        <v>89</v>
      </c>
      <c r="AL7" s="80" t="s">
        <v>89</v>
      </c>
      <c r="AM7" s="80">
        <v>1</v>
      </c>
      <c r="AN7" s="80">
        <v>1</v>
      </c>
      <c r="AO7" s="80">
        <v>1</v>
      </c>
      <c r="AP7" s="80">
        <v>1</v>
      </c>
      <c r="AQ7" s="80">
        <v>1</v>
      </c>
      <c r="AR7" s="80">
        <v>1</v>
      </c>
      <c r="AS7" s="80">
        <v>1</v>
      </c>
      <c r="AT7" s="80">
        <v>1</v>
      </c>
      <c r="AU7" s="80">
        <v>1</v>
      </c>
      <c r="AV7" s="80">
        <v>1</v>
      </c>
      <c r="AW7" s="80">
        <v>1</v>
      </c>
      <c r="AX7" s="80">
        <v>1</v>
      </c>
      <c r="AY7" s="80">
        <v>1</v>
      </c>
      <c r="AZ7" s="80">
        <v>1</v>
      </c>
      <c r="BA7" s="80">
        <v>1</v>
      </c>
      <c r="BB7" s="80">
        <v>1</v>
      </c>
      <c r="BC7" s="80">
        <v>1</v>
      </c>
      <c r="BD7" s="80">
        <v>1</v>
      </c>
      <c r="BE7" s="80">
        <v>1</v>
      </c>
      <c r="BF7" s="80">
        <v>1</v>
      </c>
      <c r="BG7" s="80">
        <v>1</v>
      </c>
      <c r="BH7" s="80">
        <v>1</v>
      </c>
      <c r="BI7" s="80">
        <v>1</v>
      </c>
      <c r="BJ7" s="80">
        <v>1</v>
      </c>
      <c r="BK7" s="80">
        <v>1</v>
      </c>
      <c r="BL7" s="80">
        <v>1</v>
      </c>
      <c r="BM7" s="80">
        <v>1</v>
      </c>
      <c r="BN7" s="80">
        <v>1</v>
      </c>
      <c r="BO7" s="80">
        <v>1</v>
      </c>
      <c r="BP7" s="80">
        <v>1</v>
      </c>
      <c r="BQ7" s="80">
        <v>1</v>
      </c>
      <c r="BR7" s="80">
        <v>1</v>
      </c>
      <c r="BS7" s="80">
        <v>1</v>
      </c>
      <c r="BT7" s="80">
        <v>1</v>
      </c>
      <c r="BU7" s="80">
        <v>1</v>
      </c>
      <c r="BV7" s="80">
        <v>1</v>
      </c>
      <c r="BW7" s="80">
        <v>1</v>
      </c>
      <c r="BX7" s="80">
        <v>1</v>
      </c>
      <c r="BY7" s="80">
        <v>1</v>
      </c>
      <c r="BZ7" s="80">
        <v>1</v>
      </c>
      <c r="CA7" s="80">
        <v>1</v>
      </c>
      <c r="CB7" s="80">
        <v>1</v>
      </c>
      <c r="CC7" s="80">
        <v>1</v>
      </c>
      <c r="CD7" s="80">
        <v>1</v>
      </c>
      <c r="CE7" s="80">
        <v>1</v>
      </c>
      <c r="CF7" s="80">
        <v>1</v>
      </c>
      <c r="CG7" s="80">
        <v>1</v>
      </c>
      <c r="CH7" s="80">
        <v>1</v>
      </c>
      <c r="CI7" s="80">
        <v>1</v>
      </c>
      <c r="CJ7" s="80">
        <v>1</v>
      </c>
      <c r="CK7" s="80">
        <v>0</v>
      </c>
      <c r="CL7" s="80">
        <v>0</v>
      </c>
      <c r="CM7" s="80">
        <v>0</v>
      </c>
      <c r="CN7" s="80">
        <v>0</v>
      </c>
      <c r="CO7" s="80">
        <v>0</v>
      </c>
      <c r="CP7" s="80">
        <v>0</v>
      </c>
      <c r="CQ7" s="80">
        <v>0</v>
      </c>
      <c r="CR7" s="80">
        <v>0</v>
      </c>
      <c r="CS7" s="80">
        <v>0</v>
      </c>
      <c r="CT7" s="80">
        <v>0</v>
      </c>
      <c r="CU7" s="80">
        <v>0</v>
      </c>
      <c r="CV7" s="80">
        <v>0</v>
      </c>
      <c r="CW7" s="80">
        <v>0</v>
      </c>
      <c r="CX7" s="80">
        <v>0</v>
      </c>
      <c r="CY7" s="80">
        <v>0</v>
      </c>
      <c r="CZ7" s="80">
        <v>0</v>
      </c>
      <c r="DA7" s="80">
        <v>0</v>
      </c>
      <c r="DB7" s="80">
        <v>0</v>
      </c>
      <c r="DC7" s="80">
        <v>0</v>
      </c>
      <c r="DD7" s="80">
        <v>0</v>
      </c>
      <c r="DE7" s="80">
        <v>0</v>
      </c>
      <c r="DF7" s="80">
        <v>0</v>
      </c>
      <c r="DG7" s="80">
        <v>0</v>
      </c>
      <c r="DH7" s="80">
        <v>0</v>
      </c>
      <c r="DI7" s="80">
        <v>0</v>
      </c>
      <c r="DJ7" s="80">
        <v>0</v>
      </c>
      <c r="DK7" s="80">
        <v>0</v>
      </c>
      <c r="DL7" s="80">
        <v>0</v>
      </c>
      <c r="DM7" s="80">
        <v>0</v>
      </c>
      <c r="DN7" s="80">
        <v>0</v>
      </c>
      <c r="DO7" s="80">
        <v>0</v>
      </c>
      <c r="DP7" s="80">
        <v>0</v>
      </c>
      <c r="DQ7" s="80">
        <v>0</v>
      </c>
      <c r="DR7" s="80">
        <v>0</v>
      </c>
      <c r="DS7" s="80">
        <v>0</v>
      </c>
      <c r="DT7" s="80">
        <v>0</v>
      </c>
      <c r="DU7" s="80">
        <v>0</v>
      </c>
      <c r="DV7" s="80">
        <v>0</v>
      </c>
      <c r="DW7" s="80">
        <v>0</v>
      </c>
      <c r="DX7" s="80">
        <v>0</v>
      </c>
      <c r="DY7" s="141">
        <v>0</v>
      </c>
      <c r="DZ7" s="2"/>
      <c r="EA7" s="2"/>
      <c r="EB7" s="2"/>
      <c r="EC7" s="2"/>
      <c r="ED7" s="2"/>
      <c r="EE7" s="2"/>
      <c r="EF7" s="2"/>
      <c r="EG7" s="2"/>
      <c r="EH7" s="2"/>
      <c r="EI7" s="2"/>
      <c r="EJ7" s="2"/>
      <c r="EK7" s="2"/>
      <c r="EL7" s="2"/>
      <c r="EM7" s="2"/>
      <c r="EN7" s="2"/>
      <c r="EO7" s="2"/>
      <c r="EP7" s="2"/>
      <c r="EQ7" s="2"/>
      <c r="ER7" s="2"/>
      <c r="ES7" s="2"/>
      <c r="ET7" s="2"/>
      <c r="EU7" s="2"/>
    </row>
    <row r="8" spans="1:151" ht="15" customHeight="1">
      <c r="A8" s="17" t="s">
        <v>32</v>
      </c>
      <c r="B8" s="80" t="s">
        <v>89</v>
      </c>
      <c r="C8" s="80" t="s">
        <v>89</v>
      </c>
      <c r="D8" s="80" t="s">
        <v>89</v>
      </c>
      <c r="E8" s="80" t="s">
        <v>89</v>
      </c>
      <c r="F8" s="80" t="s">
        <v>89</v>
      </c>
      <c r="G8" s="80" t="s">
        <v>89</v>
      </c>
      <c r="H8" s="80" t="s">
        <v>89</v>
      </c>
      <c r="I8" s="80" t="s">
        <v>89</v>
      </c>
      <c r="J8" s="80" t="s">
        <v>89</v>
      </c>
      <c r="K8" s="80" t="s">
        <v>89</v>
      </c>
      <c r="L8" s="80" t="s">
        <v>89</v>
      </c>
      <c r="M8" s="80" t="s">
        <v>89</v>
      </c>
      <c r="N8" s="80" t="s">
        <v>89</v>
      </c>
      <c r="O8" s="80" t="s">
        <v>89</v>
      </c>
      <c r="P8" s="80" t="s">
        <v>89</v>
      </c>
      <c r="Q8" s="80" t="s">
        <v>89</v>
      </c>
      <c r="R8" s="80" t="s">
        <v>89</v>
      </c>
      <c r="S8" s="80" t="s">
        <v>89</v>
      </c>
      <c r="T8" s="80" t="s">
        <v>89</v>
      </c>
      <c r="U8" s="80" t="s">
        <v>89</v>
      </c>
      <c r="V8" s="80" t="s">
        <v>89</v>
      </c>
      <c r="W8" s="80" t="s">
        <v>89</v>
      </c>
      <c r="X8" s="80" t="s">
        <v>89</v>
      </c>
      <c r="Y8" s="80" t="s">
        <v>89</v>
      </c>
      <c r="Z8" s="80" t="s">
        <v>89</v>
      </c>
      <c r="AA8" s="80" t="s">
        <v>89</v>
      </c>
      <c r="AB8" s="80" t="s">
        <v>89</v>
      </c>
      <c r="AC8" s="80" t="s">
        <v>89</v>
      </c>
      <c r="AD8" s="80" t="s">
        <v>89</v>
      </c>
      <c r="AE8" s="80" t="s">
        <v>89</v>
      </c>
      <c r="AF8" s="80" t="s">
        <v>89</v>
      </c>
      <c r="AG8" s="80" t="s">
        <v>89</v>
      </c>
      <c r="AH8" s="80" t="s">
        <v>89</v>
      </c>
      <c r="AI8" s="80" t="s">
        <v>89</v>
      </c>
      <c r="AJ8" s="80" t="s">
        <v>89</v>
      </c>
      <c r="AK8" s="80" t="s">
        <v>89</v>
      </c>
      <c r="AL8" s="80" t="s">
        <v>89</v>
      </c>
      <c r="AM8" s="80" t="s">
        <v>89</v>
      </c>
      <c r="AN8" s="80" t="s">
        <v>89</v>
      </c>
      <c r="AO8" s="80" t="s">
        <v>89</v>
      </c>
      <c r="AP8" s="80" t="s">
        <v>89</v>
      </c>
      <c r="AQ8" s="80" t="s">
        <v>89</v>
      </c>
      <c r="AR8" s="80" t="s">
        <v>89</v>
      </c>
      <c r="AS8" s="80" t="s">
        <v>89</v>
      </c>
      <c r="AT8" s="80" t="s">
        <v>89</v>
      </c>
      <c r="AU8" s="80" t="s">
        <v>89</v>
      </c>
      <c r="AV8" s="80" t="s">
        <v>89</v>
      </c>
      <c r="AW8" s="80" t="s">
        <v>89</v>
      </c>
      <c r="AX8" s="80" t="s">
        <v>89</v>
      </c>
      <c r="AY8" s="80" t="s">
        <v>89</v>
      </c>
      <c r="AZ8" s="80" t="s">
        <v>89</v>
      </c>
      <c r="BA8" s="80" t="s">
        <v>89</v>
      </c>
      <c r="BB8" s="80" t="s">
        <v>89</v>
      </c>
      <c r="BC8" s="80" t="s">
        <v>89</v>
      </c>
      <c r="BD8" s="80" t="s">
        <v>89</v>
      </c>
      <c r="BE8" s="80" t="s">
        <v>89</v>
      </c>
      <c r="BF8" s="80" t="s">
        <v>89</v>
      </c>
      <c r="BG8" s="80" t="s">
        <v>89</v>
      </c>
      <c r="BH8" s="80" t="s">
        <v>89</v>
      </c>
      <c r="BI8" s="80" t="s">
        <v>89</v>
      </c>
      <c r="BJ8" s="80" t="s">
        <v>89</v>
      </c>
      <c r="BK8" s="80" t="s">
        <v>89</v>
      </c>
      <c r="BL8" s="80" t="s">
        <v>89</v>
      </c>
      <c r="BM8" s="80" t="s">
        <v>89</v>
      </c>
      <c r="BN8" s="80" t="s">
        <v>89</v>
      </c>
      <c r="BO8" s="80" t="s">
        <v>89</v>
      </c>
      <c r="BP8" s="80" t="s">
        <v>89</v>
      </c>
      <c r="BQ8" s="80" t="s">
        <v>89</v>
      </c>
      <c r="BR8" s="80" t="s">
        <v>89</v>
      </c>
      <c r="BS8" s="80" t="s">
        <v>89</v>
      </c>
      <c r="BT8" s="80" t="s">
        <v>89</v>
      </c>
      <c r="BU8" s="80" t="s">
        <v>89</v>
      </c>
      <c r="BV8" s="80" t="s">
        <v>89</v>
      </c>
      <c r="BW8" s="80" t="s">
        <v>89</v>
      </c>
      <c r="BX8" s="80" t="s">
        <v>89</v>
      </c>
      <c r="BY8" s="80" t="s">
        <v>89</v>
      </c>
      <c r="BZ8" s="80" t="s">
        <v>89</v>
      </c>
      <c r="CA8" s="80" t="s">
        <v>89</v>
      </c>
      <c r="CB8" s="80" t="s">
        <v>89</v>
      </c>
      <c r="CC8" s="80" t="s">
        <v>89</v>
      </c>
      <c r="CD8" s="80" t="s">
        <v>89</v>
      </c>
      <c r="CE8" s="80" t="s">
        <v>89</v>
      </c>
      <c r="CF8" s="80" t="s">
        <v>89</v>
      </c>
      <c r="CG8" s="80" t="s">
        <v>89</v>
      </c>
      <c r="CH8" s="80" t="s">
        <v>89</v>
      </c>
      <c r="CI8" s="80" t="s">
        <v>89</v>
      </c>
      <c r="CJ8" s="80" t="s">
        <v>89</v>
      </c>
      <c r="CK8" s="80" t="s">
        <v>89</v>
      </c>
      <c r="CL8" s="80" t="s">
        <v>89</v>
      </c>
      <c r="CM8" s="80" t="s">
        <v>89</v>
      </c>
      <c r="CN8" s="80" t="s">
        <v>89</v>
      </c>
      <c r="CO8" s="80">
        <v>0</v>
      </c>
      <c r="CP8" s="80">
        <v>0</v>
      </c>
      <c r="CQ8" s="80">
        <v>0</v>
      </c>
      <c r="CR8" s="80">
        <v>0</v>
      </c>
      <c r="CS8" s="80">
        <v>0</v>
      </c>
      <c r="CT8" s="80">
        <v>0</v>
      </c>
      <c r="CU8" s="80">
        <v>0</v>
      </c>
      <c r="CV8" s="80">
        <v>0</v>
      </c>
      <c r="CW8" s="80">
        <v>0</v>
      </c>
      <c r="CX8" s="80">
        <v>0</v>
      </c>
      <c r="CY8" s="80">
        <v>0</v>
      </c>
      <c r="CZ8" s="80">
        <v>0</v>
      </c>
      <c r="DA8" s="80">
        <v>0</v>
      </c>
      <c r="DB8" s="80">
        <v>0</v>
      </c>
      <c r="DC8" s="80">
        <v>0</v>
      </c>
      <c r="DD8" s="80">
        <v>0</v>
      </c>
      <c r="DE8" s="80">
        <v>0</v>
      </c>
      <c r="DF8" s="80">
        <v>0</v>
      </c>
      <c r="DG8" s="80">
        <v>0</v>
      </c>
      <c r="DH8" s="80">
        <v>0</v>
      </c>
      <c r="DI8" s="80">
        <v>0</v>
      </c>
      <c r="DJ8" s="80">
        <v>0</v>
      </c>
      <c r="DK8" s="80">
        <v>0</v>
      </c>
      <c r="DL8" s="80">
        <v>0</v>
      </c>
      <c r="DM8" s="80">
        <v>0</v>
      </c>
      <c r="DN8" s="80">
        <v>0</v>
      </c>
      <c r="DO8" s="80">
        <v>0</v>
      </c>
      <c r="DP8" s="80">
        <v>0</v>
      </c>
      <c r="DQ8" s="80">
        <v>0</v>
      </c>
      <c r="DR8" s="80">
        <v>0</v>
      </c>
      <c r="DS8" s="80">
        <v>0</v>
      </c>
      <c r="DT8" s="80">
        <v>0</v>
      </c>
      <c r="DU8" s="80">
        <v>0</v>
      </c>
      <c r="DV8" s="80">
        <v>0</v>
      </c>
      <c r="DW8" s="80">
        <v>0</v>
      </c>
      <c r="DX8" s="80">
        <v>0</v>
      </c>
      <c r="DY8" s="141">
        <v>0</v>
      </c>
      <c r="DZ8" s="2"/>
      <c r="EA8" s="2"/>
      <c r="EB8" s="2"/>
      <c r="EC8" s="2"/>
      <c r="ED8" s="2"/>
      <c r="EE8" s="2"/>
      <c r="EF8" s="2"/>
      <c r="EG8" s="2"/>
      <c r="EH8" s="2"/>
      <c r="EI8" s="2"/>
      <c r="EJ8" s="2"/>
      <c r="EK8" s="2"/>
      <c r="EL8" s="2"/>
      <c r="EM8" s="2"/>
      <c r="EN8" s="2"/>
      <c r="EO8" s="2"/>
      <c r="EP8" s="2"/>
      <c r="EQ8" s="2"/>
      <c r="ER8" s="2"/>
      <c r="ES8" s="2"/>
      <c r="ET8" s="2"/>
      <c r="EU8" s="2"/>
    </row>
    <row r="9" spans="1:151" ht="15" customHeight="1">
      <c r="A9" s="17" t="s">
        <v>33</v>
      </c>
      <c r="B9" s="80" t="s">
        <v>89</v>
      </c>
      <c r="C9" s="80" t="s">
        <v>89</v>
      </c>
      <c r="D9" s="80" t="s">
        <v>89</v>
      </c>
      <c r="E9" s="80" t="s">
        <v>89</v>
      </c>
      <c r="F9" s="80" t="s">
        <v>89</v>
      </c>
      <c r="G9" s="80" t="s">
        <v>89</v>
      </c>
      <c r="H9" s="80" t="s">
        <v>89</v>
      </c>
      <c r="I9" s="80" t="s">
        <v>89</v>
      </c>
      <c r="J9" s="80" t="s">
        <v>89</v>
      </c>
      <c r="K9" s="80" t="s">
        <v>89</v>
      </c>
      <c r="L9" s="80" t="s">
        <v>89</v>
      </c>
      <c r="M9" s="80" t="s">
        <v>89</v>
      </c>
      <c r="N9" s="80" t="s">
        <v>89</v>
      </c>
      <c r="O9" s="80" t="s">
        <v>89</v>
      </c>
      <c r="P9" s="80" t="s">
        <v>89</v>
      </c>
      <c r="Q9" s="80" t="s">
        <v>89</v>
      </c>
      <c r="R9" s="80" t="s">
        <v>89</v>
      </c>
      <c r="S9" s="80">
        <v>1</v>
      </c>
      <c r="T9" s="80">
        <v>1</v>
      </c>
      <c r="U9" s="80">
        <v>1</v>
      </c>
      <c r="V9" s="80">
        <v>1</v>
      </c>
      <c r="W9" s="80">
        <v>1</v>
      </c>
      <c r="X9" s="80">
        <v>1</v>
      </c>
      <c r="Y9" s="80">
        <v>1</v>
      </c>
      <c r="Z9" s="80">
        <v>1</v>
      </c>
      <c r="AA9" s="80">
        <v>1</v>
      </c>
      <c r="AB9" s="80">
        <v>1</v>
      </c>
      <c r="AC9" s="80">
        <v>1</v>
      </c>
      <c r="AD9" s="80">
        <v>1</v>
      </c>
      <c r="AE9" s="80">
        <v>1</v>
      </c>
      <c r="AF9" s="80">
        <v>1</v>
      </c>
      <c r="AG9" s="80">
        <v>1</v>
      </c>
      <c r="AH9" s="80">
        <v>1</v>
      </c>
      <c r="AI9" s="80">
        <v>1</v>
      </c>
      <c r="AJ9" s="80">
        <v>1</v>
      </c>
      <c r="AK9" s="80">
        <v>1</v>
      </c>
      <c r="AL9" s="80">
        <v>1</v>
      </c>
      <c r="AM9" s="80">
        <v>1</v>
      </c>
      <c r="AN9" s="80">
        <v>1</v>
      </c>
      <c r="AO9" s="80">
        <v>1</v>
      </c>
      <c r="AP9" s="80">
        <v>1</v>
      </c>
      <c r="AQ9" s="80">
        <v>1</v>
      </c>
      <c r="AR9" s="80">
        <v>1</v>
      </c>
      <c r="AS9" s="80">
        <v>1</v>
      </c>
      <c r="AT9" s="80">
        <v>1</v>
      </c>
      <c r="AU9" s="80">
        <v>1</v>
      </c>
      <c r="AV9" s="80">
        <v>1</v>
      </c>
      <c r="AW9" s="80">
        <v>1</v>
      </c>
      <c r="AX9" s="80">
        <v>1</v>
      </c>
      <c r="AY9" s="80">
        <v>0</v>
      </c>
      <c r="AZ9" s="80">
        <v>0</v>
      </c>
      <c r="BA9" s="80">
        <v>0</v>
      </c>
      <c r="BB9" s="80">
        <v>0</v>
      </c>
      <c r="BC9" s="80">
        <v>0</v>
      </c>
      <c r="BD9" s="80">
        <v>0</v>
      </c>
      <c r="BE9" s="80">
        <v>0</v>
      </c>
      <c r="BF9" s="80">
        <v>0</v>
      </c>
      <c r="BG9" s="80">
        <v>0</v>
      </c>
      <c r="BH9" s="80">
        <v>0</v>
      </c>
      <c r="BI9" s="80">
        <v>0</v>
      </c>
      <c r="BJ9" s="80">
        <v>0</v>
      </c>
      <c r="BK9" s="80">
        <v>0</v>
      </c>
      <c r="BL9" s="80">
        <v>0</v>
      </c>
      <c r="BM9" s="80">
        <v>0</v>
      </c>
      <c r="BN9" s="80">
        <v>0</v>
      </c>
      <c r="BO9" s="80">
        <v>0</v>
      </c>
      <c r="BP9" s="80">
        <v>0</v>
      </c>
      <c r="BQ9" s="80">
        <v>0</v>
      </c>
      <c r="BR9" s="80">
        <v>0</v>
      </c>
      <c r="BS9" s="80">
        <v>0</v>
      </c>
      <c r="BT9" s="80">
        <v>0</v>
      </c>
      <c r="BU9" s="80">
        <v>0</v>
      </c>
      <c r="BV9" s="80">
        <v>0</v>
      </c>
      <c r="BW9" s="80">
        <v>0</v>
      </c>
      <c r="BX9" s="80">
        <v>0</v>
      </c>
      <c r="BY9" s="80">
        <v>0</v>
      </c>
      <c r="BZ9" s="80">
        <v>0</v>
      </c>
      <c r="CA9" s="80">
        <v>0</v>
      </c>
      <c r="CB9" s="80">
        <v>0</v>
      </c>
      <c r="CC9" s="80">
        <v>0</v>
      </c>
      <c r="CD9" s="80">
        <v>0</v>
      </c>
      <c r="CE9" s="80">
        <v>0</v>
      </c>
      <c r="CF9" s="80">
        <v>0</v>
      </c>
      <c r="CG9" s="80">
        <v>0</v>
      </c>
      <c r="CH9" s="80">
        <v>0</v>
      </c>
      <c r="CI9" s="80">
        <v>0</v>
      </c>
      <c r="CJ9" s="80">
        <v>0</v>
      </c>
      <c r="CK9" s="80">
        <v>0</v>
      </c>
      <c r="CL9" s="80">
        <v>0</v>
      </c>
      <c r="CM9" s="80">
        <v>0</v>
      </c>
      <c r="CN9" s="80">
        <v>0</v>
      </c>
      <c r="CO9" s="80">
        <v>0</v>
      </c>
      <c r="CP9" s="80">
        <v>0</v>
      </c>
      <c r="CQ9" s="80">
        <v>0</v>
      </c>
      <c r="CR9" s="80">
        <v>0</v>
      </c>
      <c r="CS9" s="80">
        <v>0</v>
      </c>
      <c r="CT9" s="80">
        <v>0</v>
      </c>
      <c r="CU9" s="80">
        <v>0</v>
      </c>
      <c r="CV9" s="80">
        <v>0</v>
      </c>
      <c r="CW9" s="80">
        <v>0</v>
      </c>
      <c r="CX9" s="80">
        <v>0</v>
      </c>
      <c r="CY9" s="80">
        <v>0</v>
      </c>
      <c r="CZ9" s="80">
        <v>0</v>
      </c>
      <c r="DA9" s="80">
        <v>0</v>
      </c>
      <c r="DB9" s="80">
        <v>0</v>
      </c>
      <c r="DC9" s="80">
        <v>0</v>
      </c>
      <c r="DD9" s="80">
        <v>0</v>
      </c>
      <c r="DE9" s="80">
        <v>0</v>
      </c>
      <c r="DF9" s="80">
        <v>0</v>
      </c>
      <c r="DG9" s="80">
        <v>0</v>
      </c>
      <c r="DH9" s="80">
        <v>0</v>
      </c>
      <c r="DI9" s="80">
        <v>0</v>
      </c>
      <c r="DJ9" s="80">
        <v>0</v>
      </c>
      <c r="DK9" s="80">
        <v>0</v>
      </c>
      <c r="DL9" s="80">
        <v>0</v>
      </c>
      <c r="DM9" s="80">
        <v>0</v>
      </c>
      <c r="DN9" s="80">
        <v>0</v>
      </c>
      <c r="DO9" s="80">
        <v>0</v>
      </c>
      <c r="DP9" s="80">
        <v>0</v>
      </c>
      <c r="DQ9" s="80">
        <v>0</v>
      </c>
      <c r="DR9" s="80">
        <v>0</v>
      </c>
      <c r="DS9" s="80">
        <v>0</v>
      </c>
      <c r="DT9" s="80">
        <v>0</v>
      </c>
      <c r="DU9" s="80">
        <v>0</v>
      </c>
      <c r="DV9" s="80">
        <v>0</v>
      </c>
      <c r="DW9" s="80">
        <v>0</v>
      </c>
      <c r="DX9" s="80">
        <v>0</v>
      </c>
      <c r="DY9" s="141">
        <v>0</v>
      </c>
      <c r="DZ9" s="2"/>
      <c r="EA9" s="2"/>
      <c r="EB9" s="2"/>
      <c r="EC9" s="2"/>
      <c r="ED9" s="2"/>
      <c r="EE9" s="2"/>
      <c r="EF9" s="2"/>
      <c r="EG9" s="2"/>
      <c r="EH9" s="2"/>
      <c r="EI9" s="2"/>
      <c r="EJ9" s="2"/>
      <c r="EK9" s="2"/>
      <c r="EL9" s="2"/>
      <c r="EM9" s="2"/>
      <c r="EN9" s="2"/>
      <c r="EO9" s="2"/>
      <c r="EP9" s="2"/>
      <c r="EQ9" s="2"/>
      <c r="ER9" s="2"/>
      <c r="ES9" s="2"/>
      <c r="ET9" s="2"/>
      <c r="EU9" s="2"/>
    </row>
    <row r="10" spans="1:151" ht="15" customHeight="1">
      <c r="A10" s="17" t="s">
        <v>34</v>
      </c>
      <c r="B10" s="80" t="s">
        <v>89</v>
      </c>
      <c r="C10" s="80" t="s">
        <v>89</v>
      </c>
      <c r="D10" s="80" t="s">
        <v>89</v>
      </c>
      <c r="E10" s="80" t="s">
        <v>89</v>
      </c>
      <c r="F10" s="80" t="s">
        <v>89</v>
      </c>
      <c r="G10" s="80" t="s">
        <v>89</v>
      </c>
      <c r="H10" s="80" t="s">
        <v>89</v>
      </c>
      <c r="I10" s="80" t="s">
        <v>89</v>
      </c>
      <c r="J10" s="80" t="s">
        <v>89</v>
      </c>
      <c r="K10" s="80" t="s">
        <v>89</v>
      </c>
      <c r="L10" s="80" t="s">
        <v>89</v>
      </c>
      <c r="M10" s="80" t="s">
        <v>89</v>
      </c>
      <c r="N10" s="80" t="s">
        <v>89</v>
      </c>
      <c r="O10" s="80" t="s">
        <v>89</v>
      </c>
      <c r="P10" s="80" t="s">
        <v>89</v>
      </c>
      <c r="Q10" s="80" t="s">
        <v>89</v>
      </c>
      <c r="R10" s="80" t="s">
        <v>89</v>
      </c>
      <c r="S10" s="80" t="s">
        <v>89</v>
      </c>
      <c r="T10" s="80" t="s">
        <v>89</v>
      </c>
      <c r="U10" s="80" t="s">
        <v>89</v>
      </c>
      <c r="V10" s="80" t="s">
        <v>89</v>
      </c>
      <c r="W10" s="80" t="s">
        <v>89</v>
      </c>
      <c r="X10" s="80" t="s">
        <v>89</v>
      </c>
      <c r="Y10" s="80" t="s">
        <v>89</v>
      </c>
      <c r="Z10" s="80" t="s">
        <v>89</v>
      </c>
      <c r="AA10" s="80" t="s">
        <v>89</v>
      </c>
      <c r="AB10" s="80" t="s">
        <v>89</v>
      </c>
      <c r="AC10" s="80" t="s">
        <v>89</v>
      </c>
      <c r="AD10" s="80" t="s">
        <v>89</v>
      </c>
      <c r="AE10" s="80" t="s">
        <v>89</v>
      </c>
      <c r="AF10" s="80" t="s">
        <v>89</v>
      </c>
      <c r="AG10" s="80" t="s">
        <v>89</v>
      </c>
      <c r="AH10" s="80" t="s">
        <v>89</v>
      </c>
      <c r="AI10" s="80" t="s">
        <v>89</v>
      </c>
      <c r="AJ10" s="80" t="s">
        <v>89</v>
      </c>
      <c r="AK10" s="80" t="s">
        <v>89</v>
      </c>
      <c r="AL10" s="80" t="s">
        <v>89</v>
      </c>
      <c r="AM10" s="80" t="s">
        <v>89</v>
      </c>
      <c r="AN10" s="80" t="s">
        <v>89</v>
      </c>
      <c r="AO10" s="80">
        <v>0</v>
      </c>
      <c r="AP10" s="80">
        <v>0</v>
      </c>
      <c r="AQ10" s="80">
        <v>0</v>
      </c>
      <c r="AR10" s="80">
        <v>0</v>
      </c>
      <c r="AS10" s="80">
        <v>0</v>
      </c>
      <c r="AT10" s="80">
        <v>0</v>
      </c>
      <c r="AU10" s="80">
        <v>0</v>
      </c>
      <c r="AV10" s="80">
        <v>0</v>
      </c>
      <c r="AW10" s="80">
        <v>0</v>
      </c>
      <c r="AX10" s="80">
        <v>0</v>
      </c>
      <c r="AY10" s="80">
        <v>0</v>
      </c>
      <c r="AZ10" s="80">
        <v>0</v>
      </c>
      <c r="BA10" s="80">
        <v>0</v>
      </c>
      <c r="BB10" s="80">
        <v>0</v>
      </c>
      <c r="BC10" s="80">
        <v>0</v>
      </c>
      <c r="BD10" s="80">
        <v>0</v>
      </c>
      <c r="BE10" s="80">
        <v>0</v>
      </c>
      <c r="BF10" s="80">
        <v>0</v>
      </c>
      <c r="BG10" s="80">
        <v>0</v>
      </c>
      <c r="BH10" s="80">
        <v>0</v>
      </c>
      <c r="BI10" s="80">
        <v>0</v>
      </c>
      <c r="BJ10" s="80">
        <v>0</v>
      </c>
      <c r="BK10" s="80">
        <v>0</v>
      </c>
      <c r="BL10" s="80">
        <v>0</v>
      </c>
      <c r="BM10" s="80">
        <v>0</v>
      </c>
      <c r="BN10" s="80">
        <v>0</v>
      </c>
      <c r="BO10" s="80">
        <v>0</v>
      </c>
      <c r="BP10" s="80">
        <v>0</v>
      </c>
      <c r="BQ10" s="80">
        <v>0</v>
      </c>
      <c r="BR10" s="80">
        <v>0</v>
      </c>
      <c r="BS10" s="80">
        <v>0</v>
      </c>
      <c r="BT10" s="80">
        <v>0</v>
      </c>
      <c r="BU10" s="80">
        <v>0</v>
      </c>
      <c r="BV10" s="80">
        <v>0</v>
      </c>
      <c r="BW10" s="80">
        <v>0</v>
      </c>
      <c r="BX10" s="80">
        <v>0</v>
      </c>
      <c r="BY10" s="80">
        <v>0</v>
      </c>
      <c r="BZ10" s="80">
        <v>0</v>
      </c>
      <c r="CA10" s="80">
        <v>0</v>
      </c>
      <c r="CB10" s="80">
        <v>0</v>
      </c>
      <c r="CC10" s="80">
        <v>0</v>
      </c>
      <c r="CD10" s="80">
        <v>0</v>
      </c>
      <c r="CE10" s="80">
        <v>0</v>
      </c>
      <c r="CF10" s="80">
        <v>0</v>
      </c>
      <c r="CG10" s="80">
        <v>0</v>
      </c>
      <c r="CH10" s="80">
        <v>0</v>
      </c>
      <c r="CI10" s="80">
        <v>0</v>
      </c>
      <c r="CJ10" s="80">
        <v>0</v>
      </c>
      <c r="CK10" s="80">
        <v>0</v>
      </c>
      <c r="CL10" s="80">
        <v>0</v>
      </c>
      <c r="CM10" s="80">
        <v>0</v>
      </c>
      <c r="CN10" s="80">
        <v>0</v>
      </c>
      <c r="CO10" s="80">
        <v>0</v>
      </c>
      <c r="CP10" s="80">
        <v>0</v>
      </c>
      <c r="CQ10" s="80">
        <v>0</v>
      </c>
      <c r="CR10" s="80">
        <v>0</v>
      </c>
      <c r="CS10" s="80">
        <v>0</v>
      </c>
      <c r="CT10" s="80">
        <v>0</v>
      </c>
      <c r="CU10" s="80">
        <v>0</v>
      </c>
      <c r="CV10" s="80">
        <v>0</v>
      </c>
      <c r="CW10" s="80">
        <v>0</v>
      </c>
      <c r="CX10" s="80">
        <v>0</v>
      </c>
      <c r="CY10" s="80">
        <v>0</v>
      </c>
      <c r="CZ10" s="80">
        <v>0</v>
      </c>
      <c r="DA10" s="80">
        <v>0</v>
      </c>
      <c r="DB10" s="80">
        <v>0</v>
      </c>
      <c r="DC10" s="80">
        <v>0</v>
      </c>
      <c r="DD10" s="80">
        <v>0</v>
      </c>
      <c r="DE10" s="80">
        <v>0</v>
      </c>
      <c r="DF10" s="80">
        <v>0</v>
      </c>
      <c r="DG10" s="80">
        <v>0</v>
      </c>
      <c r="DH10" s="80">
        <v>0</v>
      </c>
      <c r="DI10" s="80">
        <v>0</v>
      </c>
      <c r="DJ10" s="80">
        <v>0</v>
      </c>
      <c r="DK10" s="80">
        <v>0</v>
      </c>
      <c r="DL10" s="80">
        <v>0</v>
      </c>
      <c r="DM10" s="80">
        <v>0</v>
      </c>
      <c r="DN10" s="80">
        <v>0</v>
      </c>
      <c r="DO10" s="80">
        <v>0</v>
      </c>
      <c r="DP10" s="80">
        <v>0</v>
      </c>
      <c r="DQ10" s="80">
        <v>0</v>
      </c>
      <c r="DR10" s="80">
        <v>0</v>
      </c>
      <c r="DS10" s="80">
        <v>0</v>
      </c>
      <c r="DT10" s="80">
        <v>0</v>
      </c>
      <c r="DU10" s="80">
        <v>0</v>
      </c>
      <c r="DV10" s="80">
        <v>0</v>
      </c>
      <c r="DW10" s="80">
        <v>0</v>
      </c>
      <c r="DX10" s="80">
        <v>0</v>
      </c>
      <c r="DY10" s="141">
        <v>0</v>
      </c>
      <c r="DZ10" s="2"/>
      <c r="EA10" s="2"/>
      <c r="EB10" s="2"/>
      <c r="EC10" s="2"/>
      <c r="ED10" s="2"/>
      <c r="EE10" s="2"/>
      <c r="EF10" s="2"/>
      <c r="EG10" s="2"/>
      <c r="EH10" s="2"/>
      <c r="EI10" s="2"/>
      <c r="EJ10" s="2"/>
      <c r="EK10" s="2"/>
      <c r="EL10" s="2"/>
      <c r="EM10" s="2"/>
      <c r="EN10" s="2"/>
      <c r="EO10" s="2"/>
      <c r="EP10" s="2"/>
      <c r="EQ10" s="2"/>
      <c r="ER10" s="2"/>
      <c r="ES10" s="2"/>
      <c r="ET10" s="2"/>
      <c r="EU10" s="2"/>
    </row>
    <row r="11" spans="1:151" ht="15" customHeight="1">
      <c r="A11" s="17" t="s">
        <v>35</v>
      </c>
      <c r="B11" s="80" t="s">
        <v>89</v>
      </c>
      <c r="C11" s="80" t="s">
        <v>89</v>
      </c>
      <c r="D11" s="80" t="s">
        <v>89</v>
      </c>
      <c r="E11" s="80" t="s">
        <v>89</v>
      </c>
      <c r="F11" s="80" t="s">
        <v>89</v>
      </c>
      <c r="G11" s="80" t="s">
        <v>89</v>
      </c>
      <c r="H11" s="80" t="s">
        <v>89</v>
      </c>
      <c r="I11" s="80" t="s">
        <v>89</v>
      </c>
      <c r="J11" s="80" t="s">
        <v>89</v>
      </c>
      <c r="K11" s="80" t="s">
        <v>89</v>
      </c>
      <c r="L11" s="80" t="s">
        <v>89</v>
      </c>
      <c r="M11" s="80" t="s">
        <v>89</v>
      </c>
      <c r="N11" s="80" t="s">
        <v>89</v>
      </c>
      <c r="O11" s="80" t="s">
        <v>89</v>
      </c>
      <c r="P11" s="80" t="s">
        <v>89</v>
      </c>
      <c r="Q11" s="80" t="s">
        <v>89</v>
      </c>
      <c r="R11" s="80" t="s">
        <v>89</v>
      </c>
      <c r="S11" s="80" t="s">
        <v>89</v>
      </c>
      <c r="T11" s="80" t="s">
        <v>89</v>
      </c>
      <c r="U11" s="80" t="s">
        <v>89</v>
      </c>
      <c r="V11" s="80" t="s">
        <v>89</v>
      </c>
      <c r="W11" s="80" t="s">
        <v>89</v>
      </c>
      <c r="X11" s="80" t="s">
        <v>89</v>
      </c>
      <c r="Y11" s="80" t="s">
        <v>89</v>
      </c>
      <c r="Z11" s="80" t="s">
        <v>89</v>
      </c>
      <c r="AA11" s="80" t="s">
        <v>89</v>
      </c>
      <c r="AB11" s="80" t="s">
        <v>89</v>
      </c>
      <c r="AC11" s="80" t="s">
        <v>89</v>
      </c>
      <c r="AD11" s="80" t="s">
        <v>89</v>
      </c>
      <c r="AE11" s="80" t="s">
        <v>89</v>
      </c>
      <c r="AF11" s="80" t="s">
        <v>89</v>
      </c>
      <c r="AG11" s="80" t="s">
        <v>89</v>
      </c>
      <c r="AH11" s="80" t="s">
        <v>89</v>
      </c>
      <c r="AI11" s="80" t="s">
        <v>89</v>
      </c>
      <c r="AJ11" s="80" t="s">
        <v>89</v>
      </c>
      <c r="AK11" s="80" t="s">
        <v>89</v>
      </c>
      <c r="AL11" s="80" t="s">
        <v>89</v>
      </c>
      <c r="AM11" s="80" t="s">
        <v>89</v>
      </c>
      <c r="AN11" s="80" t="s">
        <v>89</v>
      </c>
      <c r="AO11" s="80" t="s">
        <v>89</v>
      </c>
      <c r="AP11" s="80" t="s">
        <v>89</v>
      </c>
      <c r="AQ11" s="80" t="s">
        <v>89</v>
      </c>
      <c r="AR11" s="80" t="s">
        <v>89</v>
      </c>
      <c r="AS11" s="80" t="s">
        <v>89</v>
      </c>
      <c r="AT11" s="80" t="s">
        <v>89</v>
      </c>
      <c r="AU11" s="80" t="s">
        <v>89</v>
      </c>
      <c r="AV11" s="80" t="s">
        <v>89</v>
      </c>
      <c r="AW11" s="80" t="s">
        <v>89</v>
      </c>
      <c r="AX11" s="80" t="s">
        <v>89</v>
      </c>
      <c r="AY11" s="80" t="s">
        <v>89</v>
      </c>
      <c r="AZ11" s="80" t="s">
        <v>89</v>
      </c>
      <c r="BA11" s="80" t="s">
        <v>89</v>
      </c>
      <c r="BB11" s="80" t="s">
        <v>89</v>
      </c>
      <c r="BC11" s="80" t="s">
        <v>89</v>
      </c>
      <c r="BD11" s="80" t="s">
        <v>89</v>
      </c>
      <c r="BE11" s="80" t="s">
        <v>89</v>
      </c>
      <c r="BF11" s="80" t="s">
        <v>89</v>
      </c>
      <c r="BG11" s="80" t="s">
        <v>89</v>
      </c>
      <c r="BH11" s="80" t="s">
        <v>89</v>
      </c>
      <c r="BI11" s="80" t="s">
        <v>89</v>
      </c>
      <c r="BJ11" s="80" t="s">
        <v>89</v>
      </c>
      <c r="BK11" s="80" t="s">
        <v>89</v>
      </c>
      <c r="BL11" s="80" t="s">
        <v>89</v>
      </c>
      <c r="BM11" s="80" t="s">
        <v>89</v>
      </c>
      <c r="BN11" s="80" t="s">
        <v>89</v>
      </c>
      <c r="BO11" s="80" t="s">
        <v>89</v>
      </c>
      <c r="BP11" s="80" t="s">
        <v>89</v>
      </c>
      <c r="BQ11" s="80" t="s">
        <v>89</v>
      </c>
      <c r="BR11" s="80" t="s">
        <v>89</v>
      </c>
      <c r="BS11" s="80" t="s">
        <v>89</v>
      </c>
      <c r="BT11" s="80" t="s">
        <v>89</v>
      </c>
      <c r="BU11" s="80" t="s">
        <v>89</v>
      </c>
      <c r="BV11" s="80" t="s">
        <v>89</v>
      </c>
      <c r="BW11" s="80" t="s">
        <v>89</v>
      </c>
      <c r="BX11" s="80" t="s">
        <v>89</v>
      </c>
      <c r="BY11" s="80" t="s">
        <v>89</v>
      </c>
      <c r="BZ11" s="80" t="s">
        <v>89</v>
      </c>
      <c r="CA11" s="80" t="s">
        <v>89</v>
      </c>
      <c r="CB11" s="80" t="s">
        <v>89</v>
      </c>
      <c r="CC11" s="80" t="s">
        <v>89</v>
      </c>
      <c r="CD11" s="80" t="s">
        <v>89</v>
      </c>
      <c r="CE11" s="80" t="s">
        <v>89</v>
      </c>
      <c r="CF11" s="80" t="s">
        <v>89</v>
      </c>
      <c r="CG11" s="80" t="s">
        <v>89</v>
      </c>
      <c r="CH11" s="80" t="s">
        <v>89</v>
      </c>
      <c r="CI11" s="80" t="s">
        <v>89</v>
      </c>
      <c r="CJ11" s="80" t="s">
        <v>89</v>
      </c>
      <c r="CK11" s="80" t="s">
        <v>89</v>
      </c>
      <c r="CL11" s="80" t="s">
        <v>89</v>
      </c>
      <c r="CM11" s="80" t="s">
        <v>89</v>
      </c>
      <c r="CN11" s="80" t="s">
        <v>89</v>
      </c>
      <c r="CO11" s="80" t="s">
        <v>89</v>
      </c>
      <c r="CP11" s="80" t="s">
        <v>89</v>
      </c>
      <c r="CQ11" s="80" t="s">
        <v>89</v>
      </c>
      <c r="CR11" s="80" t="s">
        <v>89</v>
      </c>
      <c r="CS11" s="80" t="s">
        <v>89</v>
      </c>
      <c r="CT11" s="80" t="s">
        <v>89</v>
      </c>
      <c r="CU11" s="80" t="s">
        <v>89</v>
      </c>
      <c r="CV11" s="80" t="s">
        <v>89</v>
      </c>
      <c r="CW11" s="80" t="s">
        <v>89</v>
      </c>
      <c r="CX11" s="80" t="s">
        <v>89</v>
      </c>
      <c r="CY11" s="80" t="s">
        <v>89</v>
      </c>
      <c r="CZ11" s="80" t="s">
        <v>89</v>
      </c>
      <c r="DA11" s="80" t="s">
        <v>89</v>
      </c>
      <c r="DB11" s="80" t="s">
        <v>89</v>
      </c>
      <c r="DC11" s="80" t="s">
        <v>89</v>
      </c>
      <c r="DD11" s="80" t="s">
        <v>89</v>
      </c>
      <c r="DE11" s="80" t="s">
        <v>89</v>
      </c>
      <c r="DF11" s="80" t="s">
        <v>89</v>
      </c>
      <c r="DG11" s="80" t="s">
        <v>89</v>
      </c>
      <c r="DH11" s="80" t="s">
        <v>89</v>
      </c>
      <c r="DI11" s="80" t="s">
        <v>89</v>
      </c>
      <c r="DJ11" s="80" t="s">
        <v>89</v>
      </c>
      <c r="DK11" s="80" t="s">
        <v>89</v>
      </c>
      <c r="DL11" s="80" t="s">
        <v>89</v>
      </c>
      <c r="DM11" s="80" t="s">
        <v>89</v>
      </c>
      <c r="DN11" s="80" t="s">
        <v>89</v>
      </c>
      <c r="DO11" s="80" t="s">
        <v>89</v>
      </c>
      <c r="DP11" s="80" t="s">
        <v>89</v>
      </c>
      <c r="DQ11" s="80" t="s">
        <v>89</v>
      </c>
      <c r="DR11" s="80" t="s">
        <v>89</v>
      </c>
      <c r="DS11" s="80" t="s">
        <v>89</v>
      </c>
      <c r="DT11" s="80" t="s">
        <v>89</v>
      </c>
      <c r="DU11" s="80" t="s">
        <v>89</v>
      </c>
      <c r="DV11" s="80" t="s">
        <v>89</v>
      </c>
      <c r="DW11" s="80" t="s">
        <v>89</v>
      </c>
      <c r="DX11" s="80" t="s">
        <v>89</v>
      </c>
      <c r="DY11" s="141" t="s">
        <v>89</v>
      </c>
      <c r="DZ11" s="2"/>
      <c r="EA11" s="2"/>
      <c r="EB11" s="2"/>
      <c r="EC11" s="2"/>
      <c r="ED11" s="2"/>
      <c r="EE11" s="2"/>
      <c r="EF11" s="2"/>
      <c r="EG11" s="2"/>
      <c r="EH11" s="2"/>
      <c r="EI11" s="2"/>
      <c r="EJ11" s="2"/>
      <c r="EK11" s="2"/>
      <c r="EL11" s="2"/>
      <c r="EM11" s="2"/>
      <c r="EN11" s="2"/>
      <c r="EO11" s="2"/>
      <c r="EP11" s="2"/>
      <c r="EQ11" s="2"/>
      <c r="ER11" s="2"/>
      <c r="ES11" s="2"/>
      <c r="ET11" s="2"/>
      <c r="EU11" s="2"/>
    </row>
    <row r="12" spans="1:151" ht="15" customHeight="1">
      <c r="A12" s="18" t="s">
        <v>36</v>
      </c>
      <c r="B12" s="80" t="s">
        <v>89</v>
      </c>
      <c r="C12" s="80" t="s">
        <v>89</v>
      </c>
      <c r="D12" s="80" t="s">
        <v>89</v>
      </c>
      <c r="E12" s="80" t="s">
        <v>89</v>
      </c>
      <c r="F12" s="80" t="s">
        <v>89</v>
      </c>
      <c r="G12" s="80" t="s">
        <v>89</v>
      </c>
      <c r="H12" s="80" t="s">
        <v>89</v>
      </c>
      <c r="I12" s="80" t="s">
        <v>89</v>
      </c>
      <c r="J12" s="80" t="s">
        <v>89</v>
      </c>
      <c r="K12" s="80" t="s">
        <v>89</v>
      </c>
      <c r="L12" s="80" t="s">
        <v>89</v>
      </c>
      <c r="M12" s="80" t="s">
        <v>89</v>
      </c>
      <c r="N12" s="80" t="s">
        <v>89</v>
      </c>
      <c r="O12" s="80" t="s">
        <v>89</v>
      </c>
      <c r="P12" s="80" t="s">
        <v>89</v>
      </c>
      <c r="Q12" s="80" t="s">
        <v>89</v>
      </c>
      <c r="R12" s="80" t="s">
        <v>89</v>
      </c>
      <c r="S12" s="80" t="s">
        <v>89</v>
      </c>
      <c r="T12" s="80" t="s">
        <v>89</v>
      </c>
      <c r="U12" s="80" t="s">
        <v>89</v>
      </c>
      <c r="V12" s="80" t="s">
        <v>89</v>
      </c>
      <c r="W12" s="80" t="s">
        <v>89</v>
      </c>
      <c r="X12" s="80" t="s">
        <v>89</v>
      </c>
      <c r="Y12" s="80" t="s">
        <v>89</v>
      </c>
      <c r="Z12" s="80" t="s">
        <v>89</v>
      </c>
      <c r="AA12" s="80" t="s">
        <v>89</v>
      </c>
      <c r="AB12" s="80" t="s">
        <v>89</v>
      </c>
      <c r="AC12" s="80" t="s">
        <v>89</v>
      </c>
      <c r="AD12" s="80" t="s">
        <v>89</v>
      </c>
      <c r="AE12" s="80">
        <v>0</v>
      </c>
      <c r="AF12" s="80">
        <v>0</v>
      </c>
      <c r="AG12" s="80">
        <v>0</v>
      </c>
      <c r="AH12" s="80">
        <v>0</v>
      </c>
      <c r="AI12" s="80">
        <v>0</v>
      </c>
      <c r="AJ12" s="80">
        <v>0</v>
      </c>
      <c r="AK12" s="80">
        <v>0</v>
      </c>
      <c r="AL12" s="80">
        <v>0</v>
      </c>
      <c r="AM12" s="80">
        <v>0</v>
      </c>
      <c r="AN12" s="80">
        <v>1</v>
      </c>
      <c r="AO12" s="80">
        <v>1</v>
      </c>
      <c r="AP12" s="80">
        <v>1</v>
      </c>
      <c r="AQ12" s="80">
        <v>1</v>
      </c>
      <c r="AR12" s="80">
        <v>1</v>
      </c>
      <c r="AS12" s="80">
        <v>1</v>
      </c>
      <c r="AT12" s="80">
        <v>1</v>
      </c>
      <c r="AU12" s="80">
        <v>1</v>
      </c>
      <c r="AV12" s="80">
        <v>1</v>
      </c>
      <c r="AW12" s="80">
        <v>1</v>
      </c>
      <c r="AX12" s="80">
        <v>1</v>
      </c>
      <c r="AY12" s="80">
        <v>1</v>
      </c>
      <c r="AZ12" s="80">
        <v>1</v>
      </c>
      <c r="BA12" s="80">
        <v>1</v>
      </c>
      <c r="BB12" s="80">
        <v>1</v>
      </c>
      <c r="BC12" s="80">
        <v>1</v>
      </c>
      <c r="BD12" s="80">
        <v>1</v>
      </c>
      <c r="BE12" s="80">
        <v>0</v>
      </c>
      <c r="BF12" s="80">
        <v>0</v>
      </c>
      <c r="BG12" s="80">
        <v>0</v>
      </c>
      <c r="BH12" s="80">
        <v>0</v>
      </c>
      <c r="BI12" s="80">
        <v>0</v>
      </c>
      <c r="BJ12" s="80">
        <v>0</v>
      </c>
      <c r="BK12" s="80">
        <v>0</v>
      </c>
      <c r="BL12" s="80">
        <v>0</v>
      </c>
      <c r="BM12" s="80">
        <v>0</v>
      </c>
      <c r="BN12" s="80">
        <v>0</v>
      </c>
      <c r="BO12" s="80">
        <v>0</v>
      </c>
      <c r="BP12" s="80">
        <v>0</v>
      </c>
      <c r="BQ12" s="80">
        <v>0</v>
      </c>
      <c r="BR12" s="80">
        <v>0</v>
      </c>
      <c r="BS12" s="80">
        <v>0</v>
      </c>
      <c r="BT12" s="80">
        <v>0</v>
      </c>
      <c r="BU12" s="80">
        <v>0</v>
      </c>
      <c r="BV12" s="80">
        <v>0</v>
      </c>
      <c r="BW12" s="80">
        <v>0</v>
      </c>
      <c r="BX12" s="80">
        <v>0</v>
      </c>
      <c r="BY12" s="80">
        <v>0</v>
      </c>
      <c r="BZ12" s="80">
        <v>0</v>
      </c>
      <c r="CA12" s="80">
        <v>0</v>
      </c>
      <c r="CB12" s="80">
        <v>0</v>
      </c>
      <c r="CC12" s="80">
        <v>0</v>
      </c>
      <c r="CD12" s="80">
        <v>0</v>
      </c>
      <c r="CE12" s="80">
        <v>0</v>
      </c>
      <c r="CF12" s="80">
        <v>0</v>
      </c>
      <c r="CG12" s="80">
        <v>0</v>
      </c>
      <c r="CH12" s="80">
        <v>0</v>
      </c>
      <c r="CI12" s="80">
        <v>0</v>
      </c>
      <c r="CJ12" s="80">
        <v>0</v>
      </c>
      <c r="CK12" s="80">
        <v>0</v>
      </c>
      <c r="CL12" s="80">
        <v>0</v>
      </c>
      <c r="CM12" s="80">
        <v>0</v>
      </c>
      <c r="CN12" s="80">
        <v>0</v>
      </c>
      <c r="CO12" s="80">
        <v>0</v>
      </c>
      <c r="CP12" s="80">
        <v>0</v>
      </c>
      <c r="CQ12" s="80">
        <v>0</v>
      </c>
      <c r="CR12" s="80">
        <v>0</v>
      </c>
      <c r="CS12" s="80">
        <v>0</v>
      </c>
      <c r="CT12" s="80">
        <v>0</v>
      </c>
      <c r="CU12" s="80">
        <v>0</v>
      </c>
      <c r="CV12" s="80">
        <v>0</v>
      </c>
      <c r="CW12" s="80">
        <v>0</v>
      </c>
      <c r="CX12" s="80">
        <v>0</v>
      </c>
      <c r="CY12" s="80">
        <v>0</v>
      </c>
      <c r="CZ12" s="80">
        <v>0</v>
      </c>
      <c r="DA12" s="80">
        <v>0</v>
      </c>
      <c r="DB12" s="80">
        <v>0</v>
      </c>
      <c r="DC12" s="80">
        <v>0</v>
      </c>
      <c r="DD12" s="80">
        <v>0</v>
      </c>
      <c r="DE12" s="80">
        <v>0</v>
      </c>
      <c r="DF12" s="80">
        <v>0</v>
      </c>
      <c r="DG12" s="80">
        <v>0</v>
      </c>
      <c r="DH12" s="80">
        <v>0</v>
      </c>
      <c r="DI12" s="80">
        <v>0</v>
      </c>
      <c r="DJ12" s="80">
        <v>0</v>
      </c>
      <c r="DK12" s="80">
        <v>0</v>
      </c>
      <c r="DL12" s="80">
        <v>0</v>
      </c>
      <c r="DM12" s="80">
        <v>0</v>
      </c>
      <c r="DN12" s="80">
        <v>0</v>
      </c>
      <c r="DO12" s="80">
        <v>0</v>
      </c>
      <c r="DP12" s="80">
        <v>0</v>
      </c>
      <c r="DQ12" s="80">
        <v>0</v>
      </c>
      <c r="DR12" s="80">
        <v>0</v>
      </c>
      <c r="DS12" s="80">
        <v>0</v>
      </c>
      <c r="DT12" s="80">
        <v>0</v>
      </c>
      <c r="DU12" s="80">
        <v>0</v>
      </c>
      <c r="DV12" s="80">
        <v>0</v>
      </c>
      <c r="DW12" s="80">
        <v>0</v>
      </c>
      <c r="DX12" s="80">
        <v>0</v>
      </c>
      <c r="DY12" s="141">
        <v>0</v>
      </c>
      <c r="DZ12" s="2"/>
      <c r="EA12" s="2"/>
      <c r="EB12" s="2"/>
      <c r="EC12" s="2"/>
      <c r="ED12" s="2"/>
      <c r="EE12" s="2"/>
      <c r="EF12" s="2"/>
      <c r="EG12" s="2"/>
      <c r="EH12" s="2"/>
      <c r="EI12" s="2"/>
      <c r="EJ12" s="2"/>
      <c r="EK12" s="2"/>
      <c r="EL12" s="2"/>
      <c r="EM12" s="2"/>
      <c r="EN12" s="2"/>
      <c r="EO12" s="2"/>
      <c r="EP12" s="2"/>
      <c r="EQ12" s="2"/>
      <c r="ER12" s="2"/>
      <c r="ES12" s="2"/>
      <c r="ET12" s="2"/>
      <c r="EU12" s="2"/>
    </row>
    <row r="13" spans="1:151" ht="15" customHeight="1">
      <c r="A13" s="17" t="s">
        <v>37</v>
      </c>
      <c r="B13" s="80" t="s">
        <v>89</v>
      </c>
      <c r="C13" s="80">
        <v>0</v>
      </c>
      <c r="D13" s="80">
        <v>0</v>
      </c>
      <c r="E13" s="80">
        <v>0</v>
      </c>
      <c r="F13" s="80">
        <v>0</v>
      </c>
      <c r="G13" s="80">
        <v>0</v>
      </c>
      <c r="H13" s="80">
        <v>0</v>
      </c>
      <c r="I13" s="80">
        <v>0</v>
      </c>
      <c r="J13" s="80">
        <v>0</v>
      </c>
      <c r="K13" s="80">
        <v>0</v>
      </c>
      <c r="L13" s="80">
        <v>0</v>
      </c>
      <c r="M13" s="80">
        <v>0</v>
      </c>
      <c r="N13" s="80">
        <v>0</v>
      </c>
      <c r="O13" s="80">
        <v>1</v>
      </c>
      <c r="P13" s="80">
        <v>1</v>
      </c>
      <c r="Q13" s="80">
        <v>1</v>
      </c>
      <c r="R13" s="80">
        <v>1</v>
      </c>
      <c r="S13" s="80">
        <v>1</v>
      </c>
      <c r="T13" s="80">
        <v>1</v>
      </c>
      <c r="U13" s="80">
        <v>1</v>
      </c>
      <c r="V13" s="80">
        <v>1</v>
      </c>
      <c r="W13" s="80">
        <v>1</v>
      </c>
      <c r="X13" s="80">
        <v>1</v>
      </c>
      <c r="Y13" s="80">
        <v>1</v>
      </c>
      <c r="Z13" s="80">
        <v>1</v>
      </c>
      <c r="AA13" s="80">
        <v>1</v>
      </c>
      <c r="AB13" s="80">
        <v>1</v>
      </c>
      <c r="AC13" s="80">
        <v>1</v>
      </c>
      <c r="AD13" s="80">
        <v>1</v>
      </c>
      <c r="AE13" s="80">
        <v>1</v>
      </c>
      <c r="AF13" s="80">
        <v>1</v>
      </c>
      <c r="AG13" s="80">
        <v>1</v>
      </c>
      <c r="AH13" s="80">
        <v>1</v>
      </c>
      <c r="AI13" s="80">
        <v>1</v>
      </c>
      <c r="AJ13" s="80">
        <v>1</v>
      </c>
      <c r="AK13" s="80">
        <v>1</v>
      </c>
      <c r="AL13" s="80">
        <v>1</v>
      </c>
      <c r="AM13" s="80">
        <v>1</v>
      </c>
      <c r="AN13" s="80">
        <v>1</v>
      </c>
      <c r="AO13" s="80">
        <v>1</v>
      </c>
      <c r="AP13" s="80">
        <v>1</v>
      </c>
      <c r="AQ13" s="80">
        <v>1</v>
      </c>
      <c r="AR13" s="80">
        <v>1</v>
      </c>
      <c r="AS13" s="80">
        <v>1</v>
      </c>
      <c r="AT13" s="80">
        <v>1</v>
      </c>
      <c r="AU13" s="80">
        <v>1</v>
      </c>
      <c r="AV13" s="80">
        <v>1</v>
      </c>
      <c r="AW13" s="80">
        <v>1</v>
      </c>
      <c r="AX13" s="80">
        <v>1</v>
      </c>
      <c r="AY13" s="80">
        <v>1</v>
      </c>
      <c r="AZ13" s="80">
        <v>1</v>
      </c>
      <c r="BA13" s="80">
        <v>1</v>
      </c>
      <c r="BB13" s="80">
        <v>1</v>
      </c>
      <c r="BC13" s="80">
        <v>1</v>
      </c>
      <c r="BD13" s="80">
        <v>1</v>
      </c>
      <c r="BE13" s="80">
        <v>1</v>
      </c>
      <c r="BF13" s="80">
        <v>1</v>
      </c>
      <c r="BG13" s="80">
        <v>0</v>
      </c>
      <c r="BH13" s="80">
        <v>0</v>
      </c>
      <c r="BI13" s="80">
        <v>0</v>
      </c>
      <c r="BJ13" s="80">
        <v>0</v>
      </c>
      <c r="BK13" s="80">
        <v>0</v>
      </c>
      <c r="BL13" s="80">
        <v>0</v>
      </c>
      <c r="BM13" s="80">
        <v>0</v>
      </c>
      <c r="BN13" s="80">
        <v>0</v>
      </c>
      <c r="BO13" s="80">
        <v>0</v>
      </c>
      <c r="BP13" s="80">
        <v>0</v>
      </c>
      <c r="BQ13" s="80">
        <v>0</v>
      </c>
      <c r="BR13" s="80">
        <v>0</v>
      </c>
      <c r="BS13" s="80">
        <v>0</v>
      </c>
      <c r="BT13" s="80">
        <v>0</v>
      </c>
      <c r="BU13" s="80">
        <v>0</v>
      </c>
      <c r="BV13" s="80">
        <v>0</v>
      </c>
      <c r="BW13" s="80">
        <v>0</v>
      </c>
      <c r="BX13" s="80">
        <v>0</v>
      </c>
      <c r="BY13" s="80">
        <v>0</v>
      </c>
      <c r="BZ13" s="80">
        <v>0</v>
      </c>
      <c r="CA13" s="80">
        <v>0</v>
      </c>
      <c r="CB13" s="80">
        <v>0</v>
      </c>
      <c r="CC13" s="80">
        <v>0</v>
      </c>
      <c r="CD13" s="80">
        <v>0</v>
      </c>
      <c r="CE13" s="80">
        <v>0</v>
      </c>
      <c r="CF13" s="80">
        <v>0</v>
      </c>
      <c r="CG13" s="80">
        <v>0</v>
      </c>
      <c r="CH13" s="80">
        <v>0</v>
      </c>
      <c r="CI13" s="80">
        <v>0</v>
      </c>
      <c r="CJ13" s="80">
        <v>0</v>
      </c>
      <c r="CK13" s="80">
        <v>0</v>
      </c>
      <c r="CL13" s="80">
        <v>0</v>
      </c>
      <c r="CM13" s="80">
        <v>0</v>
      </c>
      <c r="CN13" s="80">
        <v>0</v>
      </c>
      <c r="CO13" s="80">
        <v>0</v>
      </c>
      <c r="CP13" s="80">
        <v>0</v>
      </c>
      <c r="CQ13" s="80">
        <v>0</v>
      </c>
      <c r="CR13" s="80">
        <v>0</v>
      </c>
      <c r="CS13" s="80">
        <v>0</v>
      </c>
      <c r="CT13" s="80">
        <v>0</v>
      </c>
      <c r="CU13" s="80">
        <v>0</v>
      </c>
      <c r="CV13" s="80">
        <v>0</v>
      </c>
      <c r="CW13" s="80">
        <v>0</v>
      </c>
      <c r="CX13" s="80">
        <v>0</v>
      </c>
      <c r="CY13" s="80">
        <v>0</v>
      </c>
      <c r="CZ13" s="80">
        <v>0</v>
      </c>
      <c r="DA13" s="80">
        <v>0</v>
      </c>
      <c r="DB13" s="80">
        <v>0</v>
      </c>
      <c r="DC13" s="80">
        <v>0</v>
      </c>
      <c r="DD13" s="80">
        <v>0</v>
      </c>
      <c r="DE13" s="80">
        <v>0</v>
      </c>
      <c r="DF13" s="80">
        <v>0</v>
      </c>
      <c r="DG13" s="80">
        <v>0</v>
      </c>
      <c r="DH13" s="80">
        <v>0</v>
      </c>
      <c r="DI13" s="80">
        <v>0</v>
      </c>
      <c r="DJ13" s="80">
        <v>0</v>
      </c>
      <c r="DK13" s="80">
        <v>0</v>
      </c>
      <c r="DL13" s="80">
        <v>0</v>
      </c>
      <c r="DM13" s="80">
        <v>0</v>
      </c>
      <c r="DN13" s="80">
        <v>0</v>
      </c>
      <c r="DO13" s="80">
        <v>0</v>
      </c>
      <c r="DP13" s="80">
        <v>0</v>
      </c>
      <c r="DQ13" s="80">
        <v>0</v>
      </c>
      <c r="DR13" s="80">
        <v>0</v>
      </c>
      <c r="DS13" s="80">
        <v>0</v>
      </c>
      <c r="DT13" s="80">
        <v>0</v>
      </c>
      <c r="DU13" s="80">
        <v>0</v>
      </c>
      <c r="DV13" s="80">
        <v>0</v>
      </c>
      <c r="DW13" s="80">
        <v>0</v>
      </c>
      <c r="DX13" s="80">
        <v>0</v>
      </c>
      <c r="DY13" s="141">
        <v>0</v>
      </c>
      <c r="DZ13" s="2"/>
      <c r="EA13" s="2"/>
      <c r="EB13" s="2"/>
      <c r="EC13" s="2"/>
      <c r="ED13" s="2"/>
      <c r="EE13" s="2"/>
      <c r="EF13" s="2"/>
      <c r="EG13" s="2"/>
      <c r="EH13" s="2"/>
      <c r="EI13" s="2"/>
      <c r="EJ13" s="2"/>
      <c r="EK13" s="2"/>
      <c r="EL13" s="2"/>
      <c r="EM13" s="2"/>
      <c r="EN13" s="2"/>
      <c r="EO13" s="2"/>
      <c r="EP13" s="2"/>
      <c r="EQ13" s="2"/>
      <c r="ER13" s="2"/>
      <c r="ES13" s="2"/>
      <c r="ET13" s="2"/>
      <c r="EU13" s="2"/>
    </row>
    <row r="14" spans="1:151" ht="15" customHeight="1">
      <c r="A14" s="17" t="s">
        <v>38</v>
      </c>
      <c r="B14" s="80" t="s">
        <v>89</v>
      </c>
      <c r="C14" s="80" t="s">
        <v>89</v>
      </c>
      <c r="D14" s="80" t="s">
        <v>89</v>
      </c>
      <c r="E14" s="80" t="s">
        <v>89</v>
      </c>
      <c r="F14" s="80" t="s">
        <v>89</v>
      </c>
      <c r="G14" s="80" t="s">
        <v>89</v>
      </c>
      <c r="H14" s="80" t="s">
        <v>89</v>
      </c>
      <c r="I14" s="80" t="s">
        <v>89</v>
      </c>
      <c r="J14" s="80" t="s">
        <v>89</v>
      </c>
      <c r="K14" s="80" t="s">
        <v>89</v>
      </c>
      <c r="L14" s="80" t="s">
        <v>89</v>
      </c>
      <c r="M14" s="80" t="s">
        <v>89</v>
      </c>
      <c r="N14" s="80" t="s">
        <v>89</v>
      </c>
      <c r="O14" s="80" t="s">
        <v>89</v>
      </c>
      <c r="P14" s="80" t="s">
        <v>89</v>
      </c>
      <c r="Q14" s="80" t="s">
        <v>89</v>
      </c>
      <c r="R14" s="80" t="s">
        <v>89</v>
      </c>
      <c r="S14" s="80" t="s">
        <v>89</v>
      </c>
      <c r="T14" s="80" t="s">
        <v>89</v>
      </c>
      <c r="U14" s="80" t="s">
        <v>89</v>
      </c>
      <c r="V14" s="80" t="s">
        <v>89</v>
      </c>
      <c r="W14" s="80" t="s">
        <v>89</v>
      </c>
      <c r="X14" s="80" t="s">
        <v>89</v>
      </c>
      <c r="Y14" s="80" t="s">
        <v>89</v>
      </c>
      <c r="Z14" s="80" t="s">
        <v>89</v>
      </c>
      <c r="AA14" s="80" t="s">
        <v>89</v>
      </c>
      <c r="AB14" s="80" t="s">
        <v>89</v>
      </c>
      <c r="AC14" s="80" t="s">
        <v>89</v>
      </c>
      <c r="AD14" s="80" t="s">
        <v>89</v>
      </c>
      <c r="AE14" s="80" t="s">
        <v>89</v>
      </c>
      <c r="AF14" s="80" t="s">
        <v>89</v>
      </c>
      <c r="AG14" s="80">
        <v>0</v>
      </c>
      <c r="AH14" s="80">
        <v>0</v>
      </c>
      <c r="AI14" s="80">
        <v>0</v>
      </c>
      <c r="AJ14" s="80">
        <v>0</v>
      </c>
      <c r="AK14" s="80">
        <v>0</v>
      </c>
      <c r="AL14" s="80">
        <v>0</v>
      </c>
      <c r="AM14" s="80">
        <v>0</v>
      </c>
      <c r="AN14" s="80">
        <v>0</v>
      </c>
      <c r="AO14" s="80">
        <v>0</v>
      </c>
      <c r="AP14" s="80">
        <v>0</v>
      </c>
      <c r="AQ14" s="80">
        <v>1</v>
      </c>
      <c r="AR14" s="80">
        <v>1</v>
      </c>
      <c r="AS14" s="80">
        <v>1</v>
      </c>
      <c r="AT14" s="80">
        <v>1</v>
      </c>
      <c r="AU14" s="80">
        <v>1</v>
      </c>
      <c r="AV14" s="80">
        <v>1</v>
      </c>
      <c r="AW14" s="80">
        <v>1</v>
      </c>
      <c r="AX14" s="80">
        <v>1</v>
      </c>
      <c r="AY14" s="80">
        <v>1</v>
      </c>
      <c r="AZ14" s="80">
        <v>1</v>
      </c>
      <c r="BA14" s="80">
        <v>1</v>
      </c>
      <c r="BB14" s="80">
        <v>1</v>
      </c>
      <c r="BC14" s="80">
        <v>1</v>
      </c>
      <c r="BD14" s="80">
        <v>1</v>
      </c>
      <c r="BE14" s="80">
        <v>1</v>
      </c>
      <c r="BF14" s="80">
        <v>1</v>
      </c>
      <c r="BG14" s="80">
        <v>1</v>
      </c>
      <c r="BH14" s="80">
        <v>1</v>
      </c>
      <c r="BI14" s="80">
        <v>1</v>
      </c>
      <c r="BJ14" s="89">
        <v>1</v>
      </c>
      <c r="BK14" s="89">
        <v>1</v>
      </c>
      <c r="BL14" s="89">
        <v>1</v>
      </c>
      <c r="BM14" s="89">
        <v>1</v>
      </c>
      <c r="BN14" s="89">
        <v>1</v>
      </c>
      <c r="BO14" s="89">
        <v>1</v>
      </c>
      <c r="BP14" s="89">
        <v>1</v>
      </c>
      <c r="BQ14" s="80">
        <v>1</v>
      </c>
      <c r="BR14" s="80">
        <v>1</v>
      </c>
      <c r="BS14" s="89">
        <v>0</v>
      </c>
      <c r="BT14" s="89">
        <v>0</v>
      </c>
      <c r="BU14" s="89">
        <v>0</v>
      </c>
      <c r="BV14" s="89">
        <v>0</v>
      </c>
      <c r="BW14" s="80">
        <v>0</v>
      </c>
      <c r="BX14" s="80">
        <v>0</v>
      </c>
      <c r="BY14" s="80">
        <v>0</v>
      </c>
      <c r="BZ14" s="80">
        <v>0</v>
      </c>
      <c r="CA14" s="80">
        <v>0</v>
      </c>
      <c r="CB14" s="80">
        <v>0</v>
      </c>
      <c r="CC14" s="80">
        <v>0</v>
      </c>
      <c r="CD14" s="80">
        <v>0</v>
      </c>
      <c r="CE14" s="80">
        <v>0</v>
      </c>
      <c r="CF14" s="80">
        <v>0</v>
      </c>
      <c r="CG14" s="80">
        <v>0</v>
      </c>
      <c r="CH14" s="80">
        <v>0</v>
      </c>
      <c r="CI14" s="80">
        <v>0</v>
      </c>
      <c r="CJ14" s="80">
        <v>0</v>
      </c>
      <c r="CK14" s="80">
        <v>0</v>
      </c>
      <c r="CL14" s="80">
        <v>0</v>
      </c>
      <c r="CM14" s="80">
        <v>0</v>
      </c>
      <c r="CN14" s="80">
        <v>0</v>
      </c>
      <c r="CO14" s="80">
        <v>0</v>
      </c>
      <c r="CP14" s="80">
        <v>0</v>
      </c>
      <c r="CQ14" s="80">
        <v>0</v>
      </c>
      <c r="CR14" s="80">
        <v>0</v>
      </c>
      <c r="CS14" s="80">
        <v>0</v>
      </c>
      <c r="CT14" s="80">
        <v>0</v>
      </c>
      <c r="CU14" s="80">
        <v>0</v>
      </c>
      <c r="CV14" s="80">
        <v>0</v>
      </c>
      <c r="CW14" s="80">
        <v>0</v>
      </c>
      <c r="CX14" s="80">
        <v>0</v>
      </c>
      <c r="CY14" s="80">
        <v>0</v>
      </c>
      <c r="CZ14" s="80">
        <v>0</v>
      </c>
      <c r="DA14" s="80">
        <v>0</v>
      </c>
      <c r="DB14" s="80">
        <v>0</v>
      </c>
      <c r="DC14" s="80">
        <v>0</v>
      </c>
      <c r="DD14" s="80">
        <v>0</v>
      </c>
      <c r="DE14" s="80">
        <v>0</v>
      </c>
      <c r="DF14" s="80">
        <v>0</v>
      </c>
      <c r="DG14" s="80">
        <v>0</v>
      </c>
      <c r="DH14" s="80">
        <v>0</v>
      </c>
      <c r="DI14" s="80">
        <v>0</v>
      </c>
      <c r="DJ14" s="80">
        <v>0</v>
      </c>
      <c r="DK14" s="80">
        <v>0</v>
      </c>
      <c r="DL14" s="80">
        <v>0</v>
      </c>
      <c r="DM14" s="80">
        <v>0</v>
      </c>
      <c r="DN14" s="80">
        <v>0</v>
      </c>
      <c r="DO14" s="80">
        <v>0</v>
      </c>
      <c r="DP14" s="80">
        <v>0</v>
      </c>
      <c r="DQ14" s="80">
        <v>0</v>
      </c>
      <c r="DR14" s="80">
        <v>0</v>
      </c>
      <c r="DS14" s="80">
        <v>0</v>
      </c>
      <c r="DT14" s="80">
        <v>0</v>
      </c>
      <c r="DU14" s="80">
        <v>0</v>
      </c>
      <c r="DV14" s="80">
        <v>0</v>
      </c>
      <c r="DW14" s="80">
        <v>0</v>
      </c>
      <c r="DX14" s="80">
        <v>0</v>
      </c>
      <c r="DY14" s="141">
        <v>0</v>
      </c>
      <c r="DZ14" s="2"/>
      <c r="EA14" s="2"/>
      <c r="EB14" s="2"/>
      <c r="EC14" s="2"/>
      <c r="ED14" s="2"/>
      <c r="EE14" s="2"/>
      <c r="EF14" s="2"/>
      <c r="EG14" s="2"/>
      <c r="EH14" s="2"/>
      <c r="EI14" s="2"/>
      <c r="EJ14" s="2"/>
      <c r="EK14" s="2"/>
      <c r="EL14" s="2"/>
      <c r="EM14" s="2"/>
      <c r="EN14" s="2"/>
      <c r="EO14" s="2"/>
      <c r="EP14" s="2"/>
      <c r="EQ14" s="2"/>
      <c r="ER14" s="2"/>
      <c r="ES14" s="2"/>
      <c r="ET14" s="2"/>
      <c r="EU14" s="2"/>
    </row>
    <row r="15" spans="1:151" ht="15" customHeight="1">
      <c r="A15" s="17" t="s">
        <v>39</v>
      </c>
      <c r="B15" s="80" t="s">
        <v>89</v>
      </c>
      <c r="C15" s="80" t="s">
        <v>89</v>
      </c>
      <c r="D15" s="80" t="s">
        <v>89</v>
      </c>
      <c r="E15" s="80" t="s">
        <v>89</v>
      </c>
      <c r="F15" s="80" t="s">
        <v>89</v>
      </c>
      <c r="G15" s="80" t="s">
        <v>89</v>
      </c>
      <c r="H15" s="80" t="s">
        <v>89</v>
      </c>
      <c r="I15" s="80" t="s">
        <v>89</v>
      </c>
      <c r="J15" s="80" t="s">
        <v>89</v>
      </c>
      <c r="K15" s="80" t="s">
        <v>89</v>
      </c>
      <c r="L15" s="80" t="s">
        <v>89</v>
      </c>
      <c r="M15" s="80" t="s">
        <v>89</v>
      </c>
      <c r="N15" s="80" t="s">
        <v>89</v>
      </c>
      <c r="O15" s="80" t="s">
        <v>89</v>
      </c>
      <c r="P15" s="80" t="s">
        <v>89</v>
      </c>
      <c r="Q15" s="80" t="s">
        <v>89</v>
      </c>
      <c r="R15" s="80" t="s">
        <v>89</v>
      </c>
      <c r="S15" s="80" t="s">
        <v>89</v>
      </c>
      <c r="T15" s="80" t="s">
        <v>89</v>
      </c>
      <c r="U15" s="80" t="s">
        <v>89</v>
      </c>
      <c r="V15" s="80" t="s">
        <v>89</v>
      </c>
      <c r="W15" s="80" t="s">
        <v>89</v>
      </c>
      <c r="X15" s="80" t="s">
        <v>89</v>
      </c>
      <c r="Y15" s="80" t="s">
        <v>89</v>
      </c>
      <c r="Z15" s="80" t="s">
        <v>89</v>
      </c>
      <c r="AA15" s="80" t="s">
        <v>89</v>
      </c>
      <c r="AB15" s="80" t="s">
        <v>89</v>
      </c>
      <c r="AC15" s="80" t="s">
        <v>89</v>
      </c>
      <c r="AD15" s="80" t="s">
        <v>89</v>
      </c>
      <c r="AE15" s="80" t="s">
        <v>89</v>
      </c>
      <c r="AF15" s="80" t="s">
        <v>89</v>
      </c>
      <c r="AG15" s="80" t="s">
        <v>89</v>
      </c>
      <c r="AH15" s="80" t="s">
        <v>89</v>
      </c>
      <c r="AI15" s="80" t="s">
        <v>89</v>
      </c>
      <c r="AJ15" s="80" t="s">
        <v>89</v>
      </c>
      <c r="AK15" s="80" t="s">
        <v>89</v>
      </c>
      <c r="AL15" s="80" t="s">
        <v>89</v>
      </c>
      <c r="AM15" s="80" t="s">
        <v>89</v>
      </c>
      <c r="AN15" s="80" t="s">
        <v>89</v>
      </c>
      <c r="AO15" s="80" t="s">
        <v>89</v>
      </c>
      <c r="AP15" s="80" t="s">
        <v>89</v>
      </c>
      <c r="AQ15" s="80" t="s">
        <v>89</v>
      </c>
      <c r="AR15" s="80" t="s">
        <v>89</v>
      </c>
      <c r="AS15" s="80" t="s">
        <v>89</v>
      </c>
      <c r="AT15" s="80" t="s">
        <v>89</v>
      </c>
      <c r="AU15" s="80" t="s">
        <v>89</v>
      </c>
      <c r="AV15" s="80" t="s">
        <v>89</v>
      </c>
      <c r="AW15" s="80" t="s">
        <v>89</v>
      </c>
      <c r="AX15" s="80" t="s">
        <v>89</v>
      </c>
      <c r="AY15" s="80" t="s">
        <v>89</v>
      </c>
      <c r="AZ15" s="80" t="s">
        <v>89</v>
      </c>
      <c r="BA15" s="80" t="s">
        <v>89</v>
      </c>
      <c r="BB15" s="80" t="s">
        <v>89</v>
      </c>
      <c r="BC15" s="80" t="s">
        <v>89</v>
      </c>
      <c r="BD15" s="80" t="s">
        <v>89</v>
      </c>
      <c r="BE15" s="80" t="s">
        <v>89</v>
      </c>
      <c r="BF15" s="80" t="s">
        <v>89</v>
      </c>
      <c r="BG15" s="80" t="s">
        <v>89</v>
      </c>
      <c r="BH15" s="80" t="s">
        <v>89</v>
      </c>
      <c r="BI15" s="80" t="s">
        <v>89</v>
      </c>
      <c r="BJ15" s="80" t="s">
        <v>89</v>
      </c>
      <c r="BK15" s="80" t="s">
        <v>89</v>
      </c>
      <c r="BL15" s="80" t="s">
        <v>89</v>
      </c>
      <c r="BM15" s="80" t="s">
        <v>89</v>
      </c>
      <c r="BN15" s="80" t="s">
        <v>89</v>
      </c>
      <c r="BO15" s="80" t="s">
        <v>89</v>
      </c>
      <c r="BP15" s="80" t="s">
        <v>89</v>
      </c>
      <c r="BQ15" s="80" t="s">
        <v>89</v>
      </c>
      <c r="BR15" s="80" t="s">
        <v>89</v>
      </c>
      <c r="BS15" s="89">
        <v>0</v>
      </c>
      <c r="BT15" s="89">
        <v>0</v>
      </c>
      <c r="BU15" s="89">
        <v>0</v>
      </c>
      <c r="BV15" s="89">
        <v>0</v>
      </c>
      <c r="BW15" s="80">
        <v>0</v>
      </c>
      <c r="BX15" s="80">
        <v>0</v>
      </c>
      <c r="BY15" s="80">
        <v>0</v>
      </c>
      <c r="BZ15" s="80">
        <v>0</v>
      </c>
      <c r="CA15" s="80">
        <v>0</v>
      </c>
      <c r="CB15" s="80">
        <v>0</v>
      </c>
      <c r="CC15" s="80">
        <v>0</v>
      </c>
      <c r="CD15" s="80">
        <v>0</v>
      </c>
      <c r="CE15" s="80">
        <v>0</v>
      </c>
      <c r="CF15" s="80">
        <v>0</v>
      </c>
      <c r="CG15" s="80">
        <v>0</v>
      </c>
      <c r="CH15" s="80">
        <v>0</v>
      </c>
      <c r="CI15" s="80">
        <v>0</v>
      </c>
      <c r="CJ15" s="80">
        <v>0</v>
      </c>
      <c r="CK15" s="80">
        <v>0</v>
      </c>
      <c r="CL15" s="80">
        <v>0</v>
      </c>
      <c r="CM15" s="80">
        <v>0</v>
      </c>
      <c r="CN15" s="80">
        <v>0</v>
      </c>
      <c r="CO15" s="80">
        <v>0</v>
      </c>
      <c r="CP15" s="80">
        <v>0</v>
      </c>
      <c r="CQ15" s="80">
        <v>0</v>
      </c>
      <c r="CR15" s="80">
        <v>0</v>
      </c>
      <c r="CS15" s="80">
        <v>0</v>
      </c>
      <c r="CT15" s="80">
        <v>0</v>
      </c>
      <c r="CU15" s="80">
        <v>0</v>
      </c>
      <c r="CV15" s="80">
        <v>0</v>
      </c>
      <c r="CW15" s="80">
        <v>0</v>
      </c>
      <c r="CX15" s="80">
        <v>0</v>
      </c>
      <c r="CY15" s="80">
        <v>0</v>
      </c>
      <c r="CZ15" s="80">
        <v>0</v>
      </c>
      <c r="DA15" s="80">
        <v>0</v>
      </c>
      <c r="DB15" s="80">
        <v>0</v>
      </c>
      <c r="DC15" s="80">
        <v>0</v>
      </c>
      <c r="DD15" s="80">
        <v>0</v>
      </c>
      <c r="DE15" s="80">
        <v>0</v>
      </c>
      <c r="DF15" s="80">
        <v>0</v>
      </c>
      <c r="DG15" s="80">
        <v>0</v>
      </c>
      <c r="DH15" s="80">
        <v>0</v>
      </c>
      <c r="DI15" s="80">
        <v>0</v>
      </c>
      <c r="DJ15" s="80">
        <v>0</v>
      </c>
      <c r="DK15" s="80">
        <v>0</v>
      </c>
      <c r="DL15" s="80">
        <v>0</v>
      </c>
      <c r="DM15" s="80">
        <v>0</v>
      </c>
      <c r="DN15" s="80">
        <v>0</v>
      </c>
      <c r="DO15" s="80">
        <v>0</v>
      </c>
      <c r="DP15" s="80">
        <v>0</v>
      </c>
      <c r="DQ15" s="80">
        <v>0</v>
      </c>
      <c r="DR15" s="80">
        <v>0</v>
      </c>
      <c r="DS15" s="80">
        <v>0</v>
      </c>
      <c r="DT15" s="80">
        <v>0</v>
      </c>
      <c r="DU15" s="80">
        <v>0</v>
      </c>
      <c r="DV15" s="80">
        <v>0</v>
      </c>
      <c r="DW15" s="80">
        <v>0</v>
      </c>
      <c r="DX15" s="80">
        <v>0</v>
      </c>
      <c r="DY15" s="141">
        <v>0</v>
      </c>
      <c r="DZ15" s="2"/>
      <c r="EA15" s="2"/>
      <c r="EB15" s="2"/>
      <c r="EC15" s="2"/>
      <c r="ED15" s="2"/>
      <c r="EE15" s="2"/>
      <c r="EF15" s="2"/>
      <c r="EG15" s="2"/>
      <c r="EH15" s="2"/>
      <c r="EI15" s="2"/>
      <c r="EJ15" s="2"/>
      <c r="EK15" s="2"/>
      <c r="EL15" s="2"/>
      <c r="EM15" s="2"/>
      <c r="EN15" s="2"/>
      <c r="EO15" s="2"/>
      <c r="EP15" s="2"/>
      <c r="EQ15" s="2"/>
      <c r="ER15" s="2"/>
      <c r="ES15" s="2"/>
      <c r="ET15" s="2"/>
      <c r="EU15" s="2"/>
    </row>
    <row r="16" spans="1:151" ht="15" customHeight="1">
      <c r="A16" s="17" t="s">
        <v>40</v>
      </c>
      <c r="B16" s="80" t="s">
        <v>89</v>
      </c>
      <c r="C16" s="80" t="s">
        <v>89</v>
      </c>
      <c r="D16" s="80" t="s">
        <v>89</v>
      </c>
      <c r="E16" s="80" t="s">
        <v>89</v>
      </c>
      <c r="F16" s="80" t="s">
        <v>89</v>
      </c>
      <c r="G16" s="80" t="s">
        <v>89</v>
      </c>
      <c r="H16" s="80" t="s">
        <v>89</v>
      </c>
      <c r="I16" s="80" t="s">
        <v>89</v>
      </c>
      <c r="J16" s="80" t="s">
        <v>89</v>
      </c>
      <c r="K16" s="80" t="s">
        <v>89</v>
      </c>
      <c r="L16" s="80" t="s">
        <v>89</v>
      </c>
      <c r="M16" s="80" t="s">
        <v>89</v>
      </c>
      <c r="N16" s="80" t="s">
        <v>89</v>
      </c>
      <c r="O16" s="80" t="s">
        <v>89</v>
      </c>
      <c r="P16" s="80" t="s">
        <v>89</v>
      </c>
      <c r="Q16" s="80" t="s">
        <v>89</v>
      </c>
      <c r="R16" s="80" t="s">
        <v>89</v>
      </c>
      <c r="S16" s="80" t="s">
        <v>89</v>
      </c>
      <c r="T16" s="80" t="s">
        <v>89</v>
      </c>
      <c r="U16" s="80" t="s">
        <v>89</v>
      </c>
      <c r="V16" s="80" t="s">
        <v>89</v>
      </c>
      <c r="W16" s="80" t="s">
        <v>89</v>
      </c>
      <c r="X16" s="80" t="s">
        <v>89</v>
      </c>
      <c r="Y16" s="80" t="s">
        <v>89</v>
      </c>
      <c r="Z16" s="80" t="s">
        <v>89</v>
      </c>
      <c r="AA16" s="80" t="s">
        <v>89</v>
      </c>
      <c r="AB16" s="80" t="s">
        <v>89</v>
      </c>
      <c r="AC16" s="80" t="s">
        <v>89</v>
      </c>
      <c r="AD16" s="80" t="s">
        <v>89</v>
      </c>
      <c r="AE16" s="80" t="s">
        <v>89</v>
      </c>
      <c r="AF16" s="80" t="s">
        <v>89</v>
      </c>
      <c r="AG16" s="80" t="s">
        <v>89</v>
      </c>
      <c r="AH16" s="80" t="s">
        <v>89</v>
      </c>
      <c r="AI16" s="80" t="s">
        <v>89</v>
      </c>
      <c r="AJ16" s="80" t="s">
        <v>89</v>
      </c>
      <c r="AK16" s="80" t="s">
        <v>89</v>
      </c>
      <c r="AL16" s="80" t="s">
        <v>89</v>
      </c>
      <c r="AM16" s="80" t="s">
        <v>89</v>
      </c>
      <c r="AN16" s="80" t="s">
        <v>89</v>
      </c>
      <c r="AO16" s="80" t="s">
        <v>89</v>
      </c>
      <c r="AP16" s="80" t="s">
        <v>89</v>
      </c>
      <c r="AQ16" s="80" t="s">
        <v>89</v>
      </c>
      <c r="AR16" s="80" t="s">
        <v>89</v>
      </c>
      <c r="AS16" s="80" t="s">
        <v>89</v>
      </c>
      <c r="AT16" s="80" t="s">
        <v>89</v>
      </c>
      <c r="AU16" s="80" t="s">
        <v>89</v>
      </c>
      <c r="AV16" s="80" t="s">
        <v>89</v>
      </c>
      <c r="AW16" s="80" t="s">
        <v>89</v>
      </c>
      <c r="AX16" s="80" t="s">
        <v>89</v>
      </c>
      <c r="AY16" s="80" t="s">
        <v>89</v>
      </c>
      <c r="AZ16" s="80" t="s">
        <v>89</v>
      </c>
      <c r="BA16" s="80" t="s">
        <v>89</v>
      </c>
      <c r="BB16" s="80" t="s">
        <v>89</v>
      </c>
      <c r="BC16" s="80" t="s">
        <v>89</v>
      </c>
      <c r="BD16" s="80" t="s">
        <v>89</v>
      </c>
      <c r="BE16" s="80" t="s">
        <v>89</v>
      </c>
      <c r="BF16" s="80" t="s">
        <v>89</v>
      </c>
      <c r="BG16" s="80" t="s">
        <v>89</v>
      </c>
      <c r="BH16" s="80" t="s">
        <v>89</v>
      </c>
      <c r="BI16" s="80" t="s">
        <v>89</v>
      </c>
      <c r="BJ16" s="80" t="s">
        <v>89</v>
      </c>
      <c r="BK16" s="80" t="s">
        <v>89</v>
      </c>
      <c r="BL16" s="80" t="s">
        <v>89</v>
      </c>
      <c r="BM16" s="80" t="s">
        <v>89</v>
      </c>
      <c r="BN16" s="89">
        <v>0</v>
      </c>
      <c r="BO16" s="80">
        <v>0</v>
      </c>
      <c r="BP16" s="80">
        <v>0</v>
      </c>
      <c r="BQ16" s="80">
        <v>0</v>
      </c>
      <c r="BR16" s="80">
        <v>0</v>
      </c>
      <c r="BS16" s="80">
        <v>0</v>
      </c>
      <c r="BT16" s="80">
        <v>0</v>
      </c>
      <c r="BU16" s="80">
        <v>0</v>
      </c>
      <c r="BV16" s="80">
        <v>0</v>
      </c>
      <c r="BW16" s="80">
        <v>0</v>
      </c>
      <c r="BX16" s="80">
        <v>0</v>
      </c>
      <c r="BY16" s="80">
        <v>0</v>
      </c>
      <c r="BZ16" s="80">
        <v>0</v>
      </c>
      <c r="CA16" s="80">
        <v>0</v>
      </c>
      <c r="CB16" s="80">
        <v>0</v>
      </c>
      <c r="CC16" s="80">
        <v>0</v>
      </c>
      <c r="CD16" s="80">
        <v>0</v>
      </c>
      <c r="CE16" s="80">
        <v>0</v>
      </c>
      <c r="CF16" s="80">
        <v>0</v>
      </c>
      <c r="CG16" s="80">
        <v>0</v>
      </c>
      <c r="CH16" s="80">
        <v>0</v>
      </c>
      <c r="CI16" s="80">
        <v>0</v>
      </c>
      <c r="CJ16" s="80">
        <v>0</v>
      </c>
      <c r="CK16" s="80">
        <v>0</v>
      </c>
      <c r="CL16" s="80">
        <v>0</v>
      </c>
      <c r="CM16" s="80">
        <v>0</v>
      </c>
      <c r="CN16" s="80">
        <v>0</v>
      </c>
      <c r="CO16" s="80">
        <v>0</v>
      </c>
      <c r="CP16" s="80">
        <v>0</v>
      </c>
      <c r="CQ16" s="80">
        <v>0</v>
      </c>
      <c r="CR16" s="80">
        <v>0</v>
      </c>
      <c r="CS16" s="80">
        <v>0</v>
      </c>
      <c r="CT16" s="80">
        <v>0</v>
      </c>
      <c r="CU16" s="80">
        <v>0</v>
      </c>
      <c r="CV16" s="80">
        <v>0</v>
      </c>
      <c r="CW16" s="80">
        <v>0</v>
      </c>
      <c r="CX16" s="80">
        <v>0</v>
      </c>
      <c r="CY16" s="80">
        <v>0</v>
      </c>
      <c r="CZ16" s="80">
        <v>0</v>
      </c>
      <c r="DA16" s="80">
        <v>0</v>
      </c>
      <c r="DB16" s="80">
        <v>0</v>
      </c>
      <c r="DC16" s="80">
        <v>0</v>
      </c>
      <c r="DD16" s="80">
        <v>0</v>
      </c>
      <c r="DE16" s="80">
        <v>0</v>
      </c>
      <c r="DF16" s="80">
        <v>0</v>
      </c>
      <c r="DG16" s="80">
        <v>0</v>
      </c>
      <c r="DH16" s="80">
        <v>0</v>
      </c>
      <c r="DI16" s="80">
        <v>0</v>
      </c>
      <c r="DJ16" s="80">
        <v>0</v>
      </c>
      <c r="DK16" s="80">
        <v>0</v>
      </c>
      <c r="DL16" s="80">
        <v>0</v>
      </c>
      <c r="DM16" s="80">
        <v>0</v>
      </c>
      <c r="DN16" s="80">
        <v>0</v>
      </c>
      <c r="DO16" s="80">
        <v>0</v>
      </c>
      <c r="DP16" s="80">
        <v>0</v>
      </c>
      <c r="DQ16" s="80">
        <v>0</v>
      </c>
      <c r="DR16" s="80">
        <v>0</v>
      </c>
      <c r="DS16" s="80">
        <v>0</v>
      </c>
      <c r="DT16" s="80">
        <v>0</v>
      </c>
      <c r="DU16" s="80">
        <v>0</v>
      </c>
      <c r="DV16" s="80">
        <v>0</v>
      </c>
      <c r="DW16" s="80">
        <v>0</v>
      </c>
      <c r="DX16" s="80">
        <v>0</v>
      </c>
      <c r="DY16" s="141">
        <v>0</v>
      </c>
      <c r="DZ16" s="2"/>
      <c r="EA16" s="2"/>
      <c r="EB16" s="2"/>
      <c r="EC16" s="2"/>
      <c r="ED16" s="2"/>
      <c r="EE16" s="2"/>
      <c r="EF16" s="2"/>
      <c r="EG16" s="2"/>
      <c r="EH16" s="2"/>
      <c r="EI16" s="2"/>
      <c r="EJ16" s="2"/>
      <c r="EK16" s="2"/>
      <c r="EL16" s="2"/>
      <c r="EM16" s="2"/>
      <c r="EN16" s="2"/>
      <c r="EO16" s="2"/>
      <c r="EP16" s="2"/>
      <c r="EQ16" s="2"/>
      <c r="ER16" s="2"/>
      <c r="ES16" s="2"/>
      <c r="ET16" s="2"/>
      <c r="EU16" s="2"/>
    </row>
    <row r="17" spans="1:151" ht="15" customHeight="1">
      <c r="A17" s="17" t="s">
        <v>41</v>
      </c>
      <c r="B17" s="80" t="s">
        <v>89</v>
      </c>
      <c r="C17" s="80" t="s">
        <v>89</v>
      </c>
      <c r="D17" s="80" t="s">
        <v>89</v>
      </c>
      <c r="E17" s="80" t="s">
        <v>89</v>
      </c>
      <c r="F17" s="80" t="s">
        <v>89</v>
      </c>
      <c r="G17" s="80" t="s">
        <v>89</v>
      </c>
      <c r="H17" s="80" t="s">
        <v>89</v>
      </c>
      <c r="I17" s="80" t="s">
        <v>89</v>
      </c>
      <c r="J17" s="80" t="s">
        <v>89</v>
      </c>
      <c r="K17" s="80" t="s">
        <v>89</v>
      </c>
      <c r="L17" s="80" t="s">
        <v>89</v>
      </c>
      <c r="M17" s="80" t="s">
        <v>89</v>
      </c>
      <c r="N17" s="80" t="s">
        <v>89</v>
      </c>
      <c r="O17" s="80" t="s">
        <v>89</v>
      </c>
      <c r="P17" s="80" t="s">
        <v>89</v>
      </c>
      <c r="Q17" s="80" t="s">
        <v>89</v>
      </c>
      <c r="R17" s="80" t="s">
        <v>89</v>
      </c>
      <c r="S17" s="80" t="s">
        <v>89</v>
      </c>
      <c r="T17" s="80" t="s">
        <v>89</v>
      </c>
      <c r="U17" s="80" t="s">
        <v>89</v>
      </c>
      <c r="V17" s="80" t="s">
        <v>89</v>
      </c>
      <c r="W17" s="80" t="s">
        <v>89</v>
      </c>
      <c r="X17" s="80" t="s">
        <v>89</v>
      </c>
      <c r="Y17" s="80" t="s">
        <v>89</v>
      </c>
      <c r="Z17" s="80" t="s">
        <v>89</v>
      </c>
      <c r="AA17" s="80" t="s">
        <v>89</v>
      </c>
      <c r="AB17" s="80" t="s">
        <v>89</v>
      </c>
      <c r="AC17" s="80" t="s">
        <v>89</v>
      </c>
      <c r="AD17" s="80" t="s">
        <v>89</v>
      </c>
      <c r="AE17" s="80" t="s">
        <v>89</v>
      </c>
      <c r="AF17" s="80" t="s">
        <v>89</v>
      </c>
      <c r="AG17" s="80" t="s">
        <v>89</v>
      </c>
      <c r="AH17" s="80" t="s">
        <v>89</v>
      </c>
      <c r="AI17" s="80" t="s">
        <v>89</v>
      </c>
      <c r="AJ17" s="80">
        <v>1</v>
      </c>
      <c r="AK17" s="80">
        <v>1</v>
      </c>
      <c r="AL17" s="80">
        <v>1</v>
      </c>
      <c r="AM17" s="80">
        <v>1</v>
      </c>
      <c r="AN17" s="80">
        <v>1</v>
      </c>
      <c r="AO17" s="80">
        <v>1</v>
      </c>
      <c r="AP17" s="80">
        <v>1</v>
      </c>
      <c r="AQ17" s="80">
        <v>1</v>
      </c>
      <c r="AR17" s="80">
        <v>1</v>
      </c>
      <c r="AS17" s="80">
        <v>1</v>
      </c>
      <c r="AT17" s="80">
        <v>1</v>
      </c>
      <c r="AU17" s="80">
        <v>1</v>
      </c>
      <c r="AV17" s="80">
        <v>1</v>
      </c>
      <c r="AW17" s="80">
        <v>1</v>
      </c>
      <c r="AX17" s="80">
        <v>1</v>
      </c>
      <c r="AY17" s="80">
        <v>1</v>
      </c>
      <c r="AZ17" s="80">
        <v>1</v>
      </c>
      <c r="BA17" s="80">
        <v>1</v>
      </c>
      <c r="BB17" s="80">
        <v>1</v>
      </c>
      <c r="BC17" s="80">
        <v>1</v>
      </c>
      <c r="BD17" s="80">
        <v>1</v>
      </c>
      <c r="BE17" s="80">
        <v>1</v>
      </c>
      <c r="BF17" s="80">
        <v>1</v>
      </c>
      <c r="BG17" s="80">
        <v>1</v>
      </c>
      <c r="BH17" s="80">
        <v>1</v>
      </c>
      <c r="BI17" s="80">
        <v>1</v>
      </c>
      <c r="BJ17" s="80">
        <v>1</v>
      </c>
      <c r="BK17" s="80">
        <v>1</v>
      </c>
      <c r="BL17" s="80">
        <v>1</v>
      </c>
      <c r="BM17" s="80">
        <v>1</v>
      </c>
      <c r="BN17" s="80">
        <v>1</v>
      </c>
      <c r="BO17" s="80">
        <v>1</v>
      </c>
      <c r="BP17" s="80">
        <v>1</v>
      </c>
      <c r="BQ17" s="80">
        <v>1</v>
      </c>
      <c r="BR17" s="80">
        <v>1</v>
      </c>
      <c r="BS17" s="80">
        <v>1</v>
      </c>
      <c r="BT17" s="80">
        <v>1</v>
      </c>
      <c r="BU17" s="80">
        <v>1</v>
      </c>
      <c r="BV17" s="80">
        <v>1</v>
      </c>
      <c r="BW17" s="80">
        <v>1</v>
      </c>
      <c r="BX17" s="80">
        <v>1</v>
      </c>
      <c r="BY17" s="80">
        <v>1</v>
      </c>
      <c r="BZ17" s="80">
        <v>1</v>
      </c>
      <c r="CA17" s="80">
        <v>1</v>
      </c>
      <c r="CB17" s="80">
        <v>1</v>
      </c>
      <c r="CC17" s="80">
        <v>1</v>
      </c>
      <c r="CD17" s="80">
        <v>1</v>
      </c>
      <c r="CE17" s="80">
        <v>1</v>
      </c>
      <c r="CF17" s="80">
        <v>1</v>
      </c>
      <c r="CG17" s="80">
        <v>1</v>
      </c>
      <c r="CH17" s="80">
        <v>1</v>
      </c>
      <c r="CI17" s="80">
        <v>1</v>
      </c>
      <c r="CJ17" s="80">
        <v>1</v>
      </c>
      <c r="CK17" s="80">
        <v>1</v>
      </c>
      <c r="CL17" s="80">
        <v>1</v>
      </c>
      <c r="CM17" s="80">
        <v>1</v>
      </c>
      <c r="CN17" s="80">
        <v>1</v>
      </c>
      <c r="CO17" s="80">
        <v>1</v>
      </c>
      <c r="CP17" s="80">
        <v>1</v>
      </c>
      <c r="CQ17" s="80">
        <v>1</v>
      </c>
      <c r="CR17" s="80">
        <v>1</v>
      </c>
      <c r="CS17" s="80">
        <v>1</v>
      </c>
      <c r="CT17" s="80">
        <v>1</v>
      </c>
      <c r="CU17" s="80">
        <v>1</v>
      </c>
      <c r="CV17" s="80">
        <v>1</v>
      </c>
      <c r="CW17" s="80">
        <v>1</v>
      </c>
      <c r="CX17" s="80">
        <v>1</v>
      </c>
      <c r="CY17" s="80">
        <v>1</v>
      </c>
      <c r="CZ17" s="80">
        <v>1</v>
      </c>
      <c r="DA17" s="80">
        <v>1</v>
      </c>
      <c r="DB17" s="80">
        <v>1</v>
      </c>
      <c r="DC17" s="80">
        <v>1</v>
      </c>
      <c r="DD17" s="80">
        <v>1</v>
      </c>
      <c r="DE17" s="80">
        <v>1</v>
      </c>
      <c r="DF17" s="80">
        <v>1</v>
      </c>
      <c r="DG17" s="80">
        <v>1</v>
      </c>
      <c r="DH17" s="80">
        <v>1</v>
      </c>
      <c r="DI17" s="80">
        <v>1</v>
      </c>
      <c r="DJ17" s="89">
        <v>1</v>
      </c>
      <c r="DK17" s="89">
        <v>1</v>
      </c>
      <c r="DL17" s="89">
        <v>1</v>
      </c>
      <c r="DM17" s="89">
        <v>1</v>
      </c>
      <c r="DN17" s="89">
        <v>1</v>
      </c>
      <c r="DO17" s="89">
        <v>1</v>
      </c>
      <c r="DP17" s="89">
        <v>1</v>
      </c>
      <c r="DQ17" s="89">
        <v>1</v>
      </c>
      <c r="DR17" s="89">
        <v>1</v>
      </c>
      <c r="DS17" s="89">
        <v>1</v>
      </c>
      <c r="DT17" s="89">
        <v>1</v>
      </c>
      <c r="DU17" s="89">
        <v>0</v>
      </c>
      <c r="DV17" s="89">
        <v>0</v>
      </c>
      <c r="DW17" s="89">
        <v>0</v>
      </c>
      <c r="DX17" s="89">
        <v>0</v>
      </c>
      <c r="DY17" s="141">
        <v>0</v>
      </c>
      <c r="DZ17" s="2"/>
      <c r="EA17" s="2"/>
      <c r="EB17" s="2"/>
      <c r="EC17" s="2"/>
      <c r="ED17" s="2"/>
      <c r="EE17" s="2"/>
      <c r="EF17" s="2"/>
      <c r="EG17" s="2"/>
      <c r="EH17" s="2"/>
      <c r="EI17" s="2"/>
      <c r="EJ17" s="2"/>
      <c r="EK17" s="2"/>
      <c r="EL17" s="2"/>
      <c r="EM17" s="2"/>
      <c r="EN17" s="2"/>
      <c r="EO17" s="2"/>
      <c r="EP17" s="2"/>
      <c r="EQ17" s="2"/>
      <c r="ER17" s="2"/>
      <c r="ES17" s="2"/>
      <c r="ET17" s="2"/>
      <c r="EU17" s="2"/>
    </row>
    <row r="18" spans="1:151" ht="15" customHeight="1">
      <c r="A18" s="17" t="s">
        <v>42</v>
      </c>
      <c r="B18" s="80" t="s">
        <v>89</v>
      </c>
      <c r="C18" s="80" t="s">
        <v>89</v>
      </c>
      <c r="D18" s="80" t="s">
        <v>89</v>
      </c>
      <c r="E18" s="80" t="s">
        <v>89</v>
      </c>
      <c r="F18" s="80" t="s">
        <v>89</v>
      </c>
      <c r="G18" s="80" t="s">
        <v>89</v>
      </c>
      <c r="H18" s="80" t="s">
        <v>89</v>
      </c>
      <c r="I18" s="80" t="s">
        <v>89</v>
      </c>
      <c r="J18" s="80" t="s">
        <v>89</v>
      </c>
      <c r="K18" s="80" t="s">
        <v>89</v>
      </c>
      <c r="L18" s="80" t="s">
        <v>89</v>
      </c>
      <c r="M18" s="80" t="s">
        <v>89</v>
      </c>
      <c r="N18" s="80" t="s">
        <v>89</v>
      </c>
      <c r="O18" s="80" t="s">
        <v>89</v>
      </c>
      <c r="P18" s="80" t="s">
        <v>89</v>
      </c>
      <c r="Q18" s="80" t="s">
        <v>89</v>
      </c>
      <c r="R18" s="80" t="s">
        <v>89</v>
      </c>
      <c r="S18" s="80" t="s">
        <v>89</v>
      </c>
      <c r="T18" s="80" t="s">
        <v>89</v>
      </c>
      <c r="U18" s="80" t="s">
        <v>89</v>
      </c>
      <c r="V18" s="80" t="s">
        <v>89</v>
      </c>
      <c r="W18" s="80" t="s">
        <v>89</v>
      </c>
      <c r="X18" s="80" t="s">
        <v>89</v>
      </c>
      <c r="Y18" s="80" t="s">
        <v>89</v>
      </c>
      <c r="Z18" s="80" t="s">
        <v>89</v>
      </c>
      <c r="AA18" s="80" t="s">
        <v>89</v>
      </c>
      <c r="AB18" s="80" t="s">
        <v>89</v>
      </c>
      <c r="AC18" s="80" t="s">
        <v>89</v>
      </c>
      <c r="AD18" s="80" t="s">
        <v>89</v>
      </c>
      <c r="AE18" s="80" t="s">
        <v>89</v>
      </c>
      <c r="AF18" s="80" t="s">
        <v>89</v>
      </c>
      <c r="AG18" s="80" t="s">
        <v>89</v>
      </c>
      <c r="AH18" s="80" t="s">
        <v>89</v>
      </c>
      <c r="AI18" s="80">
        <v>1</v>
      </c>
      <c r="AJ18" s="80">
        <v>1</v>
      </c>
      <c r="AK18" s="80">
        <v>1</v>
      </c>
      <c r="AL18" s="80">
        <v>1</v>
      </c>
      <c r="AM18" s="80">
        <v>1</v>
      </c>
      <c r="AN18" s="80">
        <v>1</v>
      </c>
      <c r="AO18" s="80">
        <v>1</v>
      </c>
      <c r="AP18" s="80">
        <v>1</v>
      </c>
      <c r="AQ18" s="80">
        <v>1</v>
      </c>
      <c r="AR18" s="80">
        <v>1</v>
      </c>
      <c r="AS18" s="80">
        <v>1</v>
      </c>
      <c r="AT18" s="80">
        <v>1</v>
      </c>
      <c r="AU18" s="80">
        <v>1</v>
      </c>
      <c r="AV18" s="80">
        <v>1</v>
      </c>
      <c r="AW18" s="80">
        <v>1</v>
      </c>
      <c r="AX18" s="80">
        <v>1</v>
      </c>
      <c r="AY18" s="80">
        <v>1</v>
      </c>
      <c r="AZ18" s="80">
        <v>1</v>
      </c>
      <c r="BA18" s="80">
        <v>1</v>
      </c>
      <c r="BB18" s="80">
        <v>1</v>
      </c>
      <c r="BC18" s="80">
        <v>1</v>
      </c>
      <c r="BD18" s="80">
        <v>1</v>
      </c>
      <c r="BE18" s="80">
        <v>1</v>
      </c>
      <c r="BF18" s="80">
        <v>1</v>
      </c>
      <c r="BG18" s="80">
        <v>1</v>
      </c>
      <c r="BH18" s="80">
        <v>1</v>
      </c>
      <c r="BI18" s="80">
        <v>1</v>
      </c>
      <c r="BJ18" s="80">
        <v>1</v>
      </c>
      <c r="BK18" s="80">
        <v>1</v>
      </c>
      <c r="BL18" s="80">
        <v>1</v>
      </c>
      <c r="BM18" s="80">
        <v>1</v>
      </c>
      <c r="BN18" s="80">
        <v>1</v>
      </c>
      <c r="BO18" s="80">
        <v>1</v>
      </c>
      <c r="BP18" s="80">
        <v>1</v>
      </c>
      <c r="BQ18" s="80">
        <v>1</v>
      </c>
      <c r="BR18" s="80">
        <v>1</v>
      </c>
      <c r="BS18" s="80">
        <v>1</v>
      </c>
      <c r="BT18" s="80">
        <v>1</v>
      </c>
      <c r="BU18" s="80">
        <v>1</v>
      </c>
      <c r="BV18" s="80">
        <v>1</v>
      </c>
      <c r="BW18" s="80">
        <v>1</v>
      </c>
      <c r="BX18" s="80">
        <v>1</v>
      </c>
      <c r="BY18" s="80">
        <v>1</v>
      </c>
      <c r="BZ18" s="80">
        <v>1</v>
      </c>
      <c r="CA18" s="80">
        <v>1</v>
      </c>
      <c r="CB18" s="80">
        <v>1</v>
      </c>
      <c r="CC18" s="80">
        <v>1</v>
      </c>
      <c r="CD18" s="80">
        <v>1</v>
      </c>
      <c r="CE18" s="80">
        <v>1</v>
      </c>
      <c r="CF18" s="80">
        <v>1</v>
      </c>
      <c r="CG18" s="80">
        <v>0.5</v>
      </c>
      <c r="CH18" s="80">
        <v>0.5</v>
      </c>
      <c r="CI18" s="80">
        <v>0.5</v>
      </c>
      <c r="CJ18" s="80">
        <v>0.5</v>
      </c>
      <c r="CK18" s="80">
        <v>0.5</v>
      </c>
      <c r="CL18" s="80">
        <v>0</v>
      </c>
      <c r="CM18" s="80">
        <v>0</v>
      </c>
      <c r="CN18" s="80">
        <v>0</v>
      </c>
      <c r="CO18" s="80">
        <v>0</v>
      </c>
      <c r="CP18" s="80">
        <v>0</v>
      </c>
      <c r="CQ18" s="80">
        <v>0</v>
      </c>
      <c r="CR18" s="80">
        <v>0</v>
      </c>
      <c r="CS18" s="80">
        <v>0</v>
      </c>
      <c r="CT18" s="80">
        <v>0</v>
      </c>
      <c r="CU18" s="80">
        <v>0</v>
      </c>
      <c r="CV18" s="80">
        <v>0</v>
      </c>
      <c r="CW18" s="80">
        <v>0</v>
      </c>
      <c r="CX18" s="80">
        <v>0</v>
      </c>
      <c r="CY18" s="80">
        <v>0</v>
      </c>
      <c r="CZ18" s="80">
        <v>0</v>
      </c>
      <c r="DA18" s="80">
        <v>0</v>
      </c>
      <c r="DB18" s="80">
        <v>0</v>
      </c>
      <c r="DC18" s="80">
        <v>0</v>
      </c>
      <c r="DD18" s="80">
        <v>0</v>
      </c>
      <c r="DE18" s="80">
        <v>0</v>
      </c>
      <c r="DF18" s="80">
        <v>0</v>
      </c>
      <c r="DG18" s="80">
        <v>0</v>
      </c>
      <c r="DH18" s="80">
        <v>0</v>
      </c>
      <c r="DI18" s="80">
        <v>0</v>
      </c>
      <c r="DJ18" s="80">
        <v>0</v>
      </c>
      <c r="DK18" s="80">
        <v>0</v>
      </c>
      <c r="DL18" s="80">
        <v>0</v>
      </c>
      <c r="DM18" s="80">
        <v>0</v>
      </c>
      <c r="DN18" s="80">
        <v>0</v>
      </c>
      <c r="DO18" s="80">
        <v>0</v>
      </c>
      <c r="DP18" s="80">
        <v>0</v>
      </c>
      <c r="DQ18" s="80">
        <v>0</v>
      </c>
      <c r="DR18" s="80">
        <v>0</v>
      </c>
      <c r="DS18" s="80">
        <v>0</v>
      </c>
      <c r="DT18" s="80">
        <v>0</v>
      </c>
      <c r="DU18" s="80">
        <v>0</v>
      </c>
      <c r="DV18" s="80">
        <v>0</v>
      </c>
      <c r="DW18" s="80">
        <v>0</v>
      </c>
      <c r="DX18" s="80">
        <v>0</v>
      </c>
      <c r="DY18" s="141">
        <v>0</v>
      </c>
      <c r="DZ18" s="2"/>
      <c r="EA18" s="2"/>
      <c r="EB18" s="2"/>
      <c r="EC18" s="2"/>
      <c r="ED18" s="2"/>
      <c r="EE18" s="2"/>
      <c r="EF18" s="2"/>
      <c r="EG18" s="2"/>
      <c r="EH18" s="2"/>
      <c r="EI18" s="2"/>
      <c r="EJ18" s="2"/>
      <c r="EK18" s="2"/>
      <c r="EL18" s="2"/>
      <c r="EM18" s="2"/>
      <c r="EN18" s="2"/>
      <c r="EO18" s="2"/>
      <c r="EP18" s="2"/>
      <c r="EQ18" s="2"/>
      <c r="ER18" s="2"/>
      <c r="ES18" s="2"/>
      <c r="ET18" s="2"/>
      <c r="EU18" s="2"/>
    </row>
    <row r="19" spans="1:151" ht="15" customHeight="1">
      <c r="A19" s="17" t="s">
        <v>43</v>
      </c>
      <c r="B19" s="80" t="s">
        <v>89</v>
      </c>
      <c r="C19" s="80" t="s">
        <v>89</v>
      </c>
      <c r="D19" s="80" t="s">
        <v>89</v>
      </c>
      <c r="E19" s="80" t="s">
        <v>89</v>
      </c>
      <c r="F19" s="80" t="s">
        <v>89</v>
      </c>
      <c r="G19" s="80" t="s">
        <v>89</v>
      </c>
      <c r="H19" s="80" t="s">
        <v>89</v>
      </c>
      <c r="I19" s="80" t="s">
        <v>89</v>
      </c>
      <c r="J19" s="80" t="s">
        <v>89</v>
      </c>
      <c r="K19" s="80" t="s">
        <v>89</v>
      </c>
      <c r="L19" s="80" t="s">
        <v>89</v>
      </c>
      <c r="M19" s="80" t="s">
        <v>89</v>
      </c>
      <c r="N19" s="80" t="s">
        <v>89</v>
      </c>
      <c r="O19" s="80" t="s">
        <v>89</v>
      </c>
      <c r="P19" s="80" t="s">
        <v>89</v>
      </c>
      <c r="Q19" s="80" t="s">
        <v>89</v>
      </c>
      <c r="R19" s="80" t="s">
        <v>89</v>
      </c>
      <c r="S19" s="80" t="s">
        <v>89</v>
      </c>
      <c r="T19" s="80" t="s">
        <v>89</v>
      </c>
      <c r="U19" s="80" t="s">
        <v>89</v>
      </c>
      <c r="V19" s="80" t="s">
        <v>89</v>
      </c>
      <c r="W19" s="80" t="s">
        <v>89</v>
      </c>
      <c r="X19" s="80" t="s">
        <v>89</v>
      </c>
      <c r="Y19" s="80" t="s">
        <v>89</v>
      </c>
      <c r="Z19" s="80" t="s">
        <v>89</v>
      </c>
      <c r="AA19" s="80" t="s">
        <v>89</v>
      </c>
      <c r="AB19" s="80" t="s">
        <v>89</v>
      </c>
      <c r="AC19" s="80" t="s">
        <v>89</v>
      </c>
      <c r="AD19" s="80" t="s">
        <v>89</v>
      </c>
      <c r="AE19" s="80" t="s">
        <v>89</v>
      </c>
      <c r="AF19" s="80" t="s">
        <v>89</v>
      </c>
      <c r="AG19" s="80" t="s">
        <v>89</v>
      </c>
      <c r="AH19" s="80" t="s">
        <v>89</v>
      </c>
      <c r="AI19" s="80" t="s">
        <v>89</v>
      </c>
      <c r="AJ19" s="80" t="s">
        <v>89</v>
      </c>
      <c r="AK19" s="80" t="s">
        <v>89</v>
      </c>
      <c r="AL19" s="80">
        <v>1</v>
      </c>
      <c r="AM19" s="80">
        <v>1</v>
      </c>
      <c r="AN19" s="80">
        <v>1</v>
      </c>
      <c r="AO19" s="80">
        <v>1</v>
      </c>
      <c r="AP19" s="80">
        <v>1</v>
      </c>
      <c r="AQ19" s="80">
        <v>1</v>
      </c>
      <c r="AR19" s="80">
        <v>1</v>
      </c>
      <c r="AS19" s="80">
        <v>1</v>
      </c>
      <c r="AT19" s="80">
        <v>1</v>
      </c>
      <c r="AU19" s="80">
        <v>1</v>
      </c>
      <c r="AV19" s="80">
        <v>1</v>
      </c>
      <c r="AW19" s="80">
        <v>1</v>
      </c>
      <c r="AX19" s="80">
        <v>1</v>
      </c>
      <c r="AY19" s="80">
        <v>1</v>
      </c>
      <c r="AZ19" s="80">
        <v>1</v>
      </c>
      <c r="BA19" s="80">
        <v>1</v>
      </c>
      <c r="BB19" s="80">
        <v>1</v>
      </c>
      <c r="BC19" s="80">
        <v>1</v>
      </c>
      <c r="BD19" s="80">
        <v>1</v>
      </c>
      <c r="BE19" s="80">
        <v>1</v>
      </c>
      <c r="BF19" s="80">
        <v>1</v>
      </c>
      <c r="BG19" s="80">
        <v>1</v>
      </c>
      <c r="BH19" s="80">
        <v>1</v>
      </c>
      <c r="BI19" s="80">
        <v>1</v>
      </c>
      <c r="BJ19" s="80">
        <v>1</v>
      </c>
      <c r="BK19" s="80">
        <v>1</v>
      </c>
      <c r="BL19" s="80">
        <v>1</v>
      </c>
      <c r="BM19" s="80">
        <v>1</v>
      </c>
      <c r="BN19" s="80">
        <v>1</v>
      </c>
      <c r="BO19" s="80">
        <v>1</v>
      </c>
      <c r="BP19" s="80">
        <v>1</v>
      </c>
      <c r="BQ19" s="80">
        <v>1</v>
      </c>
      <c r="BR19" s="80">
        <v>1</v>
      </c>
      <c r="BS19" s="80">
        <v>1</v>
      </c>
      <c r="BT19" s="80">
        <v>1</v>
      </c>
      <c r="BU19" s="80">
        <v>1</v>
      </c>
      <c r="BV19" s="80">
        <v>1</v>
      </c>
      <c r="BW19" s="80">
        <v>1</v>
      </c>
      <c r="BX19" s="80">
        <v>1</v>
      </c>
      <c r="BY19" s="80">
        <v>1</v>
      </c>
      <c r="BZ19" s="80">
        <v>1</v>
      </c>
      <c r="CA19" s="80">
        <v>1</v>
      </c>
      <c r="CB19" s="80">
        <v>1</v>
      </c>
      <c r="CC19" s="80">
        <v>1</v>
      </c>
      <c r="CD19" s="80">
        <v>1</v>
      </c>
      <c r="CE19" s="80">
        <v>1</v>
      </c>
      <c r="CF19" s="80">
        <v>1</v>
      </c>
      <c r="CG19" s="80">
        <v>1</v>
      </c>
      <c r="CH19" s="80">
        <v>1</v>
      </c>
      <c r="CI19" s="80">
        <v>1</v>
      </c>
      <c r="CJ19" s="80">
        <v>1</v>
      </c>
      <c r="CK19" s="80">
        <v>1</v>
      </c>
      <c r="CL19" s="80">
        <v>1</v>
      </c>
      <c r="CM19" s="80">
        <v>1</v>
      </c>
      <c r="CN19" s="80">
        <v>1</v>
      </c>
      <c r="CO19" s="80">
        <v>0</v>
      </c>
      <c r="CP19" s="80">
        <v>0</v>
      </c>
      <c r="CQ19" s="80">
        <v>0</v>
      </c>
      <c r="CR19" s="80">
        <v>0</v>
      </c>
      <c r="CS19" s="80">
        <v>0</v>
      </c>
      <c r="CT19" s="80">
        <v>0</v>
      </c>
      <c r="CU19" s="80">
        <v>0</v>
      </c>
      <c r="CV19" s="80">
        <v>0</v>
      </c>
      <c r="CW19" s="80">
        <v>0</v>
      </c>
      <c r="CX19" s="80">
        <v>0</v>
      </c>
      <c r="CY19" s="80">
        <v>0</v>
      </c>
      <c r="CZ19" s="80">
        <v>0</v>
      </c>
      <c r="DA19" s="80">
        <v>0</v>
      </c>
      <c r="DB19" s="80">
        <v>0</v>
      </c>
      <c r="DC19" s="80">
        <v>0</v>
      </c>
      <c r="DD19" s="80">
        <v>0</v>
      </c>
      <c r="DE19" s="80">
        <v>0</v>
      </c>
      <c r="DF19" s="80">
        <v>0</v>
      </c>
      <c r="DG19" s="80">
        <v>0</v>
      </c>
      <c r="DH19" s="80">
        <v>0</v>
      </c>
      <c r="DI19" s="80">
        <v>0</v>
      </c>
      <c r="DJ19" s="80">
        <v>0</v>
      </c>
      <c r="DK19" s="80">
        <v>0</v>
      </c>
      <c r="DL19" s="80">
        <v>0</v>
      </c>
      <c r="DM19" s="80">
        <v>0</v>
      </c>
      <c r="DN19" s="80">
        <v>0</v>
      </c>
      <c r="DO19" s="80">
        <v>0</v>
      </c>
      <c r="DP19" s="80">
        <v>0</v>
      </c>
      <c r="DQ19" s="80">
        <v>0</v>
      </c>
      <c r="DR19" s="80">
        <v>0</v>
      </c>
      <c r="DS19" s="80">
        <v>0</v>
      </c>
      <c r="DT19" s="80">
        <v>0</v>
      </c>
      <c r="DU19" s="80">
        <v>0</v>
      </c>
      <c r="DV19" s="80">
        <v>0</v>
      </c>
      <c r="DW19" s="80">
        <v>0</v>
      </c>
      <c r="DX19" s="80">
        <v>0</v>
      </c>
      <c r="DY19" s="141">
        <v>0</v>
      </c>
      <c r="DZ19" s="2"/>
      <c r="EA19" s="2"/>
      <c r="EB19" s="2"/>
      <c r="EC19" s="2"/>
      <c r="ED19" s="2"/>
      <c r="EE19" s="2"/>
      <c r="EF19" s="2"/>
      <c r="EG19" s="2"/>
      <c r="EH19" s="2"/>
      <c r="EI19" s="2"/>
      <c r="EJ19" s="2"/>
      <c r="EK19" s="2"/>
      <c r="EL19" s="2"/>
      <c r="EM19" s="2"/>
      <c r="EN19" s="2"/>
      <c r="EO19" s="2"/>
      <c r="EP19" s="2"/>
      <c r="EQ19" s="2"/>
      <c r="ER19" s="2"/>
      <c r="ES19" s="2"/>
      <c r="ET19" s="2"/>
      <c r="EU19" s="2"/>
    </row>
    <row r="20" spans="1:151" ht="15" customHeight="1">
      <c r="A20" s="18" t="s">
        <v>44</v>
      </c>
      <c r="B20" s="80" t="s">
        <v>89</v>
      </c>
      <c r="C20" s="80" t="s">
        <v>89</v>
      </c>
      <c r="D20" s="80" t="s">
        <v>89</v>
      </c>
      <c r="E20" s="80" t="s">
        <v>89</v>
      </c>
      <c r="F20" s="80" t="s">
        <v>89</v>
      </c>
      <c r="G20" s="80" t="s">
        <v>89</v>
      </c>
      <c r="H20" s="80" t="s">
        <v>89</v>
      </c>
      <c r="I20" s="80" t="s">
        <v>89</v>
      </c>
      <c r="J20" s="80" t="s">
        <v>89</v>
      </c>
      <c r="K20" s="80" t="s">
        <v>89</v>
      </c>
      <c r="L20" s="80" t="s">
        <v>89</v>
      </c>
      <c r="M20" s="80" t="s">
        <v>89</v>
      </c>
      <c r="N20" s="80" t="s">
        <v>89</v>
      </c>
      <c r="O20" s="80" t="s">
        <v>89</v>
      </c>
      <c r="P20" s="80" t="s">
        <v>89</v>
      </c>
      <c r="Q20" s="80" t="s">
        <v>89</v>
      </c>
      <c r="R20" s="80" t="s">
        <v>89</v>
      </c>
      <c r="S20" s="80" t="s">
        <v>89</v>
      </c>
      <c r="T20" s="80" t="s">
        <v>89</v>
      </c>
      <c r="U20" s="80" t="s">
        <v>89</v>
      </c>
      <c r="V20" s="80" t="s">
        <v>89</v>
      </c>
      <c r="W20" s="80" t="s">
        <v>89</v>
      </c>
      <c r="X20" s="80" t="s">
        <v>89</v>
      </c>
      <c r="Y20" s="80" t="s">
        <v>89</v>
      </c>
      <c r="Z20" s="80" t="s">
        <v>89</v>
      </c>
      <c r="AA20" s="80" t="s">
        <v>89</v>
      </c>
      <c r="AB20" s="80" t="s">
        <v>89</v>
      </c>
      <c r="AC20" s="80" t="s">
        <v>89</v>
      </c>
      <c r="AD20" s="80" t="s">
        <v>89</v>
      </c>
      <c r="AE20" s="80" t="s">
        <v>89</v>
      </c>
      <c r="AF20" s="80" t="s">
        <v>89</v>
      </c>
      <c r="AG20" s="80" t="s">
        <v>89</v>
      </c>
      <c r="AH20" s="80" t="s">
        <v>89</v>
      </c>
      <c r="AI20" s="80" t="s">
        <v>89</v>
      </c>
      <c r="AJ20" s="80">
        <v>1</v>
      </c>
      <c r="AK20" s="80">
        <v>1</v>
      </c>
      <c r="AL20" s="80">
        <v>1</v>
      </c>
      <c r="AM20" s="80">
        <v>1</v>
      </c>
      <c r="AN20" s="80">
        <v>1</v>
      </c>
      <c r="AO20" s="80">
        <v>1</v>
      </c>
      <c r="AP20" s="80">
        <v>1</v>
      </c>
      <c r="AQ20" s="80">
        <v>1</v>
      </c>
      <c r="AR20" s="80">
        <v>1</v>
      </c>
      <c r="AS20" s="80">
        <v>1</v>
      </c>
      <c r="AT20" s="80">
        <v>1</v>
      </c>
      <c r="AU20" s="80">
        <v>1</v>
      </c>
      <c r="AV20" s="80">
        <v>1</v>
      </c>
      <c r="AW20" s="80">
        <v>1</v>
      </c>
      <c r="AX20" s="80">
        <v>1</v>
      </c>
      <c r="AY20" s="80">
        <v>1</v>
      </c>
      <c r="AZ20" s="80">
        <v>1</v>
      </c>
      <c r="BA20" s="80">
        <v>1</v>
      </c>
      <c r="BB20" s="80">
        <v>1</v>
      </c>
      <c r="BC20" s="80">
        <v>1</v>
      </c>
      <c r="BD20" s="80">
        <v>1</v>
      </c>
      <c r="BE20" s="80">
        <v>1</v>
      </c>
      <c r="BF20" s="80">
        <v>1</v>
      </c>
      <c r="BG20" s="80">
        <v>1</v>
      </c>
      <c r="BH20" s="80">
        <v>1</v>
      </c>
      <c r="BI20" s="80">
        <v>1</v>
      </c>
      <c r="BJ20" s="80">
        <v>1</v>
      </c>
      <c r="BK20" s="80">
        <v>1</v>
      </c>
      <c r="BL20" s="80">
        <v>1</v>
      </c>
      <c r="BM20" s="80">
        <v>1</v>
      </c>
      <c r="BN20" s="80">
        <v>1</v>
      </c>
      <c r="BO20" s="80">
        <v>1</v>
      </c>
      <c r="BP20" s="80">
        <v>1</v>
      </c>
      <c r="BQ20" s="80">
        <v>1</v>
      </c>
      <c r="BR20" s="80">
        <v>1</v>
      </c>
      <c r="BS20" s="80">
        <v>1</v>
      </c>
      <c r="BT20" s="91">
        <v>0</v>
      </c>
      <c r="BU20" s="91">
        <v>0</v>
      </c>
      <c r="BV20" s="91">
        <v>0</v>
      </c>
      <c r="BW20" s="80">
        <v>1</v>
      </c>
      <c r="BX20" s="80">
        <v>1</v>
      </c>
      <c r="BY20" s="80">
        <v>1</v>
      </c>
      <c r="BZ20" s="80">
        <v>1</v>
      </c>
      <c r="CA20" s="80">
        <v>1</v>
      </c>
      <c r="CB20" s="80">
        <v>1</v>
      </c>
      <c r="CC20" s="80">
        <v>1</v>
      </c>
      <c r="CD20" s="80">
        <v>1</v>
      </c>
      <c r="CE20" s="80">
        <v>1</v>
      </c>
      <c r="CF20" s="80">
        <v>1</v>
      </c>
      <c r="CG20" s="80">
        <v>1</v>
      </c>
      <c r="CH20" s="80">
        <v>1</v>
      </c>
      <c r="CI20" s="80">
        <v>1</v>
      </c>
      <c r="CJ20" s="80">
        <v>1</v>
      </c>
      <c r="CK20" s="80">
        <v>1</v>
      </c>
      <c r="CL20" s="80">
        <v>1</v>
      </c>
      <c r="CM20" s="80">
        <v>1</v>
      </c>
      <c r="CN20" s="80">
        <v>1</v>
      </c>
      <c r="CO20" s="80">
        <v>1</v>
      </c>
      <c r="CP20" s="80">
        <v>1</v>
      </c>
      <c r="CQ20" s="80">
        <v>1</v>
      </c>
      <c r="CR20" s="80">
        <v>1</v>
      </c>
      <c r="CS20" s="80">
        <v>1</v>
      </c>
      <c r="CT20" s="80">
        <v>1</v>
      </c>
      <c r="CU20" s="80">
        <v>1</v>
      </c>
      <c r="CV20" s="80">
        <v>1</v>
      </c>
      <c r="CW20" s="80">
        <v>1</v>
      </c>
      <c r="CX20" s="80">
        <v>1</v>
      </c>
      <c r="CY20" s="80">
        <v>1</v>
      </c>
      <c r="CZ20" s="80">
        <v>1</v>
      </c>
      <c r="DA20" s="80">
        <v>1</v>
      </c>
      <c r="DB20" s="80">
        <v>1</v>
      </c>
      <c r="DC20" s="80">
        <v>1</v>
      </c>
      <c r="DD20" s="80">
        <v>1</v>
      </c>
      <c r="DE20" s="80">
        <v>1</v>
      </c>
      <c r="DF20" s="80">
        <v>1</v>
      </c>
      <c r="DG20" s="80">
        <v>1</v>
      </c>
      <c r="DH20" s="80">
        <v>1</v>
      </c>
      <c r="DI20" s="80">
        <v>1</v>
      </c>
      <c r="DJ20" s="89">
        <v>1</v>
      </c>
      <c r="DK20" s="89">
        <v>1</v>
      </c>
      <c r="DL20" s="89">
        <v>1</v>
      </c>
      <c r="DM20" s="89">
        <v>1</v>
      </c>
      <c r="DN20" s="89">
        <v>1</v>
      </c>
      <c r="DO20" s="89">
        <v>1</v>
      </c>
      <c r="DP20" s="89">
        <v>1</v>
      </c>
      <c r="DQ20" s="89">
        <v>1</v>
      </c>
      <c r="DR20" s="89">
        <v>1</v>
      </c>
      <c r="DS20" s="89">
        <v>1</v>
      </c>
      <c r="DT20" s="89">
        <v>0</v>
      </c>
      <c r="DU20" s="89">
        <v>0</v>
      </c>
      <c r="DV20" s="89">
        <v>0</v>
      </c>
      <c r="DW20" s="89">
        <v>0</v>
      </c>
      <c r="DX20" s="89">
        <v>0</v>
      </c>
      <c r="DY20" s="141">
        <v>0</v>
      </c>
      <c r="DZ20" s="2"/>
      <c r="EA20" s="2"/>
      <c r="EB20" s="2"/>
      <c r="EC20" s="2"/>
      <c r="ED20" s="2"/>
      <c r="EE20" s="2"/>
      <c r="EF20" s="2"/>
      <c r="EG20" s="2"/>
      <c r="EH20" s="2"/>
      <c r="EI20" s="2"/>
      <c r="EJ20" s="2"/>
      <c r="EK20" s="2"/>
      <c r="EL20" s="2"/>
      <c r="EM20" s="2"/>
      <c r="EN20" s="2"/>
      <c r="EO20" s="2"/>
      <c r="EP20" s="2"/>
      <c r="EQ20" s="2"/>
      <c r="ER20" s="2"/>
      <c r="ES20" s="2"/>
      <c r="ET20" s="2"/>
      <c r="EU20" s="2"/>
    </row>
    <row r="21" spans="1:151" ht="15" customHeight="1">
      <c r="A21" s="17" t="s">
        <v>45</v>
      </c>
      <c r="B21" s="80" t="s">
        <v>89</v>
      </c>
      <c r="C21" s="80" t="s">
        <v>89</v>
      </c>
      <c r="D21" s="80" t="s">
        <v>89</v>
      </c>
      <c r="E21" s="80" t="s">
        <v>89</v>
      </c>
      <c r="F21" s="80" t="s">
        <v>89</v>
      </c>
      <c r="G21" s="80" t="s">
        <v>89</v>
      </c>
      <c r="H21" s="80" t="s">
        <v>89</v>
      </c>
      <c r="I21" s="80" t="s">
        <v>89</v>
      </c>
      <c r="J21" s="80" t="s">
        <v>89</v>
      </c>
      <c r="K21" s="80" t="s">
        <v>89</v>
      </c>
      <c r="L21" s="80" t="s">
        <v>89</v>
      </c>
      <c r="M21" s="80" t="s">
        <v>89</v>
      </c>
      <c r="N21" s="80" t="s">
        <v>89</v>
      </c>
      <c r="O21" s="80" t="s">
        <v>89</v>
      </c>
      <c r="P21" s="80" t="s">
        <v>89</v>
      </c>
      <c r="Q21" s="80" t="s">
        <v>89</v>
      </c>
      <c r="R21" s="80" t="s">
        <v>89</v>
      </c>
      <c r="S21" s="80" t="s">
        <v>89</v>
      </c>
      <c r="T21" s="80" t="s">
        <v>89</v>
      </c>
      <c r="U21" s="80" t="s">
        <v>89</v>
      </c>
      <c r="V21" s="80" t="s">
        <v>89</v>
      </c>
      <c r="W21" s="80" t="s">
        <v>89</v>
      </c>
      <c r="X21" s="80" t="s">
        <v>89</v>
      </c>
      <c r="Y21" s="80" t="s">
        <v>89</v>
      </c>
      <c r="Z21" s="80" t="s">
        <v>89</v>
      </c>
      <c r="AA21" s="80" t="s">
        <v>89</v>
      </c>
      <c r="AB21" s="80" t="s">
        <v>89</v>
      </c>
      <c r="AC21" s="80" t="s">
        <v>89</v>
      </c>
      <c r="AD21" s="80" t="s">
        <v>89</v>
      </c>
      <c r="AE21" s="80" t="s">
        <v>89</v>
      </c>
      <c r="AF21" s="80" t="s">
        <v>89</v>
      </c>
      <c r="AG21" s="80" t="s">
        <v>89</v>
      </c>
      <c r="AH21" s="80" t="s">
        <v>89</v>
      </c>
      <c r="AI21" s="80" t="s">
        <v>89</v>
      </c>
      <c r="AJ21" s="80" t="s">
        <v>89</v>
      </c>
      <c r="AK21" s="80" t="s">
        <v>89</v>
      </c>
      <c r="AL21" s="80" t="s">
        <v>89</v>
      </c>
      <c r="AM21" s="80" t="s">
        <v>89</v>
      </c>
      <c r="AN21" s="80" t="s">
        <v>89</v>
      </c>
      <c r="AO21" s="80" t="s">
        <v>89</v>
      </c>
      <c r="AP21" s="80" t="s">
        <v>89</v>
      </c>
      <c r="AQ21" s="80" t="s">
        <v>89</v>
      </c>
      <c r="AR21" s="80" t="s">
        <v>89</v>
      </c>
      <c r="AS21" s="80" t="s">
        <v>89</v>
      </c>
      <c r="AT21" s="80" t="s">
        <v>89</v>
      </c>
      <c r="AU21" s="80" t="s">
        <v>89</v>
      </c>
      <c r="AV21" s="80" t="s">
        <v>89</v>
      </c>
      <c r="AW21" s="80" t="s">
        <v>89</v>
      </c>
      <c r="AX21" s="80" t="s">
        <v>89</v>
      </c>
      <c r="AY21" s="80" t="s">
        <v>89</v>
      </c>
      <c r="AZ21" s="80" t="s">
        <v>89</v>
      </c>
      <c r="BA21" s="80" t="s">
        <v>89</v>
      </c>
      <c r="BB21" s="80" t="s">
        <v>89</v>
      </c>
      <c r="BC21" s="80" t="s">
        <v>89</v>
      </c>
      <c r="BD21" s="80" t="s">
        <v>89</v>
      </c>
      <c r="BE21" s="80" t="s">
        <v>89</v>
      </c>
      <c r="BF21" s="80" t="s">
        <v>89</v>
      </c>
      <c r="BG21" s="80" t="s">
        <v>89</v>
      </c>
      <c r="BH21" s="80" t="s">
        <v>89</v>
      </c>
      <c r="BI21" s="80" t="s">
        <v>89</v>
      </c>
      <c r="BJ21" s="80" t="s">
        <v>89</v>
      </c>
      <c r="BK21" s="80" t="s">
        <v>89</v>
      </c>
      <c r="BL21" s="80" t="s">
        <v>89</v>
      </c>
      <c r="BM21" s="80" t="s">
        <v>89</v>
      </c>
      <c r="BN21" s="80" t="s">
        <v>89</v>
      </c>
      <c r="BO21" s="80" t="s">
        <v>89</v>
      </c>
      <c r="BP21" s="80" t="s">
        <v>89</v>
      </c>
      <c r="BQ21" s="80" t="s">
        <v>89</v>
      </c>
      <c r="BR21" s="80" t="s">
        <v>89</v>
      </c>
      <c r="BS21" s="80">
        <v>0</v>
      </c>
      <c r="BT21" s="80">
        <v>0</v>
      </c>
      <c r="BU21" s="80">
        <v>0</v>
      </c>
      <c r="BV21" s="80">
        <v>0</v>
      </c>
      <c r="BW21" s="80">
        <v>0</v>
      </c>
      <c r="BX21" s="80">
        <v>0</v>
      </c>
      <c r="BY21" s="80">
        <v>0</v>
      </c>
      <c r="BZ21" s="80">
        <v>0</v>
      </c>
      <c r="CA21" s="80">
        <v>0</v>
      </c>
      <c r="CB21" s="80">
        <v>0</v>
      </c>
      <c r="CC21" s="80">
        <v>0</v>
      </c>
      <c r="CD21" s="80">
        <v>0</v>
      </c>
      <c r="CE21" s="80">
        <v>0</v>
      </c>
      <c r="CF21" s="80">
        <v>0</v>
      </c>
      <c r="CG21" s="80">
        <v>0</v>
      </c>
      <c r="CH21" s="80">
        <v>0</v>
      </c>
      <c r="CI21" s="80">
        <v>0</v>
      </c>
      <c r="CJ21" s="80">
        <v>0</v>
      </c>
      <c r="CK21" s="80">
        <v>0</v>
      </c>
      <c r="CL21" s="80">
        <v>0</v>
      </c>
      <c r="CM21" s="80">
        <v>0</v>
      </c>
      <c r="CN21" s="80">
        <v>0</v>
      </c>
      <c r="CO21" s="80">
        <v>0</v>
      </c>
      <c r="CP21" s="80">
        <v>0</v>
      </c>
      <c r="CQ21" s="80">
        <v>0</v>
      </c>
      <c r="CR21" s="80">
        <v>0</v>
      </c>
      <c r="CS21" s="80">
        <v>0</v>
      </c>
      <c r="CT21" s="80">
        <v>0</v>
      </c>
      <c r="CU21" s="80">
        <v>0</v>
      </c>
      <c r="CV21" s="80">
        <v>0</v>
      </c>
      <c r="CW21" s="80">
        <v>0</v>
      </c>
      <c r="CX21" s="80">
        <v>0</v>
      </c>
      <c r="CY21" s="80">
        <v>0</v>
      </c>
      <c r="CZ21" s="80">
        <v>0</v>
      </c>
      <c r="DA21" s="80">
        <v>0</v>
      </c>
      <c r="DB21" s="80">
        <v>0</v>
      </c>
      <c r="DC21" s="80">
        <v>0</v>
      </c>
      <c r="DD21" s="80">
        <v>0</v>
      </c>
      <c r="DE21" s="80">
        <v>0</v>
      </c>
      <c r="DF21" s="80">
        <v>0</v>
      </c>
      <c r="DG21" s="80">
        <v>0</v>
      </c>
      <c r="DH21" s="80">
        <v>0</v>
      </c>
      <c r="DI21" s="80">
        <v>0</v>
      </c>
      <c r="DJ21" s="80">
        <v>0</v>
      </c>
      <c r="DK21" s="80">
        <v>0</v>
      </c>
      <c r="DL21" s="80">
        <v>0</v>
      </c>
      <c r="DM21" s="80">
        <v>0</v>
      </c>
      <c r="DN21" s="80">
        <v>0</v>
      </c>
      <c r="DO21" s="80">
        <v>0</v>
      </c>
      <c r="DP21" s="80">
        <v>0</v>
      </c>
      <c r="DQ21" s="80">
        <v>0</v>
      </c>
      <c r="DR21" s="80">
        <v>0</v>
      </c>
      <c r="DS21" s="80">
        <v>0</v>
      </c>
      <c r="DT21" s="80">
        <v>0</v>
      </c>
      <c r="DU21" s="80">
        <v>0</v>
      </c>
      <c r="DV21" s="80">
        <v>0</v>
      </c>
      <c r="DW21" s="80">
        <v>0</v>
      </c>
      <c r="DX21" s="80">
        <v>0</v>
      </c>
      <c r="DY21" s="141">
        <v>0</v>
      </c>
      <c r="DZ21" s="2"/>
      <c r="EA21" s="2"/>
      <c r="EB21" s="2"/>
      <c r="EC21" s="2"/>
      <c r="ED21" s="2"/>
      <c r="EE21" s="2"/>
      <c r="EF21" s="2"/>
      <c r="EG21" s="2"/>
      <c r="EH21" s="2"/>
      <c r="EI21" s="2"/>
      <c r="EJ21" s="2"/>
      <c r="EK21" s="2"/>
      <c r="EL21" s="2"/>
      <c r="EM21" s="2"/>
      <c r="EN21" s="2"/>
      <c r="EO21" s="2"/>
      <c r="EP21" s="2"/>
      <c r="EQ21" s="2"/>
      <c r="ER21" s="2"/>
      <c r="ES21" s="2"/>
      <c r="ET21" s="2"/>
      <c r="EU21" s="2"/>
    </row>
    <row r="22" spans="1:151" ht="15" customHeight="1">
      <c r="A22" s="17" t="s">
        <v>46</v>
      </c>
      <c r="B22" s="80" t="s">
        <v>89</v>
      </c>
      <c r="C22" s="80" t="s">
        <v>89</v>
      </c>
      <c r="D22" s="80" t="s">
        <v>89</v>
      </c>
      <c r="E22" s="80" t="s">
        <v>89</v>
      </c>
      <c r="F22" s="80" t="s">
        <v>89</v>
      </c>
      <c r="G22" s="80" t="s">
        <v>89</v>
      </c>
      <c r="H22" s="80" t="s">
        <v>89</v>
      </c>
      <c r="I22" s="80" t="s">
        <v>89</v>
      </c>
      <c r="J22" s="80" t="s">
        <v>89</v>
      </c>
      <c r="K22" s="80" t="s">
        <v>89</v>
      </c>
      <c r="L22" s="80" t="s">
        <v>89</v>
      </c>
      <c r="M22" s="80" t="s">
        <v>89</v>
      </c>
      <c r="N22" s="80" t="s">
        <v>89</v>
      </c>
      <c r="O22" s="80" t="s">
        <v>89</v>
      </c>
      <c r="P22" s="80" t="s">
        <v>89</v>
      </c>
      <c r="Q22" s="80" t="s">
        <v>89</v>
      </c>
      <c r="R22" s="80" t="s">
        <v>89</v>
      </c>
      <c r="S22" s="80" t="s">
        <v>89</v>
      </c>
      <c r="T22" s="80" t="s">
        <v>89</v>
      </c>
      <c r="U22" s="80" t="s">
        <v>89</v>
      </c>
      <c r="V22" s="80" t="s">
        <v>89</v>
      </c>
      <c r="W22" s="80" t="s">
        <v>89</v>
      </c>
      <c r="X22" s="80" t="s">
        <v>89</v>
      </c>
      <c r="Y22" s="80" t="s">
        <v>89</v>
      </c>
      <c r="Z22" s="80" t="s">
        <v>89</v>
      </c>
      <c r="AA22" s="80" t="s">
        <v>89</v>
      </c>
      <c r="AB22" s="80" t="s">
        <v>89</v>
      </c>
      <c r="AC22" s="80" t="s">
        <v>89</v>
      </c>
      <c r="AD22" s="80" t="s">
        <v>89</v>
      </c>
      <c r="AE22" s="80" t="s">
        <v>89</v>
      </c>
      <c r="AF22" s="80" t="s">
        <v>89</v>
      </c>
      <c r="AG22" s="80" t="s">
        <v>89</v>
      </c>
      <c r="AH22" s="80" t="s">
        <v>89</v>
      </c>
      <c r="AI22" s="80" t="s">
        <v>89</v>
      </c>
      <c r="AJ22" s="80" t="s">
        <v>89</v>
      </c>
      <c r="AK22" s="80" t="s">
        <v>89</v>
      </c>
      <c r="AL22" s="80" t="s">
        <v>89</v>
      </c>
      <c r="AM22" s="80">
        <v>1</v>
      </c>
      <c r="AN22" s="80">
        <v>1</v>
      </c>
      <c r="AO22" s="80">
        <v>0</v>
      </c>
      <c r="AP22" s="80">
        <v>0</v>
      </c>
      <c r="AQ22" s="80">
        <v>0</v>
      </c>
      <c r="AR22" s="80">
        <v>0</v>
      </c>
      <c r="AS22" s="80">
        <v>0</v>
      </c>
      <c r="AT22" s="80">
        <v>0</v>
      </c>
      <c r="AU22" s="80">
        <v>0</v>
      </c>
      <c r="AV22" s="80">
        <v>0</v>
      </c>
      <c r="AW22" s="80">
        <v>0</v>
      </c>
      <c r="AX22" s="80">
        <v>0</v>
      </c>
      <c r="AY22" s="80">
        <v>0</v>
      </c>
      <c r="AZ22" s="80">
        <v>0</v>
      </c>
      <c r="BA22" s="80">
        <v>0</v>
      </c>
      <c r="BB22" s="80">
        <v>0</v>
      </c>
      <c r="BC22" s="80">
        <v>0</v>
      </c>
      <c r="BD22" s="80">
        <v>0</v>
      </c>
      <c r="BE22" s="80">
        <v>0</v>
      </c>
      <c r="BF22" s="80">
        <v>0</v>
      </c>
      <c r="BG22" s="80">
        <v>0</v>
      </c>
      <c r="BH22" s="80">
        <v>0</v>
      </c>
      <c r="BI22" s="80">
        <v>0</v>
      </c>
      <c r="BJ22" s="80">
        <v>0</v>
      </c>
      <c r="BK22" s="80">
        <v>0</v>
      </c>
      <c r="BL22" s="80">
        <v>0</v>
      </c>
      <c r="BM22" s="80">
        <v>0</v>
      </c>
      <c r="BN22" s="80">
        <v>0</v>
      </c>
      <c r="BO22" s="80">
        <v>0</v>
      </c>
      <c r="BP22" s="80">
        <v>0</v>
      </c>
      <c r="BQ22" s="80">
        <v>0</v>
      </c>
      <c r="BR22" s="80">
        <v>0</v>
      </c>
      <c r="BS22" s="80">
        <v>0</v>
      </c>
      <c r="BT22" s="80">
        <v>0</v>
      </c>
      <c r="BU22" s="80">
        <v>0</v>
      </c>
      <c r="BV22" s="80">
        <v>0</v>
      </c>
      <c r="BW22" s="80">
        <v>0</v>
      </c>
      <c r="BX22" s="80">
        <v>0</v>
      </c>
      <c r="BY22" s="80">
        <v>0</v>
      </c>
      <c r="BZ22" s="80">
        <v>0</v>
      </c>
      <c r="CA22" s="80">
        <v>0</v>
      </c>
      <c r="CB22" s="80">
        <v>0</v>
      </c>
      <c r="CC22" s="80">
        <v>0</v>
      </c>
      <c r="CD22" s="80">
        <v>0</v>
      </c>
      <c r="CE22" s="80">
        <v>0</v>
      </c>
      <c r="CF22" s="80">
        <v>0</v>
      </c>
      <c r="CG22" s="80">
        <v>0</v>
      </c>
      <c r="CH22" s="80">
        <v>0</v>
      </c>
      <c r="CI22" s="80">
        <v>0</v>
      </c>
      <c r="CJ22" s="80">
        <v>0</v>
      </c>
      <c r="CK22" s="80">
        <v>0</v>
      </c>
      <c r="CL22" s="80">
        <v>0</v>
      </c>
      <c r="CM22" s="80">
        <v>0</v>
      </c>
      <c r="CN22" s="80">
        <v>0</v>
      </c>
      <c r="CO22" s="80">
        <v>0</v>
      </c>
      <c r="CP22" s="80">
        <v>0</v>
      </c>
      <c r="CQ22" s="80">
        <v>0</v>
      </c>
      <c r="CR22" s="80">
        <v>0</v>
      </c>
      <c r="CS22" s="80">
        <v>0</v>
      </c>
      <c r="CT22" s="80">
        <v>0</v>
      </c>
      <c r="CU22" s="80">
        <v>0</v>
      </c>
      <c r="CV22" s="80">
        <v>0</v>
      </c>
      <c r="CW22" s="80">
        <v>0</v>
      </c>
      <c r="CX22" s="80">
        <v>0</v>
      </c>
      <c r="CY22" s="80">
        <v>0</v>
      </c>
      <c r="CZ22" s="80">
        <v>0</v>
      </c>
      <c r="DA22" s="80">
        <v>0</v>
      </c>
      <c r="DB22" s="80">
        <v>0</v>
      </c>
      <c r="DC22" s="80">
        <v>0</v>
      </c>
      <c r="DD22" s="80">
        <v>0</v>
      </c>
      <c r="DE22" s="80">
        <v>0</v>
      </c>
      <c r="DF22" s="80">
        <v>0</v>
      </c>
      <c r="DG22" s="80">
        <v>0</v>
      </c>
      <c r="DH22" s="80">
        <v>0</v>
      </c>
      <c r="DI22" s="80">
        <v>0</v>
      </c>
      <c r="DJ22" s="80">
        <v>0</v>
      </c>
      <c r="DK22" s="80">
        <v>0</v>
      </c>
      <c r="DL22" s="80">
        <v>0</v>
      </c>
      <c r="DM22" s="80">
        <v>0</v>
      </c>
      <c r="DN22" s="80">
        <v>0</v>
      </c>
      <c r="DO22" s="80">
        <v>0</v>
      </c>
      <c r="DP22" s="80">
        <v>0</v>
      </c>
      <c r="DQ22" s="80">
        <v>0</v>
      </c>
      <c r="DR22" s="80">
        <v>0</v>
      </c>
      <c r="DS22" s="80">
        <v>0</v>
      </c>
      <c r="DT22" s="80">
        <v>0</v>
      </c>
      <c r="DU22" s="80">
        <v>0</v>
      </c>
      <c r="DV22" s="80">
        <v>0</v>
      </c>
      <c r="DW22" s="80">
        <v>0</v>
      </c>
      <c r="DX22" s="80">
        <v>0</v>
      </c>
      <c r="DY22" s="141">
        <v>0</v>
      </c>
      <c r="DZ22" s="2"/>
      <c r="EA22" s="2"/>
      <c r="EB22" s="2"/>
      <c r="EC22" s="2"/>
      <c r="ED22" s="2"/>
      <c r="EE22" s="2"/>
      <c r="EF22" s="2"/>
      <c r="EG22" s="2"/>
      <c r="EH22" s="2"/>
      <c r="EI22" s="2"/>
      <c r="EJ22" s="2"/>
      <c r="EK22" s="2"/>
      <c r="EL22" s="2"/>
      <c r="EM22" s="2"/>
      <c r="EN22" s="2"/>
      <c r="EO22" s="2"/>
      <c r="EP22" s="2"/>
      <c r="EQ22" s="2"/>
      <c r="ER22" s="2"/>
      <c r="ES22" s="2"/>
      <c r="ET22" s="2"/>
      <c r="EU22" s="2"/>
    </row>
    <row r="23" spans="1:151" ht="15" customHeight="1">
      <c r="A23" s="17" t="s">
        <v>47</v>
      </c>
      <c r="B23" s="80" t="s">
        <v>89</v>
      </c>
      <c r="C23" s="80" t="s">
        <v>89</v>
      </c>
      <c r="D23" s="80" t="s">
        <v>89</v>
      </c>
      <c r="E23" s="80" t="s">
        <v>89</v>
      </c>
      <c r="F23" s="80" t="s">
        <v>89</v>
      </c>
      <c r="G23" s="80" t="s">
        <v>89</v>
      </c>
      <c r="H23" s="80" t="s">
        <v>89</v>
      </c>
      <c r="I23" s="80" t="s">
        <v>89</v>
      </c>
      <c r="J23" s="80" t="s">
        <v>89</v>
      </c>
      <c r="K23" s="80" t="s">
        <v>89</v>
      </c>
      <c r="L23" s="80" t="s">
        <v>89</v>
      </c>
      <c r="M23" s="80" t="s">
        <v>89</v>
      </c>
      <c r="N23" s="80" t="s">
        <v>89</v>
      </c>
      <c r="O23" s="80" t="s">
        <v>89</v>
      </c>
      <c r="P23" s="80" t="s">
        <v>89</v>
      </c>
      <c r="Q23" s="80" t="s">
        <v>89</v>
      </c>
      <c r="R23" s="80" t="s">
        <v>89</v>
      </c>
      <c r="S23" s="80">
        <v>1</v>
      </c>
      <c r="T23" s="80">
        <v>1</v>
      </c>
      <c r="U23" s="80">
        <v>1</v>
      </c>
      <c r="V23" s="80">
        <v>1</v>
      </c>
      <c r="W23" s="80">
        <v>1</v>
      </c>
      <c r="X23" s="80">
        <v>1</v>
      </c>
      <c r="Y23" s="80">
        <v>1</v>
      </c>
      <c r="Z23" s="80">
        <v>1</v>
      </c>
      <c r="AA23" s="80">
        <v>1</v>
      </c>
      <c r="AB23" s="80">
        <v>1</v>
      </c>
      <c r="AC23" s="80">
        <v>1</v>
      </c>
      <c r="AD23" s="80">
        <v>1</v>
      </c>
      <c r="AE23" s="80">
        <v>1</v>
      </c>
      <c r="AF23" s="80">
        <v>1</v>
      </c>
      <c r="AG23" s="80">
        <v>1</v>
      </c>
      <c r="AH23" s="80">
        <v>1</v>
      </c>
      <c r="AI23" s="80">
        <v>1</v>
      </c>
      <c r="AJ23" s="80">
        <v>1</v>
      </c>
      <c r="AK23" s="80">
        <v>1</v>
      </c>
      <c r="AL23" s="80">
        <v>1</v>
      </c>
      <c r="AM23" s="80">
        <v>1</v>
      </c>
      <c r="AN23" s="80">
        <v>1</v>
      </c>
      <c r="AO23" s="80">
        <v>1</v>
      </c>
      <c r="AP23" s="80">
        <v>1</v>
      </c>
      <c r="AQ23" s="80">
        <v>1</v>
      </c>
      <c r="AR23" s="80">
        <v>1</v>
      </c>
      <c r="AS23" s="80">
        <v>1</v>
      </c>
      <c r="AT23" s="80">
        <v>1</v>
      </c>
      <c r="AU23" s="80">
        <v>1</v>
      </c>
      <c r="AV23" s="80">
        <v>1</v>
      </c>
      <c r="AW23" s="80">
        <v>1</v>
      </c>
      <c r="AX23" s="80">
        <v>1</v>
      </c>
      <c r="AY23" s="80">
        <v>1</v>
      </c>
      <c r="AZ23" s="80">
        <v>1</v>
      </c>
      <c r="BA23" s="80">
        <v>1</v>
      </c>
      <c r="BB23" s="80">
        <v>1</v>
      </c>
      <c r="BC23" s="80">
        <v>1</v>
      </c>
      <c r="BD23" s="80">
        <v>1</v>
      </c>
      <c r="BE23" s="80">
        <v>1</v>
      </c>
      <c r="BF23" s="80">
        <v>1</v>
      </c>
      <c r="BG23" s="80">
        <v>1</v>
      </c>
      <c r="BH23" s="80">
        <v>1</v>
      </c>
      <c r="BI23" s="80">
        <v>1</v>
      </c>
      <c r="BJ23" s="80">
        <v>1</v>
      </c>
      <c r="BK23" s="80">
        <v>1</v>
      </c>
      <c r="BL23" s="80">
        <v>1</v>
      </c>
      <c r="BM23" s="80">
        <v>1</v>
      </c>
      <c r="BN23" s="80">
        <v>1</v>
      </c>
      <c r="BO23" s="80">
        <v>1</v>
      </c>
      <c r="BP23" s="80">
        <v>1</v>
      </c>
      <c r="BQ23" s="80">
        <v>1</v>
      </c>
      <c r="BR23" s="80">
        <v>0.5</v>
      </c>
      <c r="BS23" s="80">
        <v>0</v>
      </c>
      <c r="BT23" s="80">
        <v>0</v>
      </c>
      <c r="BU23" s="80">
        <v>0</v>
      </c>
      <c r="BV23" s="80">
        <v>0</v>
      </c>
      <c r="BW23" s="80">
        <v>0</v>
      </c>
      <c r="BX23" s="80">
        <v>0</v>
      </c>
      <c r="BY23" s="80">
        <v>0</v>
      </c>
      <c r="BZ23" s="80">
        <v>0</v>
      </c>
      <c r="CA23" s="80">
        <v>0</v>
      </c>
      <c r="CB23" s="80">
        <v>0</v>
      </c>
      <c r="CC23" s="80">
        <v>0</v>
      </c>
      <c r="CD23" s="80">
        <v>0</v>
      </c>
      <c r="CE23" s="80">
        <v>0</v>
      </c>
      <c r="CF23" s="80">
        <v>0</v>
      </c>
      <c r="CG23" s="80">
        <v>0</v>
      </c>
      <c r="CH23" s="80">
        <v>0</v>
      </c>
      <c r="CI23" s="80">
        <v>0</v>
      </c>
      <c r="CJ23" s="80">
        <v>0</v>
      </c>
      <c r="CK23" s="80">
        <v>0</v>
      </c>
      <c r="CL23" s="80">
        <v>0</v>
      </c>
      <c r="CM23" s="80">
        <v>0</v>
      </c>
      <c r="CN23" s="80">
        <v>0</v>
      </c>
      <c r="CO23" s="80">
        <v>0</v>
      </c>
      <c r="CP23" s="80">
        <v>0</v>
      </c>
      <c r="CQ23" s="80">
        <v>0</v>
      </c>
      <c r="CR23" s="80">
        <v>0</v>
      </c>
      <c r="CS23" s="80">
        <v>0</v>
      </c>
      <c r="CT23" s="80">
        <v>0</v>
      </c>
      <c r="CU23" s="80">
        <v>0</v>
      </c>
      <c r="CV23" s="80">
        <v>0</v>
      </c>
      <c r="CW23" s="80">
        <v>0</v>
      </c>
      <c r="CX23" s="80">
        <v>0</v>
      </c>
      <c r="CY23" s="80">
        <v>0</v>
      </c>
      <c r="CZ23" s="80">
        <v>0</v>
      </c>
      <c r="DA23" s="80">
        <v>0</v>
      </c>
      <c r="DB23" s="80">
        <v>0</v>
      </c>
      <c r="DC23" s="80">
        <v>0</v>
      </c>
      <c r="DD23" s="80">
        <v>0</v>
      </c>
      <c r="DE23" s="80">
        <v>0</v>
      </c>
      <c r="DF23" s="80">
        <v>0</v>
      </c>
      <c r="DG23" s="80">
        <v>0</v>
      </c>
      <c r="DH23" s="80">
        <v>0</v>
      </c>
      <c r="DI23" s="80">
        <v>0</v>
      </c>
      <c r="DJ23" s="80">
        <v>0</v>
      </c>
      <c r="DK23" s="80">
        <v>0</v>
      </c>
      <c r="DL23" s="80">
        <v>0</v>
      </c>
      <c r="DM23" s="80">
        <v>0</v>
      </c>
      <c r="DN23" s="80">
        <v>0</v>
      </c>
      <c r="DO23" s="80">
        <v>0</v>
      </c>
      <c r="DP23" s="80">
        <v>0</v>
      </c>
      <c r="DQ23" s="80">
        <v>0</v>
      </c>
      <c r="DR23" s="80">
        <v>0</v>
      </c>
      <c r="DS23" s="80">
        <v>0</v>
      </c>
      <c r="DT23" s="80">
        <v>0</v>
      </c>
      <c r="DU23" s="80">
        <v>0</v>
      </c>
      <c r="DV23" s="80">
        <v>0</v>
      </c>
      <c r="DW23" s="80">
        <v>0</v>
      </c>
      <c r="DX23" s="80">
        <v>0</v>
      </c>
      <c r="DY23" s="141">
        <v>0</v>
      </c>
      <c r="DZ23" s="2"/>
      <c r="EA23" s="2"/>
      <c r="EB23" s="2"/>
      <c r="EC23" s="2"/>
      <c r="ED23" s="2"/>
      <c r="EE23" s="2"/>
      <c r="EF23" s="2"/>
      <c r="EG23" s="2"/>
      <c r="EH23" s="2"/>
      <c r="EI23" s="2"/>
      <c r="EJ23" s="2"/>
      <c r="EK23" s="2"/>
      <c r="EL23" s="2"/>
      <c r="EM23" s="2"/>
      <c r="EN23" s="2"/>
      <c r="EO23" s="2"/>
      <c r="EP23" s="2"/>
      <c r="EQ23" s="2"/>
      <c r="ER23" s="2"/>
      <c r="ES23" s="2"/>
      <c r="ET23" s="2"/>
      <c r="EU23" s="2"/>
    </row>
    <row r="24" spans="1:151" ht="15" customHeight="1">
      <c r="A24" s="17" t="s">
        <v>48</v>
      </c>
      <c r="B24" s="80" t="s">
        <v>89</v>
      </c>
      <c r="C24" s="80" t="s">
        <v>89</v>
      </c>
      <c r="D24" s="80" t="s">
        <v>89</v>
      </c>
      <c r="E24" s="80" t="s">
        <v>89</v>
      </c>
      <c r="F24" s="80" t="s">
        <v>89</v>
      </c>
      <c r="G24" s="80" t="s">
        <v>89</v>
      </c>
      <c r="H24" s="80" t="s">
        <v>89</v>
      </c>
      <c r="I24" s="80" t="s">
        <v>89</v>
      </c>
      <c r="J24" s="80" t="s">
        <v>89</v>
      </c>
      <c r="K24" s="80" t="s">
        <v>89</v>
      </c>
      <c r="L24" s="80" t="s">
        <v>89</v>
      </c>
      <c r="M24" s="80" t="s">
        <v>89</v>
      </c>
      <c r="N24" s="80" t="s">
        <v>89</v>
      </c>
      <c r="O24" s="80" t="s">
        <v>89</v>
      </c>
      <c r="P24" s="80" t="s">
        <v>89</v>
      </c>
      <c r="Q24" s="80" t="s">
        <v>89</v>
      </c>
      <c r="R24" s="80" t="s">
        <v>89</v>
      </c>
      <c r="S24" s="80" t="s">
        <v>89</v>
      </c>
      <c r="T24" s="80" t="s">
        <v>89</v>
      </c>
      <c r="U24" s="80" t="s">
        <v>89</v>
      </c>
      <c r="V24" s="80" t="s">
        <v>89</v>
      </c>
      <c r="W24" s="80" t="s">
        <v>89</v>
      </c>
      <c r="X24" s="80" t="s">
        <v>89</v>
      </c>
      <c r="Y24" s="80" t="s">
        <v>89</v>
      </c>
      <c r="Z24" s="80" t="s">
        <v>89</v>
      </c>
      <c r="AA24" s="80" t="s">
        <v>89</v>
      </c>
      <c r="AB24" s="80" t="s">
        <v>89</v>
      </c>
      <c r="AC24" s="80" t="s">
        <v>89</v>
      </c>
      <c r="AD24" s="80" t="s">
        <v>89</v>
      </c>
      <c r="AE24" s="80" t="s">
        <v>89</v>
      </c>
      <c r="AF24" s="80" t="s">
        <v>89</v>
      </c>
      <c r="AG24" s="80" t="s">
        <v>89</v>
      </c>
      <c r="AH24" s="80" t="s">
        <v>89</v>
      </c>
      <c r="AI24" s="80" t="s">
        <v>89</v>
      </c>
      <c r="AJ24" s="80" t="s">
        <v>89</v>
      </c>
      <c r="AK24" s="80" t="s">
        <v>89</v>
      </c>
      <c r="AL24" s="80" t="s">
        <v>89</v>
      </c>
      <c r="AM24" s="80" t="s">
        <v>89</v>
      </c>
      <c r="AN24" s="80" t="s">
        <v>89</v>
      </c>
      <c r="AO24" s="80" t="s">
        <v>89</v>
      </c>
      <c r="AP24" s="80" t="s">
        <v>89</v>
      </c>
      <c r="AQ24" s="80" t="s">
        <v>89</v>
      </c>
      <c r="AR24" s="80" t="s">
        <v>89</v>
      </c>
      <c r="AS24" s="80" t="s">
        <v>89</v>
      </c>
      <c r="AT24" s="80" t="s">
        <v>89</v>
      </c>
      <c r="AU24" s="80" t="s">
        <v>89</v>
      </c>
      <c r="AV24" s="80" t="s">
        <v>89</v>
      </c>
      <c r="AW24" s="80" t="s">
        <v>89</v>
      </c>
      <c r="AX24" s="80" t="s">
        <v>89</v>
      </c>
      <c r="AY24" s="80" t="s">
        <v>89</v>
      </c>
      <c r="AZ24" s="80" t="s">
        <v>89</v>
      </c>
      <c r="BA24" s="80" t="s">
        <v>89</v>
      </c>
      <c r="BB24" s="80" t="s">
        <v>89</v>
      </c>
      <c r="BC24" s="80" t="s">
        <v>89</v>
      </c>
      <c r="BD24" s="80" t="s">
        <v>89</v>
      </c>
      <c r="BE24" s="80" t="s">
        <v>89</v>
      </c>
      <c r="BF24" s="80" t="s">
        <v>89</v>
      </c>
      <c r="BG24" s="80" t="s">
        <v>89</v>
      </c>
      <c r="BH24" s="80" t="s">
        <v>89</v>
      </c>
      <c r="BI24" s="80" t="s">
        <v>89</v>
      </c>
      <c r="BJ24" s="80" t="s">
        <v>89</v>
      </c>
      <c r="BK24" s="80" t="s">
        <v>89</v>
      </c>
      <c r="BL24" s="80" t="s">
        <v>89</v>
      </c>
      <c r="BM24" s="80" t="s">
        <v>89</v>
      </c>
      <c r="BN24" s="80" t="s">
        <v>89</v>
      </c>
      <c r="BO24" s="80" t="s">
        <v>89</v>
      </c>
      <c r="BP24" s="80" t="s">
        <v>89</v>
      </c>
      <c r="BQ24" s="80">
        <v>0</v>
      </c>
      <c r="BR24" s="80">
        <v>0</v>
      </c>
      <c r="BS24" s="80">
        <v>0</v>
      </c>
      <c r="BT24" s="80">
        <v>0</v>
      </c>
      <c r="BU24" s="80">
        <v>0</v>
      </c>
      <c r="BV24" s="80">
        <v>0</v>
      </c>
      <c r="BW24" s="80">
        <v>0</v>
      </c>
      <c r="BX24" s="80">
        <v>0</v>
      </c>
      <c r="BY24" s="80">
        <v>0</v>
      </c>
      <c r="BZ24" s="80">
        <v>0</v>
      </c>
      <c r="CA24" s="80">
        <v>0</v>
      </c>
      <c r="CB24" s="80">
        <v>0</v>
      </c>
      <c r="CC24" s="80">
        <v>0</v>
      </c>
      <c r="CD24" s="80">
        <v>0</v>
      </c>
      <c r="CE24" s="80">
        <v>0</v>
      </c>
      <c r="CF24" s="80">
        <v>0</v>
      </c>
      <c r="CG24" s="80">
        <v>0</v>
      </c>
      <c r="CH24" s="80">
        <v>0</v>
      </c>
      <c r="CI24" s="80">
        <v>0</v>
      </c>
      <c r="CJ24" s="80">
        <v>0</v>
      </c>
      <c r="CK24" s="80">
        <v>0</v>
      </c>
      <c r="CL24" s="80">
        <v>0</v>
      </c>
      <c r="CM24" s="80">
        <v>0</v>
      </c>
      <c r="CN24" s="80">
        <v>0</v>
      </c>
      <c r="CO24" s="80">
        <v>0</v>
      </c>
      <c r="CP24" s="80">
        <v>0</v>
      </c>
      <c r="CQ24" s="80">
        <v>0</v>
      </c>
      <c r="CR24" s="80">
        <v>0</v>
      </c>
      <c r="CS24" s="80">
        <v>0</v>
      </c>
      <c r="CT24" s="80">
        <v>0</v>
      </c>
      <c r="CU24" s="80">
        <v>0</v>
      </c>
      <c r="CV24" s="80">
        <v>0</v>
      </c>
      <c r="CW24" s="80">
        <v>0</v>
      </c>
      <c r="CX24" s="80">
        <v>0</v>
      </c>
      <c r="CY24" s="80">
        <v>0</v>
      </c>
      <c r="CZ24" s="80">
        <v>0</v>
      </c>
      <c r="DA24" s="80">
        <v>0</v>
      </c>
      <c r="DB24" s="80">
        <v>0</v>
      </c>
      <c r="DC24" s="80">
        <v>0</v>
      </c>
      <c r="DD24" s="80">
        <v>0</v>
      </c>
      <c r="DE24" s="80">
        <v>0</v>
      </c>
      <c r="DF24" s="80">
        <v>0</v>
      </c>
      <c r="DG24" s="80">
        <v>0</v>
      </c>
      <c r="DH24" s="80">
        <v>0</v>
      </c>
      <c r="DI24" s="80">
        <v>0</v>
      </c>
      <c r="DJ24" s="80">
        <v>0</v>
      </c>
      <c r="DK24" s="80">
        <v>0</v>
      </c>
      <c r="DL24" s="80">
        <v>0</v>
      </c>
      <c r="DM24" s="80">
        <v>0</v>
      </c>
      <c r="DN24" s="80">
        <v>0</v>
      </c>
      <c r="DO24" s="80">
        <v>0</v>
      </c>
      <c r="DP24" s="80">
        <v>0</v>
      </c>
      <c r="DQ24" s="80">
        <v>0</v>
      </c>
      <c r="DR24" s="80">
        <v>0</v>
      </c>
      <c r="DS24" s="80">
        <v>0</v>
      </c>
      <c r="DT24" s="80">
        <v>0</v>
      </c>
      <c r="DU24" s="80">
        <v>0</v>
      </c>
      <c r="DV24" s="80">
        <v>0</v>
      </c>
      <c r="DW24" s="80">
        <v>0</v>
      </c>
      <c r="DX24" s="80">
        <v>0</v>
      </c>
      <c r="DY24" s="141">
        <v>0</v>
      </c>
      <c r="DZ24" s="2"/>
      <c r="EA24" s="2"/>
      <c r="EB24" s="2"/>
      <c r="EC24" s="2"/>
      <c r="ED24" s="2"/>
      <c r="EE24" s="2"/>
      <c r="EF24" s="2"/>
      <c r="EG24" s="2"/>
      <c r="EH24" s="2"/>
      <c r="EI24" s="2"/>
      <c r="EJ24" s="2"/>
      <c r="EK24" s="2"/>
      <c r="EL24" s="2"/>
      <c r="EM24" s="2"/>
      <c r="EN24" s="2"/>
      <c r="EO24" s="2"/>
      <c r="EP24" s="2"/>
      <c r="EQ24" s="2"/>
      <c r="ER24" s="2"/>
      <c r="ES24" s="2"/>
      <c r="ET24" s="2"/>
      <c r="EU24" s="2"/>
    </row>
    <row r="25" spans="1:151" ht="15" customHeight="1">
      <c r="A25" s="17" t="s">
        <v>49</v>
      </c>
      <c r="B25" s="80" t="s">
        <v>89</v>
      </c>
      <c r="C25" s="80" t="s">
        <v>89</v>
      </c>
      <c r="D25" s="80" t="s">
        <v>89</v>
      </c>
      <c r="E25" s="80" t="s">
        <v>89</v>
      </c>
      <c r="F25" s="80" t="s">
        <v>89</v>
      </c>
      <c r="G25" s="80" t="s">
        <v>89</v>
      </c>
      <c r="H25" s="80" t="s">
        <v>89</v>
      </c>
      <c r="I25" s="80" t="s">
        <v>89</v>
      </c>
      <c r="J25" s="80" t="s">
        <v>89</v>
      </c>
      <c r="K25" s="80" t="s">
        <v>89</v>
      </c>
      <c r="L25" s="80" t="s">
        <v>89</v>
      </c>
      <c r="M25" s="80" t="s">
        <v>89</v>
      </c>
      <c r="N25" s="80" t="s">
        <v>89</v>
      </c>
      <c r="O25" s="80" t="s">
        <v>89</v>
      </c>
      <c r="P25" s="80" t="s">
        <v>89</v>
      </c>
      <c r="Q25" s="80" t="s">
        <v>89</v>
      </c>
      <c r="R25" s="80" t="s">
        <v>89</v>
      </c>
      <c r="S25" s="80" t="s">
        <v>89</v>
      </c>
      <c r="T25" s="80" t="s">
        <v>89</v>
      </c>
      <c r="U25" s="80" t="s">
        <v>89</v>
      </c>
      <c r="V25" s="80" t="s">
        <v>89</v>
      </c>
      <c r="W25" s="80" t="s">
        <v>89</v>
      </c>
      <c r="X25" s="80" t="s">
        <v>89</v>
      </c>
      <c r="Y25" s="80" t="s">
        <v>89</v>
      </c>
      <c r="Z25" s="80" t="s">
        <v>89</v>
      </c>
      <c r="AA25" s="80" t="s">
        <v>89</v>
      </c>
      <c r="AB25" s="80" t="s">
        <v>89</v>
      </c>
      <c r="AC25" s="80" t="s">
        <v>89</v>
      </c>
      <c r="AD25" s="80" t="s">
        <v>89</v>
      </c>
      <c r="AE25" s="80" t="s">
        <v>89</v>
      </c>
      <c r="AF25" s="80" t="s">
        <v>89</v>
      </c>
      <c r="AG25" s="80" t="s">
        <v>89</v>
      </c>
      <c r="AH25" s="80" t="s">
        <v>89</v>
      </c>
      <c r="AI25" s="80">
        <v>1</v>
      </c>
      <c r="AJ25" s="80">
        <v>1</v>
      </c>
      <c r="AK25" s="80">
        <v>1</v>
      </c>
      <c r="AL25" s="80">
        <v>1</v>
      </c>
      <c r="AM25" s="80">
        <v>1</v>
      </c>
      <c r="AN25" s="80">
        <v>1</v>
      </c>
      <c r="AO25" s="80">
        <v>1</v>
      </c>
      <c r="AP25" s="80">
        <v>1</v>
      </c>
      <c r="AQ25" s="80">
        <v>1</v>
      </c>
      <c r="AR25" s="80">
        <v>1</v>
      </c>
      <c r="AS25" s="80">
        <v>1</v>
      </c>
      <c r="AT25" s="80">
        <v>1</v>
      </c>
      <c r="AU25" s="80">
        <v>1</v>
      </c>
      <c r="AV25" s="80">
        <v>1</v>
      </c>
      <c r="AW25" s="80">
        <v>1</v>
      </c>
      <c r="AX25" s="80">
        <v>1</v>
      </c>
      <c r="AY25" s="80">
        <v>1</v>
      </c>
      <c r="AZ25" s="80">
        <v>1</v>
      </c>
      <c r="BA25" s="80">
        <v>1</v>
      </c>
      <c r="BB25" s="80">
        <v>1</v>
      </c>
      <c r="BC25" s="80">
        <v>1</v>
      </c>
      <c r="BD25" s="80">
        <v>1</v>
      </c>
      <c r="BE25" s="80">
        <v>1</v>
      </c>
      <c r="BF25" s="80">
        <v>1</v>
      </c>
      <c r="BG25" s="80">
        <v>1</v>
      </c>
      <c r="BH25" s="80">
        <v>1</v>
      </c>
      <c r="BI25" s="80">
        <v>1</v>
      </c>
      <c r="BJ25" s="80">
        <v>1</v>
      </c>
      <c r="BK25" s="80">
        <v>1</v>
      </c>
      <c r="BL25" s="80">
        <v>1</v>
      </c>
      <c r="BM25" s="80">
        <v>1</v>
      </c>
      <c r="BN25" s="80">
        <v>1</v>
      </c>
      <c r="BO25" s="80">
        <v>1</v>
      </c>
      <c r="BP25" s="80">
        <v>1</v>
      </c>
      <c r="BQ25" s="80">
        <v>1</v>
      </c>
      <c r="BR25" s="80">
        <v>1</v>
      </c>
      <c r="BS25" s="80">
        <v>1</v>
      </c>
      <c r="BT25" s="80">
        <v>1</v>
      </c>
      <c r="BU25" s="80">
        <v>1</v>
      </c>
      <c r="BV25" s="80">
        <v>1</v>
      </c>
      <c r="BW25" s="80">
        <v>1</v>
      </c>
      <c r="BX25" s="80">
        <v>1</v>
      </c>
      <c r="BY25" s="80">
        <v>1</v>
      </c>
      <c r="BZ25" s="80">
        <v>1</v>
      </c>
      <c r="CA25" s="80">
        <v>1</v>
      </c>
      <c r="CB25" s="80">
        <v>1</v>
      </c>
      <c r="CC25" s="80">
        <v>1</v>
      </c>
      <c r="CD25" s="80">
        <v>1</v>
      </c>
      <c r="CE25" s="80">
        <v>1</v>
      </c>
      <c r="CF25" s="80">
        <v>1</v>
      </c>
      <c r="CG25" s="80">
        <v>1</v>
      </c>
      <c r="CH25" s="80">
        <v>1</v>
      </c>
      <c r="CI25" s="80">
        <v>1</v>
      </c>
      <c r="CJ25" s="80">
        <v>1</v>
      </c>
      <c r="CK25" s="80">
        <v>0</v>
      </c>
      <c r="CL25" s="80">
        <v>0</v>
      </c>
      <c r="CM25" s="80">
        <v>0</v>
      </c>
      <c r="CN25" s="80">
        <v>0</v>
      </c>
      <c r="CO25" s="80">
        <v>0</v>
      </c>
      <c r="CP25" s="80">
        <v>0</v>
      </c>
      <c r="CQ25" s="80">
        <v>0</v>
      </c>
      <c r="CR25" s="80">
        <v>0</v>
      </c>
      <c r="CS25" s="80">
        <v>0</v>
      </c>
      <c r="CT25" s="80">
        <v>0</v>
      </c>
      <c r="CU25" s="80">
        <v>0</v>
      </c>
      <c r="CV25" s="80">
        <v>0</v>
      </c>
      <c r="CW25" s="80">
        <v>0</v>
      </c>
      <c r="CX25" s="80">
        <v>0</v>
      </c>
      <c r="CY25" s="80">
        <v>0</v>
      </c>
      <c r="CZ25" s="80">
        <v>0</v>
      </c>
      <c r="DA25" s="80">
        <v>0</v>
      </c>
      <c r="DB25" s="80">
        <v>0</v>
      </c>
      <c r="DC25" s="80">
        <v>0</v>
      </c>
      <c r="DD25" s="80">
        <v>0</v>
      </c>
      <c r="DE25" s="80">
        <v>0</v>
      </c>
      <c r="DF25" s="80">
        <v>0</v>
      </c>
      <c r="DG25" s="80">
        <v>0</v>
      </c>
      <c r="DH25" s="80">
        <v>0</v>
      </c>
      <c r="DI25" s="80">
        <v>0</v>
      </c>
      <c r="DJ25" s="80">
        <v>0</v>
      </c>
      <c r="DK25" s="80">
        <v>0</v>
      </c>
      <c r="DL25" s="80">
        <v>0</v>
      </c>
      <c r="DM25" s="80">
        <v>0</v>
      </c>
      <c r="DN25" s="80">
        <v>0</v>
      </c>
      <c r="DO25" s="80">
        <v>0</v>
      </c>
      <c r="DP25" s="80">
        <v>0</v>
      </c>
      <c r="DQ25" s="80">
        <v>0</v>
      </c>
      <c r="DR25" s="80">
        <v>0</v>
      </c>
      <c r="DS25" s="80">
        <v>0</v>
      </c>
      <c r="DT25" s="80">
        <v>0</v>
      </c>
      <c r="DU25" s="80">
        <v>0</v>
      </c>
      <c r="DV25" s="80">
        <v>0</v>
      </c>
      <c r="DW25" s="80">
        <v>0</v>
      </c>
      <c r="DX25" s="80">
        <v>0</v>
      </c>
      <c r="DY25" s="141">
        <v>0</v>
      </c>
      <c r="DZ25" s="2"/>
      <c r="EA25" s="2"/>
      <c r="EB25" s="2"/>
      <c r="EC25" s="2"/>
      <c r="ED25" s="2"/>
      <c r="EE25" s="2"/>
      <c r="EF25" s="2"/>
      <c r="EG25" s="2"/>
      <c r="EH25" s="2"/>
      <c r="EI25" s="2"/>
      <c r="EJ25" s="2"/>
      <c r="EK25" s="2"/>
      <c r="EL25" s="2"/>
      <c r="EM25" s="2"/>
      <c r="EN25" s="2"/>
      <c r="EO25" s="2"/>
      <c r="EP25" s="2"/>
      <c r="EQ25" s="2"/>
      <c r="ER25" s="2"/>
      <c r="ES25" s="2"/>
      <c r="ET25" s="2"/>
      <c r="EU25" s="2"/>
    </row>
    <row r="26" spans="1:151" ht="15" customHeight="1">
      <c r="A26" s="18" t="s">
        <v>50</v>
      </c>
      <c r="B26" s="80" t="s">
        <v>89</v>
      </c>
      <c r="C26" s="80" t="s">
        <v>89</v>
      </c>
      <c r="D26" s="80" t="s">
        <v>89</v>
      </c>
      <c r="E26" s="80" t="s">
        <v>89</v>
      </c>
      <c r="F26" s="80" t="s">
        <v>89</v>
      </c>
      <c r="G26" s="80" t="s">
        <v>89</v>
      </c>
      <c r="H26" s="80" t="s">
        <v>89</v>
      </c>
      <c r="I26" s="80" t="s">
        <v>89</v>
      </c>
      <c r="J26" s="80" t="s">
        <v>89</v>
      </c>
      <c r="K26" s="80" t="s">
        <v>89</v>
      </c>
      <c r="L26" s="80" t="s">
        <v>89</v>
      </c>
      <c r="M26" s="80" t="s">
        <v>89</v>
      </c>
      <c r="N26" s="80">
        <v>0</v>
      </c>
      <c r="O26" s="80">
        <v>0</v>
      </c>
      <c r="P26" s="80">
        <v>0</v>
      </c>
      <c r="Q26" s="80">
        <v>0</v>
      </c>
      <c r="R26" s="80">
        <v>0</v>
      </c>
      <c r="S26" s="80">
        <v>0</v>
      </c>
      <c r="T26" s="80">
        <v>0</v>
      </c>
      <c r="U26" s="80">
        <v>0</v>
      </c>
      <c r="V26" s="80">
        <v>0</v>
      </c>
      <c r="W26" s="80">
        <v>0</v>
      </c>
      <c r="X26" s="80">
        <v>0</v>
      </c>
      <c r="Y26" s="80">
        <v>0</v>
      </c>
      <c r="Z26" s="80">
        <v>0</v>
      </c>
      <c r="AA26" s="80">
        <v>0</v>
      </c>
      <c r="AB26" s="80">
        <v>0</v>
      </c>
      <c r="AC26" s="80">
        <v>0</v>
      </c>
      <c r="AD26" s="80">
        <v>0</v>
      </c>
      <c r="AE26" s="80">
        <v>0</v>
      </c>
      <c r="AF26" s="80">
        <v>0</v>
      </c>
      <c r="AG26" s="80">
        <v>0</v>
      </c>
      <c r="AH26" s="80">
        <v>0</v>
      </c>
      <c r="AI26" s="80">
        <v>0</v>
      </c>
      <c r="AJ26" s="80">
        <v>0</v>
      </c>
      <c r="AK26" s="80">
        <v>0</v>
      </c>
      <c r="AL26" s="80">
        <v>0</v>
      </c>
      <c r="AM26" s="80">
        <v>0</v>
      </c>
      <c r="AN26" s="80">
        <v>0</v>
      </c>
      <c r="AO26" s="80">
        <v>0</v>
      </c>
      <c r="AP26" s="80">
        <v>0</v>
      </c>
      <c r="AQ26" s="80">
        <v>0</v>
      </c>
      <c r="AR26" s="80">
        <v>0</v>
      </c>
      <c r="AS26" s="80">
        <v>0</v>
      </c>
      <c r="AT26" s="80">
        <v>0</v>
      </c>
      <c r="AU26" s="80">
        <v>0</v>
      </c>
      <c r="AV26" s="80">
        <v>0</v>
      </c>
      <c r="AW26" s="80">
        <v>0</v>
      </c>
      <c r="AX26" s="80">
        <v>0</v>
      </c>
      <c r="AY26" s="80">
        <v>0</v>
      </c>
      <c r="AZ26" s="80">
        <v>0</v>
      </c>
      <c r="BA26" s="80">
        <v>0</v>
      </c>
      <c r="BB26" s="80">
        <v>0</v>
      </c>
      <c r="BC26" s="80">
        <v>0</v>
      </c>
      <c r="BD26" s="80">
        <v>0</v>
      </c>
      <c r="BE26" s="80">
        <v>0</v>
      </c>
      <c r="BF26" s="80">
        <v>0</v>
      </c>
      <c r="BG26" s="80">
        <v>0</v>
      </c>
      <c r="BH26" s="80">
        <v>0</v>
      </c>
      <c r="BI26" s="80">
        <v>0</v>
      </c>
      <c r="BJ26" s="80">
        <v>0</v>
      </c>
      <c r="BK26" s="80">
        <v>0</v>
      </c>
      <c r="BL26" s="80">
        <v>0</v>
      </c>
      <c r="BM26" s="80">
        <v>0</v>
      </c>
      <c r="BN26" s="80">
        <v>0</v>
      </c>
      <c r="BO26" s="80">
        <v>0</v>
      </c>
      <c r="BP26" s="80">
        <v>0</v>
      </c>
      <c r="BQ26" s="80">
        <v>0</v>
      </c>
      <c r="BR26" s="80">
        <v>0</v>
      </c>
      <c r="BS26" s="80">
        <v>0</v>
      </c>
      <c r="BT26" s="80">
        <v>0</v>
      </c>
      <c r="BU26" s="80">
        <v>0</v>
      </c>
      <c r="BV26" s="80">
        <v>0</v>
      </c>
      <c r="BW26" s="80">
        <v>0</v>
      </c>
      <c r="BX26" s="80">
        <v>0</v>
      </c>
      <c r="BY26" s="80">
        <v>0</v>
      </c>
      <c r="BZ26" s="80">
        <v>0</v>
      </c>
      <c r="CA26" s="80">
        <v>0</v>
      </c>
      <c r="CB26" s="80">
        <v>0</v>
      </c>
      <c r="CC26" s="80">
        <v>0</v>
      </c>
      <c r="CD26" s="80">
        <v>0</v>
      </c>
      <c r="CE26" s="80">
        <v>0</v>
      </c>
      <c r="CF26" s="80">
        <v>0</v>
      </c>
      <c r="CG26" s="80">
        <v>0</v>
      </c>
      <c r="CH26" s="80">
        <v>0</v>
      </c>
      <c r="CI26" s="80">
        <v>0</v>
      </c>
      <c r="CJ26" s="80">
        <v>0</v>
      </c>
      <c r="CK26" s="80">
        <v>0</v>
      </c>
      <c r="CL26" s="80">
        <v>0</v>
      </c>
      <c r="CM26" s="80">
        <v>0</v>
      </c>
      <c r="CN26" s="80">
        <v>0</v>
      </c>
      <c r="CO26" s="80">
        <v>0</v>
      </c>
      <c r="CP26" s="80">
        <v>0</v>
      </c>
      <c r="CQ26" s="80">
        <v>0</v>
      </c>
      <c r="CR26" s="80">
        <v>0</v>
      </c>
      <c r="CS26" s="80">
        <v>0</v>
      </c>
      <c r="CT26" s="80">
        <v>0</v>
      </c>
      <c r="CU26" s="80">
        <v>0</v>
      </c>
      <c r="CV26" s="80">
        <v>0</v>
      </c>
      <c r="CW26" s="80">
        <v>0</v>
      </c>
      <c r="CX26" s="80">
        <v>0</v>
      </c>
      <c r="CY26" s="80">
        <v>0</v>
      </c>
      <c r="CZ26" s="80">
        <v>0</v>
      </c>
      <c r="DA26" s="80">
        <v>0</v>
      </c>
      <c r="DB26" s="80">
        <v>0</v>
      </c>
      <c r="DC26" s="80">
        <v>0</v>
      </c>
      <c r="DD26" s="80">
        <v>0</v>
      </c>
      <c r="DE26" s="80">
        <v>0</v>
      </c>
      <c r="DF26" s="80">
        <v>0</v>
      </c>
      <c r="DG26" s="80">
        <v>0</v>
      </c>
      <c r="DH26" s="80">
        <v>0</v>
      </c>
      <c r="DI26" s="80">
        <v>0</v>
      </c>
      <c r="DJ26" s="80">
        <v>0</v>
      </c>
      <c r="DK26" s="80">
        <v>0</v>
      </c>
      <c r="DL26" s="80">
        <v>0</v>
      </c>
      <c r="DM26" s="80">
        <v>0</v>
      </c>
      <c r="DN26" s="80">
        <v>0</v>
      </c>
      <c r="DO26" s="80">
        <v>0</v>
      </c>
      <c r="DP26" s="80">
        <v>0</v>
      </c>
      <c r="DQ26" s="80">
        <v>0</v>
      </c>
      <c r="DR26" s="80">
        <v>0</v>
      </c>
      <c r="DS26" s="80">
        <v>0</v>
      </c>
      <c r="DT26" s="80">
        <v>0</v>
      </c>
      <c r="DU26" s="80">
        <v>0</v>
      </c>
      <c r="DV26" s="80">
        <v>0</v>
      </c>
      <c r="DW26" s="80">
        <v>0</v>
      </c>
      <c r="DX26" s="80">
        <v>0</v>
      </c>
      <c r="DY26" s="141">
        <v>0</v>
      </c>
      <c r="DZ26" s="2"/>
      <c r="EA26" s="2"/>
      <c r="EB26" s="2"/>
      <c r="EC26" s="2"/>
      <c r="ED26" s="2"/>
      <c r="EE26" s="2"/>
      <c r="EF26" s="2"/>
      <c r="EG26" s="2"/>
      <c r="EH26" s="2"/>
      <c r="EI26" s="2"/>
      <c r="EJ26" s="2"/>
      <c r="EK26" s="2"/>
      <c r="EL26" s="2"/>
      <c r="EM26" s="2"/>
      <c r="EN26" s="2"/>
      <c r="EO26" s="2"/>
      <c r="EP26" s="2"/>
      <c r="EQ26" s="2"/>
      <c r="ER26" s="2"/>
      <c r="ES26" s="2"/>
      <c r="ET26" s="2"/>
      <c r="EU26" s="2"/>
    </row>
    <row r="27" spans="1:151" ht="15" customHeight="1">
      <c r="A27" s="17" t="s">
        <v>51</v>
      </c>
      <c r="B27" s="80" t="s">
        <v>89</v>
      </c>
      <c r="C27" s="80" t="s">
        <v>89</v>
      </c>
      <c r="D27" s="80" t="s">
        <v>89</v>
      </c>
      <c r="E27" s="80" t="s">
        <v>89</v>
      </c>
      <c r="F27" s="80" t="s">
        <v>89</v>
      </c>
      <c r="G27" s="80" t="s">
        <v>89</v>
      </c>
      <c r="H27" s="80" t="s">
        <v>89</v>
      </c>
      <c r="I27" s="80" t="s">
        <v>89</v>
      </c>
      <c r="J27" s="80" t="s">
        <v>89</v>
      </c>
      <c r="K27" s="80" t="s">
        <v>89</v>
      </c>
      <c r="L27" s="80" t="s">
        <v>89</v>
      </c>
      <c r="M27" s="80" t="s">
        <v>89</v>
      </c>
      <c r="N27" s="80" t="s">
        <v>89</v>
      </c>
      <c r="O27" s="80" t="s">
        <v>89</v>
      </c>
      <c r="P27" s="80" t="s">
        <v>89</v>
      </c>
      <c r="Q27" s="80" t="s">
        <v>89</v>
      </c>
      <c r="R27" s="80" t="s">
        <v>89</v>
      </c>
      <c r="S27" s="80">
        <v>1</v>
      </c>
      <c r="T27" s="80">
        <v>1</v>
      </c>
      <c r="U27" s="80">
        <v>1</v>
      </c>
      <c r="V27" s="80">
        <v>1</v>
      </c>
      <c r="W27" s="80">
        <v>1</v>
      </c>
      <c r="X27" s="80">
        <v>1</v>
      </c>
      <c r="Y27" s="80">
        <v>1</v>
      </c>
      <c r="Z27" s="80">
        <v>1</v>
      </c>
      <c r="AA27" s="80">
        <v>1</v>
      </c>
      <c r="AB27" s="80">
        <v>1</v>
      </c>
      <c r="AC27" s="80">
        <v>1</v>
      </c>
      <c r="AD27" s="80">
        <v>1</v>
      </c>
      <c r="AE27" s="80">
        <v>1</v>
      </c>
      <c r="AF27" s="80">
        <v>1</v>
      </c>
      <c r="AG27" s="80">
        <v>1</v>
      </c>
      <c r="AH27" s="80">
        <v>1</v>
      </c>
      <c r="AI27" s="80">
        <v>1</v>
      </c>
      <c r="AJ27" s="80">
        <v>1</v>
      </c>
      <c r="AK27" s="80">
        <v>1</v>
      </c>
      <c r="AL27" s="80">
        <v>1</v>
      </c>
      <c r="AM27" s="80">
        <v>1</v>
      </c>
      <c r="AN27" s="80">
        <v>1</v>
      </c>
      <c r="AO27" s="80">
        <v>1</v>
      </c>
      <c r="AP27" s="80">
        <v>1</v>
      </c>
      <c r="AQ27" s="80">
        <v>1</v>
      </c>
      <c r="AR27" s="80">
        <v>1</v>
      </c>
      <c r="AS27" s="80">
        <v>1</v>
      </c>
      <c r="AT27" s="80">
        <v>1</v>
      </c>
      <c r="AU27" s="80">
        <v>1</v>
      </c>
      <c r="AV27" s="80">
        <v>1</v>
      </c>
      <c r="AW27" s="80">
        <v>1</v>
      </c>
      <c r="AX27" s="80">
        <v>1</v>
      </c>
      <c r="AY27" s="80">
        <v>1</v>
      </c>
      <c r="AZ27" s="80">
        <v>1</v>
      </c>
      <c r="BA27" s="80">
        <v>1</v>
      </c>
      <c r="BB27" s="80">
        <v>1</v>
      </c>
      <c r="BC27" s="80">
        <v>1</v>
      </c>
      <c r="BD27" s="80">
        <v>1</v>
      </c>
      <c r="BE27" s="80">
        <v>1</v>
      </c>
      <c r="BF27" s="80">
        <v>1</v>
      </c>
      <c r="BG27" s="80">
        <v>1</v>
      </c>
      <c r="BH27" s="80">
        <v>1</v>
      </c>
      <c r="BI27" s="80">
        <v>1</v>
      </c>
      <c r="BJ27" s="80">
        <v>1</v>
      </c>
      <c r="BK27" s="80">
        <v>1</v>
      </c>
      <c r="BL27" s="80">
        <v>1</v>
      </c>
      <c r="BM27" s="80">
        <v>1</v>
      </c>
      <c r="BN27" s="80">
        <v>1</v>
      </c>
      <c r="BO27" s="80">
        <v>1</v>
      </c>
      <c r="BP27" s="80">
        <v>1</v>
      </c>
      <c r="BQ27" s="80">
        <v>1</v>
      </c>
      <c r="BR27" s="80">
        <v>1</v>
      </c>
      <c r="BS27" s="80">
        <v>1</v>
      </c>
      <c r="BT27" s="80">
        <v>1</v>
      </c>
      <c r="BU27" s="80">
        <v>1</v>
      </c>
      <c r="BV27" s="80">
        <v>1</v>
      </c>
      <c r="BW27" s="80">
        <v>1</v>
      </c>
      <c r="BX27" s="80">
        <v>1</v>
      </c>
      <c r="BY27" s="80">
        <v>1</v>
      </c>
      <c r="BZ27" s="80">
        <v>1</v>
      </c>
      <c r="CA27" s="80">
        <v>1</v>
      </c>
      <c r="CB27" s="80">
        <v>1</v>
      </c>
      <c r="CC27" s="80">
        <v>1</v>
      </c>
      <c r="CD27" s="80">
        <v>1</v>
      </c>
      <c r="CE27" s="80">
        <v>1</v>
      </c>
      <c r="CF27" s="80">
        <v>1</v>
      </c>
      <c r="CG27" s="80">
        <v>1</v>
      </c>
      <c r="CH27" s="80">
        <v>1</v>
      </c>
      <c r="CI27" s="80">
        <v>1</v>
      </c>
      <c r="CJ27" s="80">
        <v>1</v>
      </c>
      <c r="CK27" s="80">
        <v>1</v>
      </c>
      <c r="CL27" s="80">
        <v>1</v>
      </c>
      <c r="CM27" s="80">
        <v>1</v>
      </c>
      <c r="CN27" s="80">
        <v>1</v>
      </c>
      <c r="CO27" s="80">
        <v>1</v>
      </c>
      <c r="CP27" s="80">
        <v>1</v>
      </c>
      <c r="CQ27" s="80">
        <v>1</v>
      </c>
      <c r="CR27" s="80">
        <v>0</v>
      </c>
      <c r="CS27" s="80">
        <v>0</v>
      </c>
      <c r="CT27" s="80">
        <v>0</v>
      </c>
      <c r="CU27" s="80">
        <v>0</v>
      </c>
      <c r="CV27" s="80">
        <v>0</v>
      </c>
      <c r="CW27" s="80">
        <v>0</v>
      </c>
      <c r="CX27" s="80">
        <v>0</v>
      </c>
      <c r="CY27" s="80">
        <v>0</v>
      </c>
      <c r="CZ27" s="80">
        <v>0</v>
      </c>
      <c r="DA27" s="80">
        <v>0</v>
      </c>
      <c r="DB27" s="80">
        <v>0</v>
      </c>
      <c r="DC27" s="80">
        <v>0</v>
      </c>
      <c r="DD27" s="80">
        <v>0</v>
      </c>
      <c r="DE27" s="80">
        <v>0</v>
      </c>
      <c r="DF27" s="80">
        <v>0</v>
      </c>
      <c r="DG27" s="80">
        <v>0</v>
      </c>
      <c r="DH27" s="80">
        <v>0</v>
      </c>
      <c r="DI27" s="80">
        <v>0</v>
      </c>
      <c r="DJ27" s="80">
        <v>0</v>
      </c>
      <c r="DK27" s="80">
        <v>0</v>
      </c>
      <c r="DL27" s="80">
        <v>0</v>
      </c>
      <c r="DM27" s="80">
        <v>0</v>
      </c>
      <c r="DN27" s="80">
        <v>0</v>
      </c>
      <c r="DO27" s="80">
        <v>0</v>
      </c>
      <c r="DP27" s="80">
        <v>0</v>
      </c>
      <c r="DQ27" s="80">
        <v>0</v>
      </c>
      <c r="DR27" s="80">
        <v>0</v>
      </c>
      <c r="DS27" s="80">
        <v>0</v>
      </c>
      <c r="DT27" s="80">
        <v>0</v>
      </c>
      <c r="DU27" s="80">
        <v>0</v>
      </c>
      <c r="DV27" s="80">
        <v>0</v>
      </c>
      <c r="DW27" s="80">
        <v>0</v>
      </c>
      <c r="DX27" s="80">
        <v>0</v>
      </c>
      <c r="DY27" s="141">
        <v>0</v>
      </c>
      <c r="DZ27" s="2"/>
      <c r="EA27" s="2"/>
      <c r="EB27" s="2"/>
      <c r="EC27" s="2"/>
      <c r="ED27" s="2"/>
      <c r="EE27" s="2"/>
      <c r="EF27" s="2"/>
      <c r="EG27" s="2"/>
      <c r="EH27" s="2"/>
      <c r="EI27" s="2"/>
      <c r="EJ27" s="2"/>
      <c r="EK27" s="2"/>
      <c r="EL27" s="2"/>
      <c r="EM27" s="2"/>
      <c r="EN27" s="2"/>
      <c r="EO27" s="2"/>
      <c r="EP27" s="2"/>
      <c r="EQ27" s="2"/>
      <c r="ER27" s="2"/>
      <c r="ES27" s="2"/>
      <c r="ET27" s="2"/>
      <c r="EU27" s="2"/>
    </row>
    <row r="28" spans="1:151" ht="15" customHeight="1">
      <c r="A28" s="17" t="s">
        <v>52</v>
      </c>
      <c r="B28" s="80" t="s">
        <v>89</v>
      </c>
      <c r="C28" s="80" t="s">
        <v>89</v>
      </c>
      <c r="D28" s="80" t="s">
        <v>89</v>
      </c>
      <c r="E28" s="80" t="s">
        <v>89</v>
      </c>
      <c r="F28" s="80" t="s">
        <v>89</v>
      </c>
      <c r="G28" s="80" t="s">
        <v>89</v>
      </c>
      <c r="H28" s="80" t="s">
        <v>89</v>
      </c>
      <c r="I28" s="80" t="s">
        <v>89</v>
      </c>
      <c r="J28" s="80" t="s">
        <v>89</v>
      </c>
      <c r="K28" s="80" t="s">
        <v>89</v>
      </c>
      <c r="L28" s="80" t="s">
        <v>89</v>
      </c>
      <c r="M28" s="80" t="s">
        <v>89</v>
      </c>
      <c r="N28" s="80" t="s">
        <v>89</v>
      </c>
      <c r="O28" s="80" t="s">
        <v>89</v>
      </c>
      <c r="P28" s="80" t="s">
        <v>89</v>
      </c>
      <c r="Q28" s="80" t="s">
        <v>89</v>
      </c>
      <c r="R28" s="80" t="s">
        <v>89</v>
      </c>
      <c r="S28" s="80" t="s">
        <v>89</v>
      </c>
      <c r="T28" s="80" t="s">
        <v>89</v>
      </c>
      <c r="U28" s="80" t="s">
        <v>89</v>
      </c>
      <c r="V28" s="80" t="s">
        <v>89</v>
      </c>
      <c r="W28" s="80" t="s">
        <v>89</v>
      </c>
      <c r="X28" s="80" t="s">
        <v>89</v>
      </c>
      <c r="Y28" s="80" t="s">
        <v>89</v>
      </c>
      <c r="Z28" s="80" t="s">
        <v>89</v>
      </c>
      <c r="AA28" s="80" t="s">
        <v>89</v>
      </c>
      <c r="AB28" s="80" t="s">
        <v>89</v>
      </c>
      <c r="AC28" s="80" t="s">
        <v>89</v>
      </c>
      <c r="AD28" s="80" t="s">
        <v>89</v>
      </c>
      <c r="AE28" s="80" t="s">
        <v>89</v>
      </c>
      <c r="AF28" s="80" t="s">
        <v>89</v>
      </c>
      <c r="AG28" s="80" t="s">
        <v>89</v>
      </c>
      <c r="AH28" s="80" t="s">
        <v>89</v>
      </c>
      <c r="AI28" s="80">
        <v>1</v>
      </c>
      <c r="AJ28" s="80">
        <v>1</v>
      </c>
      <c r="AK28" s="80">
        <v>1</v>
      </c>
      <c r="AL28" s="80">
        <v>1</v>
      </c>
      <c r="AM28" s="80">
        <v>1</v>
      </c>
      <c r="AN28" s="80">
        <v>1</v>
      </c>
      <c r="AO28" s="80">
        <v>1</v>
      </c>
      <c r="AP28" s="80">
        <v>1</v>
      </c>
      <c r="AQ28" s="80">
        <v>1</v>
      </c>
      <c r="AR28" s="80">
        <v>1</v>
      </c>
      <c r="AS28" s="80">
        <v>1</v>
      </c>
      <c r="AT28" s="80">
        <v>1</v>
      </c>
      <c r="AU28" s="80">
        <v>1</v>
      </c>
      <c r="AV28" s="80">
        <v>1</v>
      </c>
      <c r="AW28" s="80">
        <v>1</v>
      </c>
      <c r="AX28" s="80">
        <v>1</v>
      </c>
      <c r="AY28" s="80">
        <v>1</v>
      </c>
      <c r="AZ28" s="80">
        <v>1</v>
      </c>
      <c r="BA28" s="80">
        <v>1</v>
      </c>
      <c r="BB28" s="80">
        <v>1</v>
      </c>
      <c r="BC28" s="80">
        <v>1</v>
      </c>
      <c r="BD28" s="80">
        <v>1</v>
      </c>
      <c r="BE28" s="80">
        <v>1</v>
      </c>
      <c r="BF28" s="80">
        <v>1</v>
      </c>
      <c r="BG28" s="80">
        <v>1</v>
      </c>
      <c r="BH28" s="80">
        <v>1</v>
      </c>
      <c r="BI28" s="80">
        <v>1</v>
      </c>
      <c r="BJ28" s="80">
        <v>1</v>
      </c>
      <c r="BK28" s="80">
        <v>1</v>
      </c>
      <c r="BL28" s="80">
        <v>1</v>
      </c>
      <c r="BM28" s="80">
        <v>1</v>
      </c>
      <c r="BN28" s="80">
        <v>1</v>
      </c>
      <c r="BO28" s="80">
        <v>1</v>
      </c>
      <c r="BP28" s="80">
        <v>1</v>
      </c>
      <c r="BQ28" s="80">
        <v>1</v>
      </c>
      <c r="BR28" s="80">
        <v>1</v>
      </c>
      <c r="BS28" s="80">
        <v>1</v>
      </c>
      <c r="BT28" s="80">
        <v>1</v>
      </c>
      <c r="BU28" s="80">
        <v>1</v>
      </c>
      <c r="BV28" s="80">
        <v>1</v>
      </c>
      <c r="BW28" s="80">
        <v>1</v>
      </c>
      <c r="BX28" s="80">
        <v>1</v>
      </c>
      <c r="BY28" s="80">
        <v>1</v>
      </c>
      <c r="BZ28" s="80">
        <v>1</v>
      </c>
      <c r="CA28" s="80">
        <v>1</v>
      </c>
      <c r="CB28" s="80">
        <v>1</v>
      </c>
      <c r="CC28" s="80">
        <v>1</v>
      </c>
      <c r="CD28" s="80">
        <v>1</v>
      </c>
      <c r="CE28" s="80">
        <v>1</v>
      </c>
      <c r="CF28" s="80">
        <v>1</v>
      </c>
      <c r="CG28" s="80">
        <v>1</v>
      </c>
      <c r="CH28" s="80">
        <v>1</v>
      </c>
      <c r="CI28" s="80">
        <v>1</v>
      </c>
      <c r="CJ28" s="80">
        <v>1</v>
      </c>
      <c r="CK28" s="80">
        <v>1</v>
      </c>
      <c r="CL28" s="80">
        <v>1</v>
      </c>
      <c r="CM28" s="80">
        <v>1</v>
      </c>
      <c r="CN28" s="80">
        <v>1</v>
      </c>
      <c r="CO28" s="80">
        <v>1</v>
      </c>
      <c r="CP28" s="80">
        <v>1</v>
      </c>
      <c r="CQ28" s="80">
        <v>1</v>
      </c>
      <c r="CR28" s="80">
        <v>1</v>
      </c>
      <c r="CS28" s="80">
        <v>1</v>
      </c>
      <c r="CT28" s="80">
        <v>1</v>
      </c>
      <c r="CU28" s="80">
        <v>1</v>
      </c>
      <c r="CV28" s="80">
        <v>1</v>
      </c>
      <c r="CW28" s="80">
        <v>1</v>
      </c>
      <c r="CX28" s="80">
        <v>1</v>
      </c>
      <c r="CY28" s="80">
        <v>1</v>
      </c>
      <c r="CZ28" s="80">
        <v>1</v>
      </c>
      <c r="DA28" s="80">
        <v>0</v>
      </c>
      <c r="DB28" s="80">
        <v>0</v>
      </c>
      <c r="DC28" s="80">
        <v>0</v>
      </c>
      <c r="DD28" s="80">
        <v>0</v>
      </c>
      <c r="DE28" s="80">
        <v>0</v>
      </c>
      <c r="DF28" s="80">
        <v>0</v>
      </c>
      <c r="DG28" s="80">
        <v>0</v>
      </c>
      <c r="DH28" s="80">
        <v>0</v>
      </c>
      <c r="DI28" s="80">
        <v>0</v>
      </c>
      <c r="DJ28" s="89">
        <v>0</v>
      </c>
      <c r="DK28" s="89">
        <v>0</v>
      </c>
      <c r="DL28" s="89">
        <v>0</v>
      </c>
      <c r="DM28" s="89">
        <v>0</v>
      </c>
      <c r="DN28" s="89">
        <v>0</v>
      </c>
      <c r="DO28" s="89">
        <v>0</v>
      </c>
      <c r="DP28" s="89">
        <v>0</v>
      </c>
      <c r="DQ28" s="89">
        <v>0</v>
      </c>
      <c r="DR28" s="89">
        <v>0</v>
      </c>
      <c r="DS28" s="89">
        <v>0</v>
      </c>
      <c r="DT28" s="89">
        <v>0</v>
      </c>
      <c r="DU28" s="89">
        <v>0</v>
      </c>
      <c r="DV28" s="89">
        <v>0</v>
      </c>
      <c r="DW28" s="89">
        <v>0</v>
      </c>
      <c r="DX28" s="89">
        <v>0</v>
      </c>
      <c r="DY28" s="141">
        <v>0</v>
      </c>
      <c r="DZ28" s="2"/>
      <c r="EA28" s="2"/>
      <c r="EB28" s="2"/>
      <c r="EC28" s="2"/>
      <c r="ED28" s="2"/>
      <c r="EE28" s="2"/>
      <c r="EF28" s="2"/>
      <c r="EG28" s="2"/>
      <c r="EH28" s="2"/>
      <c r="EI28" s="2"/>
      <c r="EJ28" s="2"/>
      <c r="EK28" s="2"/>
      <c r="EL28" s="2"/>
      <c r="EM28" s="2"/>
      <c r="EN28" s="2"/>
      <c r="EO28" s="2"/>
      <c r="EP28" s="2"/>
      <c r="EQ28" s="2"/>
      <c r="ER28" s="2"/>
      <c r="ES28" s="2"/>
      <c r="ET28" s="2"/>
      <c r="EU28" s="2"/>
    </row>
    <row r="29" spans="1:151" ht="15" customHeight="1">
      <c r="A29" s="17" t="s">
        <v>53</v>
      </c>
      <c r="B29" s="80" t="s">
        <v>89</v>
      </c>
      <c r="C29" s="80" t="s">
        <v>89</v>
      </c>
      <c r="D29" s="80" t="s">
        <v>89</v>
      </c>
      <c r="E29" s="80" t="s">
        <v>89</v>
      </c>
      <c r="F29" s="80" t="s">
        <v>89</v>
      </c>
      <c r="G29" s="80" t="s">
        <v>89</v>
      </c>
      <c r="H29" s="80" t="s">
        <v>89</v>
      </c>
      <c r="I29" s="80" t="s">
        <v>89</v>
      </c>
      <c r="J29" s="80" t="s">
        <v>89</v>
      </c>
      <c r="K29" s="80" t="s">
        <v>89</v>
      </c>
      <c r="L29" s="80" t="s">
        <v>89</v>
      </c>
      <c r="M29" s="80" t="s">
        <v>89</v>
      </c>
      <c r="N29" s="80" t="s">
        <v>89</v>
      </c>
      <c r="O29" s="80" t="s">
        <v>89</v>
      </c>
      <c r="P29" s="80" t="s">
        <v>89</v>
      </c>
      <c r="Q29" s="80" t="s">
        <v>89</v>
      </c>
      <c r="R29" s="80" t="s">
        <v>89</v>
      </c>
      <c r="S29" s="80" t="s">
        <v>89</v>
      </c>
      <c r="T29" s="80" t="s">
        <v>89</v>
      </c>
      <c r="U29" s="80" t="s">
        <v>89</v>
      </c>
      <c r="V29" s="80" t="s">
        <v>89</v>
      </c>
      <c r="W29" s="80" t="s">
        <v>89</v>
      </c>
      <c r="X29" s="80" t="s">
        <v>89</v>
      </c>
      <c r="Y29" s="80" t="s">
        <v>89</v>
      </c>
      <c r="Z29" s="80" t="s">
        <v>89</v>
      </c>
      <c r="AA29" s="80" t="s">
        <v>89</v>
      </c>
      <c r="AB29" s="80" t="s">
        <v>89</v>
      </c>
      <c r="AC29" s="80" t="s">
        <v>89</v>
      </c>
      <c r="AD29" s="80" t="s">
        <v>89</v>
      </c>
      <c r="AE29" s="80" t="s">
        <v>89</v>
      </c>
      <c r="AF29" s="80" t="s">
        <v>89</v>
      </c>
      <c r="AG29" s="80" t="s">
        <v>89</v>
      </c>
      <c r="AH29" s="80" t="s">
        <v>89</v>
      </c>
      <c r="AI29" s="80" t="s">
        <v>89</v>
      </c>
      <c r="AJ29" s="80" t="s">
        <v>89</v>
      </c>
      <c r="AK29" s="80" t="s">
        <v>89</v>
      </c>
      <c r="AL29" s="80" t="s">
        <v>89</v>
      </c>
      <c r="AM29" s="80" t="s">
        <v>89</v>
      </c>
      <c r="AN29" s="80" t="s">
        <v>89</v>
      </c>
      <c r="AO29" s="80" t="s">
        <v>89</v>
      </c>
      <c r="AP29" s="80" t="s">
        <v>89</v>
      </c>
      <c r="AQ29" s="80" t="s">
        <v>89</v>
      </c>
      <c r="AR29" s="80" t="s">
        <v>89</v>
      </c>
      <c r="AS29" s="80" t="s">
        <v>89</v>
      </c>
      <c r="AT29" s="80" t="s">
        <v>89</v>
      </c>
      <c r="AU29" s="80" t="s">
        <v>89</v>
      </c>
      <c r="AV29" s="80" t="s">
        <v>89</v>
      </c>
      <c r="AW29" s="80" t="s">
        <v>89</v>
      </c>
      <c r="AX29" s="80" t="s">
        <v>89</v>
      </c>
      <c r="AY29" s="80" t="s">
        <v>89</v>
      </c>
      <c r="AZ29" s="80" t="s">
        <v>89</v>
      </c>
      <c r="BA29" s="80" t="s">
        <v>89</v>
      </c>
      <c r="BB29" s="80" t="s">
        <v>89</v>
      </c>
      <c r="BC29" s="80" t="s">
        <v>89</v>
      </c>
      <c r="BD29" s="80" t="s">
        <v>89</v>
      </c>
      <c r="BE29" s="80" t="s">
        <v>89</v>
      </c>
      <c r="BF29" s="80" t="s">
        <v>89</v>
      </c>
      <c r="BG29" s="80" t="s">
        <v>89</v>
      </c>
      <c r="BH29" s="80" t="s">
        <v>89</v>
      </c>
      <c r="BI29" s="80" t="s">
        <v>89</v>
      </c>
      <c r="BJ29" s="80" t="s">
        <v>89</v>
      </c>
      <c r="BK29" s="80" t="s">
        <v>89</v>
      </c>
      <c r="BL29" s="80" t="s">
        <v>89</v>
      </c>
      <c r="BM29" s="80" t="s">
        <v>89</v>
      </c>
      <c r="BN29" s="80" t="s">
        <v>89</v>
      </c>
      <c r="BO29" s="80" t="s">
        <v>89</v>
      </c>
      <c r="BP29" s="80" t="s">
        <v>89</v>
      </c>
      <c r="BQ29" s="80" t="s">
        <v>89</v>
      </c>
      <c r="BR29" s="80">
        <v>0</v>
      </c>
      <c r="BS29" s="80">
        <v>0</v>
      </c>
      <c r="BT29" s="80">
        <v>0</v>
      </c>
      <c r="BU29" s="80">
        <v>0</v>
      </c>
      <c r="BV29" s="80">
        <v>0</v>
      </c>
      <c r="BW29" s="80">
        <v>0</v>
      </c>
      <c r="BX29" s="80">
        <v>0</v>
      </c>
      <c r="BY29" s="80">
        <v>0</v>
      </c>
      <c r="BZ29" s="80">
        <v>0</v>
      </c>
      <c r="CA29" s="80">
        <v>0</v>
      </c>
      <c r="CB29" s="80">
        <v>0</v>
      </c>
      <c r="CC29" s="80">
        <v>0</v>
      </c>
      <c r="CD29" s="80">
        <v>0</v>
      </c>
      <c r="CE29" s="80">
        <v>0</v>
      </c>
      <c r="CF29" s="80">
        <v>0</v>
      </c>
      <c r="CG29" s="80">
        <v>0</v>
      </c>
      <c r="CH29" s="80">
        <v>0</v>
      </c>
      <c r="CI29" s="80">
        <v>0</v>
      </c>
      <c r="CJ29" s="80">
        <v>0</v>
      </c>
      <c r="CK29" s="80">
        <v>0</v>
      </c>
      <c r="CL29" s="80">
        <v>0</v>
      </c>
      <c r="CM29" s="80">
        <v>0</v>
      </c>
      <c r="CN29" s="80">
        <v>0</v>
      </c>
      <c r="CO29" s="80">
        <v>0</v>
      </c>
      <c r="CP29" s="80">
        <v>0</v>
      </c>
      <c r="CQ29" s="80">
        <v>0</v>
      </c>
      <c r="CR29" s="80">
        <v>0</v>
      </c>
      <c r="CS29" s="80">
        <v>0</v>
      </c>
      <c r="CT29" s="80">
        <v>0</v>
      </c>
      <c r="CU29" s="80">
        <v>0</v>
      </c>
      <c r="CV29" s="80">
        <v>0</v>
      </c>
      <c r="CW29" s="80">
        <v>0</v>
      </c>
      <c r="CX29" s="80">
        <v>0</v>
      </c>
      <c r="CY29" s="80">
        <v>0</v>
      </c>
      <c r="CZ29" s="80">
        <v>0</v>
      </c>
      <c r="DA29" s="80">
        <v>0</v>
      </c>
      <c r="DB29" s="80">
        <v>0</v>
      </c>
      <c r="DC29" s="80">
        <v>0</v>
      </c>
      <c r="DD29" s="80">
        <v>0</v>
      </c>
      <c r="DE29" s="80">
        <v>0</v>
      </c>
      <c r="DF29" s="80">
        <v>0</v>
      </c>
      <c r="DG29" s="80">
        <v>0</v>
      </c>
      <c r="DH29" s="80">
        <v>0</v>
      </c>
      <c r="DI29" s="80">
        <v>0</v>
      </c>
      <c r="DJ29" s="80">
        <v>0</v>
      </c>
      <c r="DK29" s="80">
        <v>0</v>
      </c>
      <c r="DL29" s="80">
        <v>0</v>
      </c>
      <c r="DM29" s="80">
        <v>0</v>
      </c>
      <c r="DN29" s="80">
        <v>0</v>
      </c>
      <c r="DO29" s="80">
        <v>0</v>
      </c>
      <c r="DP29" s="80">
        <v>0</v>
      </c>
      <c r="DQ29" s="80">
        <v>0</v>
      </c>
      <c r="DR29" s="80">
        <v>0</v>
      </c>
      <c r="DS29" s="80">
        <v>0</v>
      </c>
      <c r="DT29" s="80">
        <v>0</v>
      </c>
      <c r="DU29" s="80">
        <v>0</v>
      </c>
      <c r="DV29" s="80">
        <v>0</v>
      </c>
      <c r="DW29" s="80">
        <v>0</v>
      </c>
      <c r="DX29" s="80">
        <v>0</v>
      </c>
      <c r="DY29" s="141">
        <v>0</v>
      </c>
      <c r="DZ29" s="2"/>
      <c r="EA29" s="2"/>
      <c r="EB29" s="2"/>
      <c r="EC29" s="2"/>
      <c r="ED29" s="2"/>
      <c r="EE29" s="2"/>
      <c r="EF29" s="2"/>
      <c r="EG29" s="2"/>
      <c r="EH29" s="2"/>
      <c r="EI29" s="2"/>
      <c r="EJ29" s="2"/>
      <c r="EK29" s="2"/>
      <c r="EL29" s="2"/>
      <c r="EM29" s="2"/>
      <c r="EN29" s="2"/>
      <c r="EO29" s="2"/>
      <c r="EP29" s="2"/>
      <c r="EQ29" s="2"/>
      <c r="ER29" s="2"/>
      <c r="ES29" s="2"/>
      <c r="ET29" s="2"/>
      <c r="EU29" s="2"/>
    </row>
    <row r="30" spans="1:151" ht="15" customHeight="1">
      <c r="A30" s="17" t="s">
        <v>54</v>
      </c>
      <c r="B30" s="80" t="s">
        <v>89</v>
      </c>
      <c r="C30" s="80" t="s">
        <v>89</v>
      </c>
      <c r="D30" s="80" t="s">
        <v>89</v>
      </c>
      <c r="E30" s="80" t="s">
        <v>89</v>
      </c>
      <c r="F30" s="80" t="s">
        <v>89</v>
      </c>
      <c r="G30" s="80" t="s">
        <v>89</v>
      </c>
      <c r="H30" s="80" t="s">
        <v>89</v>
      </c>
      <c r="I30" s="80" t="s">
        <v>89</v>
      </c>
      <c r="J30" s="80" t="s">
        <v>89</v>
      </c>
      <c r="K30" s="80" t="s">
        <v>89</v>
      </c>
      <c r="L30" s="80" t="s">
        <v>89</v>
      </c>
      <c r="M30" s="80" t="s">
        <v>89</v>
      </c>
      <c r="N30" s="80" t="s">
        <v>89</v>
      </c>
      <c r="O30" s="80" t="s">
        <v>89</v>
      </c>
      <c r="P30" s="80" t="s">
        <v>89</v>
      </c>
      <c r="Q30" s="80" t="s">
        <v>89</v>
      </c>
      <c r="R30" s="80" t="s">
        <v>89</v>
      </c>
      <c r="S30" s="80" t="s">
        <v>89</v>
      </c>
      <c r="T30" s="80" t="s">
        <v>89</v>
      </c>
      <c r="U30" s="80" t="s">
        <v>89</v>
      </c>
      <c r="V30" s="80" t="s">
        <v>89</v>
      </c>
      <c r="W30" s="80" t="s">
        <v>89</v>
      </c>
      <c r="X30" s="80" t="s">
        <v>89</v>
      </c>
      <c r="Y30" s="80" t="s">
        <v>89</v>
      </c>
      <c r="Z30" s="80" t="s">
        <v>89</v>
      </c>
      <c r="AA30" s="80" t="s">
        <v>89</v>
      </c>
      <c r="AB30" s="80" t="s">
        <v>89</v>
      </c>
      <c r="AC30" s="80" t="s">
        <v>89</v>
      </c>
      <c r="AD30" s="80" t="s">
        <v>89</v>
      </c>
      <c r="AE30" s="80" t="s">
        <v>89</v>
      </c>
      <c r="AF30" s="80" t="s">
        <v>89</v>
      </c>
      <c r="AG30" s="80" t="s">
        <v>89</v>
      </c>
      <c r="AH30" s="80" t="s">
        <v>89</v>
      </c>
      <c r="AI30" s="80" t="s">
        <v>89</v>
      </c>
      <c r="AJ30" s="80" t="s">
        <v>89</v>
      </c>
      <c r="AK30" s="80" t="s">
        <v>89</v>
      </c>
      <c r="AL30" s="80" t="s">
        <v>89</v>
      </c>
      <c r="AM30" s="80" t="s">
        <v>89</v>
      </c>
      <c r="AN30" s="80" t="s">
        <v>89</v>
      </c>
      <c r="AO30" s="80" t="s">
        <v>89</v>
      </c>
      <c r="AP30" s="80" t="s">
        <v>89</v>
      </c>
      <c r="AQ30" s="80" t="s">
        <v>89</v>
      </c>
      <c r="AR30" s="80" t="s">
        <v>89</v>
      </c>
      <c r="AS30" s="80" t="s">
        <v>89</v>
      </c>
      <c r="AT30" s="80" t="s">
        <v>89</v>
      </c>
      <c r="AU30" s="80" t="s">
        <v>89</v>
      </c>
      <c r="AV30" s="80" t="s">
        <v>89</v>
      </c>
      <c r="AW30" s="80" t="s">
        <v>89</v>
      </c>
      <c r="AX30" s="80" t="s">
        <v>89</v>
      </c>
      <c r="AY30" s="80" t="s">
        <v>89</v>
      </c>
      <c r="AZ30" s="80" t="s">
        <v>89</v>
      </c>
      <c r="BA30" s="80" t="s">
        <v>89</v>
      </c>
      <c r="BB30" s="80" t="s">
        <v>89</v>
      </c>
      <c r="BC30" s="80" t="s">
        <v>89</v>
      </c>
      <c r="BD30" s="80" t="s">
        <v>89</v>
      </c>
      <c r="BE30" s="80" t="s">
        <v>89</v>
      </c>
      <c r="BF30" s="80" t="s">
        <v>89</v>
      </c>
      <c r="BG30" s="80" t="s">
        <v>89</v>
      </c>
      <c r="BH30" s="80" t="s">
        <v>89</v>
      </c>
      <c r="BI30" s="80" t="s">
        <v>89</v>
      </c>
      <c r="BJ30" s="80" t="s">
        <v>89</v>
      </c>
      <c r="BK30" s="80" t="s">
        <v>89</v>
      </c>
      <c r="BL30" s="80" t="s">
        <v>89</v>
      </c>
      <c r="BM30" s="80" t="s">
        <v>89</v>
      </c>
      <c r="BN30" s="80" t="s">
        <v>89</v>
      </c>
      <c r="BO30" s="80" t="s">
        <v>89</v>
      </c>
      <c r="BP30" s="80" t="s">
        <v>89</v>
      </c>
      <c r="BQ30" s="80" t="s">
        <v>89</v>
      </c>
      <c r="BR30" s="80" t="s">
        <v>89</v>
      </c>
      <c r="BS30" s="80" t="s">
        <v>89</v>
      </c>
      <c r="BT30" s="80" t="s">
        <v>89</v>
      </c>
      <c r="BU30" s="80" t="s">
        <v>89</v>
      </c>
      <c r="BV30" s="80" t="s">
        <v>89</v>
      </c>
      <c r="BW30" s="80" t="s">
        <v>89</v>
      </c>
      <c r="BX30" s="80" t="s">
        <v>89</v>
      </c>
      <c r="BY30" s="80" t="s">
        <v>89</v>
      </c>
      <c r="BZ30" s="80" t="s">
        <v>89</v>
      </c>
      <c r="CA30" s="80" t="s">
        <v>89</v>
      </c>
      <c r="CB30" s="80" t="s">
        <v>89</v>
      </c>
      <c r="CC30" s="80" t="s">
        <v>89</v>
      </c>
      <c r="CD30" s="80" t="s">
        <v>89</v>
      </c>
      <c r="CE30" s="80" t="s">
        <v>89</v>
      </c>
      <c r="CF30" s="80" t="s">
        <v>89</v>
      </c>
      <c r="CG30" s="80" t="s">
        <v>89</v>
      </c>
      <c r="CH30" s="80" t="s">
        <v>89</v>
      </c>
      <c r="CI30" s="80" t="s">
        <v>89</v>
      </c>
      <c r="CJ30" s="80" t="s">
        <v>89</v>
      </c>
      <c r="CK30" s="80" t="s">
        <v>89</v>
      </c>
      <c r="CL30" s="80" t="s">
        <v>89</v>
      </c>
      <c r="CM30" s="80" t="s">
        <v>89</v>
      </c>
      <c r="CN30" s="80" t="s">
        <v>89</v>
      </c>
      <c r="CO30" s="80" t="s">
        <v>89</v>
      </c>
      <c r="CP30" s="80" t="s">
        <v>89</v>
      </c>
      <c r="CQ30" s="80" t="s">
        <v>89</v>
      </c>
      <c r="CR30" s="80" t="s">
        <v>89</v>
      </c>
      <c r="CS30" s="80" t="s">
        <v>89</v>
      </c>
      <c r="CT30" s="80" t="s">
        <v>89</v>
      </c>
      <c r="CU30" s="80" t="s">
        <v>89</v>
      </c>
      <c r="CV30" s="80" t="s">
        <v>89</v>
      </c>
      <c r="CW30" s="80" t="s">
        <v>89</v>
      </c>
      <c r="CX30" s="80" t="s">
        <v>89</v>
      </c>
      <c r="CY30" s="80" t="s">
        <v>89</v>
      </c>
      <c r="CZ30" s="80" t="s">
        <v>89</v>
      </c>
      <c r="DA30" s="80" t="s">
        <v>89</v>
      </c>
      <c r="DB30" s="80" t="s">
        <v>89</v>
      </c>
      <c r="DC30" s="80" t="s">
        <v>89</v>
      </c>
      <c r="DD30" s="80" t="s">
        <v>89</v>
      </c>
      <c r="DE30" s="80" t="s">
        <v>89</v>
      </c>
      <c r="DF30" s="80" t="s">
        <v>89</v>
      </c>
      <c r="DG30" s="80" t="s">
        <v>89</v>
      </c>
      <c r="DH30" s="80" t="s">
        <v>89</v>
      </c>
      <c r="DI30" s="80" t="s">
        <v>89</v>
      </c>
      <c r="DJ30" s="89" t="s">
        <v>89</v>
      </c>
      <c r="DK30" s="89" t="s">
        <v>89</v>
      </c>
      <c r="DL30" s="89" t="s">
        <v>89</v>
      </c>
      <c r="DM30" s="89" t="s">
        <v>89</v>
      </c>
      <c r="DN30" s="89" t="s">
        <v>89</v>
      </c>
      <c r="DO30" s="89" t="s">
        <v>89</v>
      </c>
      <c r="DP30" s="89" t="s">
        <v>89</v>
      </c>
      <c r="DQ30" s="89" t="s">
        <v>89</v>
      </c>
      <c r="DR30" s="89" t="s">
        <v>89</v>
      </c>
      <c r="DS30" s="89" t="s">
        <v>89</v>
      </c>
      <c r="DT30" s="89" t="s">
        <v>89</v>
      </c>
      <c r="DU30" s="89" t="s">
        <v>89</v>
      </c>
      <c r="DV30" s="89" t="s">
        <v>89</v>
      </c>
      <c r="DW30" s="89" t="s">
        <v>89</v>
      </c>
      <c r="DX30" s="89" t="s">
        <v>89</v>
      </c>
      <c r="DY30" s="141" t="s">
        <v>89</v>
      </c>
      <c r="DZ30" s="2"/>
      <c r="EA30" s="2"/>
      <c r="EB30" s="2"/>
      <c r="EC30" s="2"/>
      <c r="ED30" s="2"/>
      <c r="EE30" s="2"/>
      <c r="EF30" s="2"/>
      <c r="EG30" s="2"/>
      <c r="EH30" s="2"/>
      <c r="EI30" s="2"/>
      <c r="EJ30" s="2"/>
      <c r="EK30" s="2"/>
      <c r="EL30" s="2"/>
      <c r="EM30" s="2"/>
      <c r="EN30" s="2"/>
      <c r="EO30" s="2"/>
      <c r="EP30" s="2"/>
      <c r="EQ30" s="2"/>
      <c r="ER30" s="2"/>
      <c r="ES30" s="2"/>
      <c r="ET30" s="2"/>
      <c r="EU30" s="2"/>
    </row>
    <row r="31" spans="1:151" ht="15" customHeight="1">
      <c r="A31" s="17" t="s">
        <v>55</v>
      </c>
      <c r="B31" s="80" t="s">
        <v>89</v>
      </c>
      <c r="C31" s="80" t="s">
        <v>89</v>
      </c>
      <c r="D31" s="80" t="s">
        <v>89</v>
      </c>
      <c r="E31" s="80" t="s">
        <v>89</v>
      </c>
      <c r="F31" s="80" t="s">
        <v>89</v>
      </c>
      <c r="G31" s="80" t="s">
        <v>89</v>
      </c>
      <c r="H31" s="80" t="s">
        <v>89</v>
      </c>
      <c r="I31" s="80" t="s">
        <v>89</v>
      </c>
      <c r="J31" s="80" t="s">
        <v>89</v>
      </c>
      <c r="K31" s="80" t="s">
        <v>89</v>
      </c>
      <c r="L31" s="80" t="s">
        <v>89</v>
      </c>
      <c r="M31" s="80" t="s">
        <v>89</v>
      </c>
      <c r="N31" s="80" t="s">
        <v>89</v>
      </c>
      <c r="O31" s="80" t="s">
        <v>89</v>
      </c>
      <c r="P31" s="80" t="s">
        <v>89</v>
      </c>
      <c r="Q31" s="80" t="s">
        <v>89</v>
      </c>
      <c r="R31" s="80" t="s">
        <v>89</v>
      </c>
      <c r="S31" s="80" t="s">
        <v>89</v>
      </c>
      <c r="T31" s="80" t="s">
        <v>89</v>
      </c>
      <c r="U31" s="80" t="s">
        <v>89</v>
      </c>
      <c r="V31" s="80" t="s">
        <v>89</v>
      </c>
      <c r="W31" s="80" t="s">
        <v>89</v>
      </c>
      <c r="X31" s="80" t="s">
        <v>89</v>
      </c>
      <c r="Y31" s="80" t="s">
        <v>89</v>
      </c>
      <c r="Z31" s="80" t="s">
        <v>89</v>
      </c>
      <c r="AA31" s="80" t="s">
        <v>89</v>
      </c>
      <c r="AB31" s="80" t="s">
        <v>89</v>
      </c>
      <c r="AC31" s="80" t="s">
        <v>89</v>
      </c>
      <c r="AD31" s="80" t="s">
        <v>89</v>
      </c>
      <c r="AE31" s="80" t="s">
        <v>89</v>
      </c>
      <c r="AF31" s="80" t="s">
        <v>89</v>
      </c>
      <c r="AG31" s="80" t="s">
        <v>89</v>
      </c>
      <c r="AH31" s="80" t="s">
        <v>89</v>
      </c>
      <c r="AI31" s="80" t="s">
        <v>89</v>
      </c>
      <c r="AJ31" s="80" t="s">
        <v>89</v>
      </c>
      <c r="AK31" s="80" t="s">
        <v>89</v>
      </c>
      <c r="AL31" s="80" t="s">
        <v>89</v>
      </c>
      <c r="AM31" s="80" t="s">
        <v>89</v>
      </c>
      <c r="AN31" s="80" t="s">
        <v>89</v>
      </c>
      <c r="AO31" s="80" t="s">
        <v>89</v>
      </c>
      <c r="AP31" s="80" t="s">
        <v>89</v>
      </c>
      <c r="AQ31" s="80" t="s">
        <v>89</v>
      </c>
      <c r="AR31" s="80" t="s">
        <v>89</v>
      </c>
      <c r="AS31" s="80" t="s">
        <v>89</v>
      </c>
      <c r="AT31" s="80" t="s">
        <v>89</v>
      </c>
      <c r="AU31" s="80" t="s">
        <v>89</v>
      </c>
      <c r="AV31" s="80" t="s">
        <v>89</v>
      </c>
      <c r="AW31" s="80" t="s">
        <v>89</v>
      </c>
      <c r="AX31" s="80" t="s">
        <v>89</v>
      </c>
      <c r="AY31" s="80" t="s">
        <v>89</v>
      </c>
      <c r="AZ31" s="80" t="s">
        <v>89</v>
      </c>
      <c r="BA31" s="80" t="s">
        <v>89</v>
      </c>
      <c r="BB31" s="80" t="s">
        <v>89</v>
      </c>
      <c r="BC31" s="80" t="s">
        <v>89</v>
      </c>
      <c r="BD31" s="80" t="s">
        <v>89</v>
      </c>
      <c r="BE31" s="80" t="s">
        <v>89</v>
      </c>
      <c r="BF31" s="80" t="s">
        <v>89</v>
      </c>
      <c r="BG31" s="80" t="s">
        <v>89</v>
      </c>
      <c r="BH31" s="80" t="s">
        <v>89</v>
      </c>
      <c r="BI31" s="80" t="s">
        <v>89</v>
      </c>
      <c r="BJ31" s="80" t="s">
        <v>89</v>
      </c>
      <c r="BK31" s="80" t="s">
        <v>89</v>
      </c>
      <c r="BL31" s="80" t="s">
        <v>89</v>
      </c>
      <c r="BM31" s="80" t="s">
        <v>89</v>
      </c>
      <c r="BN31" s="80" t="s">
        <v>89</v>
      </c>
      <c r="BO31" s="80" t="s">
        <v>89</v>
      </c>
      <c r="BP31" s="80" t="s">
        <v>89</v>
      </c>
      <c r="BQ31" s="80" t="s">
        <v>89</v>
      </c>
      <c r="BR31" s="80" t="s">
        <v>89</v>
      </c>
      <c r="BS31" s="80" t="s">
        <v>89</v>
      </c>
      <c r="BT31" s="80" t="s">
        <v>89</v>
      </c>
      <c r="BU31" s="80" t="s">
        <v>89</v>
      </c>
      <c r="BV31" s="80" t="s">
        <v>89</v>
      </c>
      <c r="BW31" s="80" t="s">
        <v>89</v>
      </c>
      <c r="BX31" s="80" t="s">
        <v>89</v>
      </c>
      <c r="BY31" s="80" t="s">
        <v>89</v>
      </c>
      <c r="BZ31" s="80" t="s">
        <v>89</v>
      </c>
      <c r="CA31" s="80" t="s">
        <v>89</v>
      </c>
      <c r="CB31" s="80" t="s">
        <v>89</v>
      </c>
      <c r="CC31" s="80" t="s">
        <v>89</v>
      </c>
      <c r="CD31" s="80" t="s">
        <v>89</v>
      </c>
      <c r="CE31" s="80" t="s">
        <v>89</v>
      </c>
      <c r="CF31" s="80" t="s">
        <v>89</v>
      </c>
      <c r="CG31" s="80" t="s">
        <v>89</v>
      </c>
      <c r="CH31" s="80" t="s">
        <v>89</v>
      </c>
      <c r="CI31" s="80" t="s">
        <v>89</v>
      </c>
      <c r="CJ31" s="80" t="s">
        <v>89</v>
      </c>
      <c r="CK31" s="80" t="s">
        <v>89</v>
      </c>
      <c r="CL31" s="80" t="s">
        <v>89</v>
      </c>
      <c r="CM31" s="80" t="s">
        <v>89</v>
      </c>
      <c r="CN31" s="80" t="s">
        <v>89</v>
      </c>
      <c r="CO31" s="80" t="s">
        <v>89</v>
      </c>
      <c r="CP31" s="80" t="s">
        <v>89</v>
      </c>
      <c r="CQ31" s="80" t="s">
        <v>89</v>
      </c>
      <c r="CR31" s="80" t="s">
        <v>89</v>
      </c>
      <c r="CS31" s="80" t="s">
        <v>89</v>
      </c>
      <c r="CT31" s="80" t="s">
        <v>89</v>
      </c>
      <c r="CU31" s="80" t="s">
        <v>89</v>
      </c>
      <c r="CV31" s="80" t="s">
        <v>89</v>
      </c>
      <c r="CW31" s="80" t="s">
        <v>89</v>
      </c>
      <c r="CX31" s="80" t="s">
        <v>89</v>
      </c>
      <c r="CY31" s="80" t="s">
        <v>89</v>
      </c>
      <c r="CZ31" s="80" t="s">
        <v>89</v>
      </c>
      <c r="DA31" s="80" t="s">
        <v>89</v>
      </c>
      <c r="DB31" s="80" t="s">
        <v>89</v>
      </c>
      <c r="DC31" s="80" t="s">
        <v>89</v>
      </c>
      <c r="DD31" s="80" t="s">
        <v>89</v>
      </c>
      <c r="DE31" s="80" t="s">
        <v>89</v>
      </c>
      <c r="DF31" s="80" t="s">
        <v>89</v>
      </c>
      <c r="DG31" s="80" t="s">
        <v>89</v>
      </c>
      <c r="DH31" s="80" t="s">
        <v>89</v>
      </c>
      <c r="DI31" s="80" t="s">
        <v>89</v>
      </c>
      <c r="DJ31" s="89" t="s">
        <v>89</v>
      </c>
      <c r="DK31" s="89" t="s">
        <v>89</v>
      </c>
      <c r="DL31" s="89" t="s">
        <v>89</v>
      </c>
      <c r="DM31" s="89" t="s">
        <v>89</v>
      </c>
      <c r="DN31" s="89" t="s">
        <v>89</v>
      </c>
      <c r="DO31" s="89" t="s">
        <v>89</v>
      </c>
      <c r="DP31" s="89" t="s">
        <v>89</v>
      </c>
      <c r="DQ31" s="89" t="s">
        <v>89</v>
      </c>
      <c r="DR31" s="89" t="s">
        <v>89</v>
      </c>
      <c r="DS31" s="89" t="s">
        <v>89</v>
      </c>
      <c r="DT31" s="89" t="s">
        <v>89</v>
      </c>
      <c r="DU31" s="89" t="s">
        <v>89</v>
      </c>
      <c r="DV31" s="89" t="s">
        <v>89</v>
      </c>
      <c r="DW31" s="89" t="s">
        <v>89</v>
      </c>
      <c r="DX31" s="89" t="s">
        <v>89</v>
      </c>
      <c r="DY31" s="141" t="s">
        <v>89</v>
      </c>
      <c r="DZ31" s="2"/>
      <c r="EA31" s="2"/>
      <c r="EB31" s="2"/>
      <c r="EC31" s="2"/>
      <c r="ED31" s="2"/>
      <c r="EE31" s="2"/>
      <c r="EF31" s="2"/>
      <c r="EG31" s="2"/>
      <c r="EH31" s="2"/>
      <c r="EI31" s="2"/>
      <c r="EJ31" s="2"/>
      <c r="EK31" s="2"/>
      <c r="EL31" s="2"/>
      <c r="EM31" s="2"/>
      <c r="EN31" s="2"/>
      <c r="EO31" s="2"/>
      <c r="EP31" s="2"/>
      <c r="EQ31" s="2"/>
      <c r="ER31" s="2"/>
      <c r="ES31" s="2"/>
      <c r="ET31" s="2"/>
      <c r="EU31" s="2"/>
    </row>
    <row r="32" spans="1:151" ht="15" customHeight="1">
      <c r="A32" s="17" t="s">
        <v>56</v>
      </c>
      <c r="B32" s="80" t="s">
        <v>89</v>
      </c>
      <c r="C32" s="80" t="s">
        <v>89</v>
      </c>
      <c r="D32" s="80" t="s">
        <v>89</v>
      </c>
      <c r="E32" s="80" t="s">
        <v>89</v>
      </c>
      <c r="F32" s="80" t="s">
        <v>89</v>
      </c>
      <c r="G32" s="80" t="s">
        <v>89</v>
      </c>
      <c r="H32" s="80" t="s">
        <v>89</v>
      </c>
      <c r="I32" s="80" t="s">
        <v>89</v>
      </c>
      <c r="J32" s="80" t="s">
        <v>89</v>
      </c>
      <c r="K32" s="80" t="s">
        <v>89</v>
      </c>
      <c r="L32" s="80" t="s">
        <v>89</v>
      </c>
      <c r="M32" s="80" t="s">
        <v>89</v>
      </c>
      <c r="N32" s="80" t="s">
        <v>89</v>
      </c>
      <c r="O32" s="80" t="s">
        <v>89</v>
      </c>
      <c r="P32" s="80" t="s">
        <v>89</v>
      </c>
      <c r="Q32" s="80" t="s">
        <v>89</v>
      </c>
      <c r="R32" s="80" t="s">
        <v>89</v>
      </c>
      <c r="S32" s="80" t="s">
        <v>89</v>
      </c>
      <c r="T32" s="80" t="s">
        <v>89</v>
      </c>
      <c r="U32" s="80" t="s">
        <v>89</v>
      </c>
      <c r="V32" s="80" t="s">
        <v>89</v>
      </c>
      <c r="W32" s="80" t="s">
        <v>89</v>
      </c>
      <c r="X32" s="80" t="s">
        <v>89</v>
      </c>
      <c r="Y32" s="80" t="s">
        <v>89</v>
      </c>
      <c r="Z32" s="80" t="s">
        <v>89</v>
      </c>
      <c r="AA32" s="80" t="s">
        <v>89</v>
      </c>
      <c r="AB32" s="80" t="s">
        <v>89</v>
      </c>
      <c r="AC32" s="80" t="s">
        <v>89</v>
      </c>
      <c r="AD32" s="80" t="s">
        <v>89</v>
      </c>
      <c r="AE32" s="80" t="s">
        <v>89</v>
      </c>
      <c r="AF32" s="80" t="s">
        <v>89</v>
      </c>
      <c r="AG32" s="80" t="s">
        <v>89</v>
      </c>
      <c r="AH32" s="80" t="s">
        <v>89</v>
      </c>
      <c r="AI32" s="80" t="s">
        <v>89</v>
      </c>
      <c r="AJ32" s="80" t="s">
        <v>89</v>
      </c>
      <c r="AK32" s="80" t="s">
        <v>89</v>
      </c>
      <c r="AL32" s="80" t="s">
        <v>89</v>
      </c>
      <c r="AM32" s="80" t="s">
        <v>89</v>
      </c>
      <c r="AN32" s="80" t="s">
        <v>89</v>
      </c>
      <c r="AO32" s="80" t="s">
        <v>89</v>
      </c>
      <c r="AP32" s="80" t="s">
        <v>89</v>
      </c>
      <c r="AQ32" s="80" t="s">
        <v>89</v>
      </c>
      <c r="AR32" s="80" t="s">
        <v>89</v>
      </c>
      <c r="AS32" s="80" t="s">
        <v>89</v>
      </c>
      <c r="AT32" s="80" t="s">
        <v>89</v>
      </c>
      <c r="AU32" s="80" t="s">
        <v>89</v>
      </c>
      <c r="AV32" s="80" t="s">
        <v>89</v>
      </c>
      <c r="AW32" s="80" t="s">
        <v>89</v>
      </c>
      <c r="AX32" s="80" t="s">
        <v>89</v>
      </c>
      <c r="AY32" s="80" t="s">
        <v>89</v>
      </c>
      <c r="AZ32" s="80" t="s">
        <v>89</v>
      </c>
      <c r="BA32" s="80" t="s">
        <v>89</v>
      </c>
      <c r="BB32" s="80" t="s">
        <v>89</v>
      </c>
      <c r="BC32" s="80" t="s">
        <v>89</v>
      </c>
      <c r="BD32" s="80" t="s">
        <v>89</v>
      </c>
      <c r="BE32" s="80" t="s">
        <v>89</v>
      </c>
      <c r="BF32" s="80" t="s">
        <v>89</v>
      </c>
      <c r="BG32" s="80" t="s">
        <v>89</v>
      </c>
      <c r="BH32" s="80" t="s">
        <v>89</v>
      </c>
      <c r="BI32" s="80" t="s">
        <v>89</v>
      </c>
      <c r="BJ32" s="80" t="s">
        <v>89</v>
      </c>
      <c r="BK32" s="80" t="s">
        <v>89</v>
      </c>
      <c r="BL32" s="80" t="s">
        <v>89</v>
      </c>
      <c r="BM32" s="80" t="s">
        <v>89</v>
      </c>
      <c r="BN32" s="80" t="s">
        <v>89</v>
      </c>
      <c r="BO32" s="80" t="s">
        <v>89</v>
      </c>
      <c r="BP32" s="80" t="s">
        <v>89</v>
      </c>
      <c r="BQ32" s="80" t="s">
        <v>89</v>
      </c>
      <c r="BR32" s="80" t="s">
        <v>89</v>
      </c>
      <c r="BS32" s="80" t="s">
        <v>89</v>
      </c>
      <c r="BT32" s="80" t="s">
        <v>89</v>
      </c>
      <c r="BU32" s="80" t="s">
        <v>89</v>
      </c>
      <c r="BV32" s="80" t="s">
        <v>89</v>
      </c>
      <c r="BW32" s="80" t="s">
        <v>89</v>
      </c>
      <c r="BX32" s="80" t="s">
        <v>89</v>
      </c>
      <c r="BY32" s="80" t="s">
        <v>89</v>
      </c>
      <c r="BZ32" s="80">
        <v>0</v>
      </c>
      <c r="CA32" s="80">
        <v>0</v>
      </c>
      <c r="CB32" s="80">
        <v>0</v>
      </c>
      <c r="CC32" s="80">
        <v>0</v>
      </c>
      <c r="CD32" s="80">
        <v>0</v>
      </c>
      <c r="CE32" s="80">
        <v>0</v>
      </c>
      <c r="CF32" s="80">
        <v>0</v>
      </c>
      <c r="CG32" s="80">
        <v>0</v>
      </c>
      <c r="CH32" s="80">
        <v>0</v>
      </c>
      <c r="CI32" s="80">
        <v>0</v>
      </c>
      <c r="CJ32" s="80">
        <v>0</v>
      </c>
      <c r="CK32" s="80">
        <v>0</v>
      </c>
      <c r="CL32" s="80">
        <v>0</v>
      </c>
      <c r="CM32" s="80">
        <v>0</v>
      </c>
      <c r="CN32" s="80">
        <v>0</v>
      </c>
      <c r="CO32" s="80">
        <v>0</v>
      </c>
      <c r="CP32" s="80">
        <v>0</v>
      </c>
      <c r="CQ32" s="80">
        <v>0</v>
      </c>
      <c r="CR32" s="80">
        <v>0</v>
      </c>
      <c r="CS32" s="80">
        <v>0</v>
      </c>
      <c r="CT32" s="80">
        <v>0</v>
      </c>
      <c r="CU32" s="80">
        <v>0</v>
      </c>
      <c r="CV32" s="80">
        <v>0</v>
      </c>
      <c r="CW32" s="80">
        <v>0</v>
      </c>
      <c r="CX32" s="80">
        <v>0</v>
      </c>
      <c r="CY32" s="80">
        <v>0</v>
      </c>
      <c r="CZ32" s="80">
        <v>0</v>
      </c>
      <c r="DA32" s="80">
        <v>0</v>
      </c>
      <c r="DB32" s="80">
        <v>0</v>
      </c>
      <c r="DC32" s="80">
        <v>0</v>
      </c>
      <c r="DD32" s="80">
        <v>0</v>
      </c>
      <c r="DE32" s="80">
        <v>0</v>
      </c>
      <c r="DF32" s="80">
        <v>0</v>
      </c>
      <c r="DG32" s="80">
        <v>0</v>
      </c>
      <c r="DH32" s="80">
        <v>0</v>
      </c>
      <c r="DI32" s="80">
        <v>0</v>
      </c>
      <c r="DJ32" s="80">
        <v>0</v>
      </c>
      <c r="DK32" s="80">
        <v>0</v>
      </c>
      <c r="DL32" s="80">
        <v>0</v>
      </c>
      <c r="DM32" s="80">
        <v>0</v>
      </c>
      <c r="DN32" s="80">
        <v>0</v>
      </c>
      <c r="DO32" s="80">
        <v>0</v>
      </c>
      <c r="DP32" s="80">
        <v>0</v>
      </c>
      <c r="DQ32" s="80">
        <v>0</v>
      </c>
      <c r="DR32" s="80">
        <v>0</v>
      </c>
      <c r="DS32" s="80">
        <v>0</v>
      </c>
      <c r="DT32" s="80">
        <v>0</v>
      </c>
      <c r="DU32" s="80">
        <v>0</v>
      </c>
      <c r="DV32" s="80">
        <v>0</v>
      </c>
      <c r="DW32" s="80">
        <v>0</v>
      </c>
      <c r="DX32" s="80">
        <v>0</v>
      </c>
      <c r="DY32" s="141">
        <v>0</v>
      </c>
      <c r="DZ32" s="2"/>
      <c r="EA32" s="2"/>
      <c r="EB32" s="2"/>
      <c r="EC32" s="2"/>
      <c r="ED32" s="2"/>
      <c r="EE32" s="2"/>
      <c r="EF32" s="2"/>
      <c r="EG32" s="2"/>
      <c r="EH32" s="2"/>
      <c r="EI32" s="2"/>
      <c r="EJ32" s="2"/>
      <c r="EK32" s="2"/>
      <c r="EL32" s="2"/>
      <c r="EM32" s="2"/>
      <c r="EN32" s="2"/>
      <c r="EO32" s="2"/>
      <c r="EP32" s="2"/>
      <c r="EQ32" s="2"/>
      <c r="ER32" s="2"/>
      <c r="ES32" s="2"/>
      <c r="ET32" s="2"/>
      <c r="EU32" s="2"/>
    </row>
    <row r="33" spans="1:151" ht="15" customHeight="1">
      <c r="A33" s="18" t="s">
        <v>57</v>
      </c>
      <c r="B33" s="80" t="s">
        <v>89</v>
      </c>
      <c r="C33" s="80" t="s">
        <v>89</v>
      </c>
      <c r="D33" s="80" t="s">
        <v>89</v>
      </c>
      <c r="E33" s="80" t="s">
        <v>89</v>
      </c>
      <c r="F33" s="80" t="s">
        <v>89</v>
      </c>
      <c r="G33" s="80" t="s">
        <v>89</v>
      </c>
      <c r="H33" s="80" t="s">
        <v>89</v>
      </c>
      <c r="I33" s="80" t="s">
        <v>89</v>
      </c>
      <c r="J33" s="80" t="s">
        <v>89</v>
      </c>
      <c r="K33" s="80" t="s">
        <v>89</v>
      </c>
      <c r="L33" s="80" t="s">
        <v>89</v>
      </c>
      <c r="M33" s="80" t="s">
        <v>89</v>
      </c>
      <c r="N33" s="80" t="s">
        <v>89</v>
      </c>
      <c r="O33" s="80" t="s">
        <v>89</v>
      </c>
      <c r="P33" s="80" t="s">
        <v>89</v>
      </c>
      <c r="Q33" s="80" t="s">
        <v>89</v>
      </c>
      <c r="R33" s="80" t="s">
        <v>89</v>
      </c>
      <c r="S33" s="80" t="s">
        <v>89</v>
      </c>
      <c r="T33" s="80" t="s">
        <v>89</v>
      </c>
      <c r="U33" s="80">
        <v>1</v>
      </c>
      <c r="V33" s="80" t="s">
        <v>89</v>
      </c>
      <c r="W33" s="80" t="s">
        <v>89</v>
      </c>
      <c r="X33" s="80" t="s">
        <v>89</v>
      </c>
      <c r="Y33" s="80" t="s">
        <v>89</v>
      </c>
      <c r="Z33" s="80" t="s">
        <v>89</v>
      </c>
      <c r="AA33" s="80" t="s">
        <v>89</v>
      </c>
      <c r="AB33" s="80" t="s">
        <v>89</v>
      </c>
      <c r="AC33" s="80" t="s">
        <v>89</v>
      </c>
      <c r="AD33" s="80" t="s">
        <v>89</v>
      </c>
      <c r="AE33" s="80" t="s">
        <v>89</v>
      </c>
      <c r="AF33" s="80" t="s">
        <v>89</v>
      </c>
      <c r="AG33" s="80" t="s">
        <v>89</v>
      </c>
      <c r="AH33" s="80" t="s">
        <v>89</v>
      </c>
      <c r="AI33" s="80">
        <v>1</v>
      </c>
      <c r="AJ33" s="80">
        <v>1</v>
      </c>
      <c r="AK33" s="80">
        <v>1</v>
      </c>
      <c r="AL33" s="80">
        <v>1</v>
      </c>
      <c r="AM33" s="80">
        <v>1</v>
      </c>
      <c r="AN33" s="80">
        <v>1</v>
      </c>
      <c r="AO33" s="80">
        <v>1</v>
      </c>
      <c r="AP33" s="80">
        <v>1</v>
      </c>
      <c r="AQ33" s="80">
        <v>1</v>
      </c>
      <c r="AR33" s="80">
        <v>1</v>
      </c>
      <c r="AS33" s="80">
        <v>1</v>
      </c>
      <c r="AT33" s="80">
        <v>1</v>
      </c>
      <c r="AU33" s="80">
        <v>1</v>
      </c>
      <c r="AV33" s="80">
        <v>1</v>
      </c>
      <c r="AW33" s="80">
        <v>1</v>
      </c>
      <c r="AX33" s="80">
        <v>1</v>
      </c>
      <c r="AY33" s="80">
        <v>1</v>
      </c>
      <c r="AZ33" s="80">
        <v>1</v>
      </c>
      <c r="BA33" s="80">
        <v>1</v>
      </c>
      <c r="BB33" s="80">
        <v>1</v>
      </c>
      <c r="BC33" s="80">
        <v>1</v>
      </c>
      <c r="BD33" s="80">
        <v>1</v>
      </c>
      <c r="BE33" s="80">
        <v>1</v>
      </c>
      <c r="BF33" s="80">
        <v>1</v>
      </c>
      <c r="BG33" s="80">
        <v>1</v>
      </c>
      <c r="BH33" s="80">
        <v>1</v>
      </c>
      <c r="BI33" s="80">
        <v>1</v>
      </c>
      <c r="BJ33" s="80">
        <v>1</v>
      </c>
      <c r="BK33" s="80">
        <v>1</v>
      </c>
      <c r="BL33" s="80">
        <v>1</v>
      </c>
      <c r="BM33" s="80">
        <v>1</v>
      </c>
      <c r="BN33" s="80">
        <v>1</v>
      </c>
      <c r="BO33" s="80">
        <v>1</v>
      </c>
      <c r="BP33" s="80">
        <v>1</v>
      </c>
      <c r="BQ33" s="80">
        <v>1</v>
      </c>
      <c r="BR33" s="80">
        <v>0</v>
      </c>
      <c r="BS33" s="80">
        <v>0</v>
      </c>
      <c r="BT33" s="80">
        <v>0</v>
      </c>
      <c r="BU33" s="80">
        <v>0</v>
      </c>
      <c r="BV33" s="80">
        <v>0</v>
      </c>
      <c r="BW33" s="80">
        <v>0</v>
      </c>
      <c r="BX33" s="80">
        <v>0</v>
      </c>
      <c r="BY33" s="80">
        <v>0</v>
      </c>
      <c r="BZ33" s="80">
        <v>0</v>
      </c>
      <c r="CA33" s="80">
        <v>0</v>
      </c>
      <c r="CB33" s="80">
        <v>0</v>
      </c>
      <c r="CC33" s="80">
        <v>0</v>
      </c>
      <c r="CD33" s="80">
        <v>0</v>
      </c>
      <c r="CE33" s="80">
        <v>0</v>
      </c>
      <c r="CF33" s="80">
        <v>0</v>
      </c>
      <c r="CG33" s="80">
        <v>0</v>
      </c>
      <c r="CH33" s="80">
        <v>0</v>
      </c>
      <c r="CI33" s="80">
        <v>0</v>
      </c>
      <c r="CJ33" s="80">
        <v>0</v>
      </c>
      <c r="CK33" s="80">
        <v>0</v>
      </c>
      <c r="CL33" s="80">
        <v>0</v>
      </c>
      <c r="CM33" s="80">
        <v>0</v>
      </c>
      <c r="CN33" s="80">
        <v>0</v>
      </c>
      <c r="CO33" s="80">
        <v>0</v>
      </c>
      <c r="CP33" s="80">
        <v>0</v>
      </c>
      <c r="CQ33" s="80">
        <v>0</v>
      </c>
      <c r="CR33" s="80">
        <v>0</v>
      </c>
      <c r="CS33" s="80">
        <v>0</v>
      </c>
      <c r="CT33" s="80">
        <v>0</v>
      </c>
      <c r="CU33" s="80">
        <v>0</v>
      </c>
      <c r="CV33" s="80">
        <v>0</v>
      </c>
      <c r="CW33" s="80">
        <v>0</v>
      </c>
      <c r="CX33" s="80">
        <v>0</v>
      </c>
      <c r="CY33" s="80">
        <v>0</v>
      </c>
      <c r="CZ33" s="80">
        <v>0</v>
      </c>
      <c r="DA33" s="80">
        <v>0</v>
      </c>
      <c r="DB33" s="80">
        <v>0</v>
      </c>
      <c r="DC33" s="80">
        <v>0</v>
      </c>
      <c r="DD33" s="80">
        <v>0</v>
      </c>
      <c r="DE33" s="80">
        <v>0</v>
      </c>
      <c r="DF33" s="80">
        <v>0</v>
      </c>
      <c r="DG33" s="80">
        <v>0</v>
      </c>
      <c r="DH33" s="80">
        <v>0</v>
      </c>
      <c r="DI33" s="80">
        <v>0</v>
      </c>
      <c r="DJ33" s="80">
        <v>0</v>
      </c>
      <c r="DK33" s="80">
        <v>0</v>
      </c>
      <c r="DL33" s="80">
        <v>0</v>
      </c>
      <c r="DM33" s="80">
        <v>0</v>
      </c>
      <c r="DN33" s="80">
        <v>0</v>
      </c>
      <c r="DO33" s="80">
        <v>0</v>
      </c>
      <c r="DP33" s="80">
        <v>0</v>
      </c>
      <c r="DQ33" s="80">
        <v>0</v>
      </c>
      <c r="DR33" s="80">
        <v>0</v>
      </c>
      <c r="DS33" s="80">
        <v>0</v>
      </c>
      <c r="DT33" s="80">
        <v>0</v>
      </c>
      <c r="DU33" s="80">
        <v>0</v>
      </c>
      <c r="DV33" s="80">
        <v>0</v>
      </c>
      <c r="DW33" s="80">
        <v>0</v>
      </c>
      <c r="DX33" s="80">
        <v>0</v>
      </c>
      <c r="DY33" s="141">
        <v>0</v>
      </c>
      <c r="DZ33" s="2"/>
      <c r="EA33" s="2"/>
      <c r="EB33" s="2"/>
      <c r="EC33" s="2"/>
      <c r="ED33" s="2"/>
      <c r="EE33" s="2"/>
      <c r="EF33" s="2"/>
      <c r="EG33" s="2"/>
      <c r="EH33" s="2"/>
      <c r="EI33" s="2"/>
      <c r="EJ33" s="2"/>
      <c r="EK33" s="2"/>
      <c r="EL33" s="2"/>
      <c r="EM33" s="2"/>
      <c r="EN33" s="2"/>
      <c r="EO33" s="2"/>
      <c r="EP33" s="2"/>
      <c r="EQ33" s="2"/>
      <c r="ER33" s="2"/>
      <c r="ES33" s="2"/>
      <c r="ET33" s="2"/>
      <c r="EU33" s="2"/>
    </row>
    <row r="34" spans="1:151" ht="15" customHeight="1">
      <c r="A34" s="17" t="s">
        <v>58</v>
      </c>
      <c r="B34" s="80" t="s">
        <v>89</v>
      </c>
      <c r="C34" s="80" t="s">
        <v>89</v>
      </c>
      <c r="D34" s="80" t="s">
        <v>89</v>
      </c>
      <c r="E34" s="80" t="s">
        <v>89</v>
      </c>
      <c r="F34" s="80" t="s">
        <v>89</v>
      </c>
      <c r="G34" s="80" t="s">
        <v>89</v>
      </c>
      <c r="H34" s="80" t="s">
        <v>89</v>
      </c>
      <c r="I34" s="80" t="s">
        <v>89</v>
      </c>
      <c r="J34" s="80" t="s">
        <v>89</v>
      </c>
      <c r="K34" s="80" t="s">
        <v>89</v>
      </c>
      <c r="L34" s="80" t="s">
        <v>89</v>
      </c>
      <c r="M34" s="80" t="s">
        <v>89</v>
      </c>
      <c r="N34" s="80" t="s">
        <v>89</v>
      </c>
      <c r="O34" s="80" t="s">
        <v>89</v>
      </c>
      <c r="P34" s="80" t="s">
        <v>89</v>
      </c>
      <c r="Q34" s="80" t="s">
        <v>89</v>
      </c>
      <c r="R34" s="80" t="s">
        <v>89</v>
      </c>
      <c r="S34" s="80" t="s">
        <v>89</v>
      </c>
      <c r="T34" s="80" t="s">
        <v>89</v>
      </c>
      <c r="U34" s="80">
        <v>0</v>
      </c>
      <c r="V34" s="80">
        <v>0</v>
      </c>
      <c r="W34" s="80">
        <v>0</v>
      </c>
      <c r="X34" s="80">
        <v>0</v>
      </c>
      <c r="Y34" s="80">
        <v>0</v>
      </c>
      <c r="Z34" s="80">
        <v>0</v>
      </c>
      <c r="AA34" s="80">
        <v>0</v>
      </c>
      <c r="AB34" s="80">
        <v>0</v>
      </c>
      <c r="AC34" s="80">
        <v>0</v>
      </c>
      <c r="AD34" s="80">
        <v>0</v>
      </c>
      <c r="AE34" s="80">
        <v>0</v>
      </c>
      <c r="AF34" s="80">
        <v>0</v>
      </c>
      <c r="AG34" s="80">
        <v>0</v>
      </c>
      <c r="AH34" s="80">
        <v>0</v>
      </c>
      <c r="AI34" s="80">
        <v>0</v>
      </c>
      <c r="AJ34" s="80">
        <v>0</v>
      </c>
      <c r="AK34" s="80">
        <v>0</v>
      </c>
      <c r="AL34" s="80">
        <v>0</v>
      </c>
      <c r="AM34" s="80">
        <v>0</v>
      </c>
      <c r="AN34" s="80">
        <v>0</v>
      </c>
      <c r="AO34" s="80">
        <v>0</v>
      </c>
      <c r="AP34" s="80">
        <v>0</v>
      </c>
      <c r="AQ34" s="80">
        <v>0</v>
      </c>
      <c r="AR34" s="80">
        <v>0</v>
      </c>
      <c r="AS34" s="80">
        <v>0</v>
      </c>
      <c r="AT34" s="80">
        <v>0</v>
      </c>
      <c r="AU34" s="80">
        <v>0</v>
      </c>
      <c r="AV34" s="80">
        <v>0</v>
      </c>
      <c r="AW34" s="80">
        <v>0</v>
      </c>
      <c r="AX34" s="80">
        <v>0</v>
      </c>
      <c r="AY34" s="80">
        <v>0</v>
      </c>
      <c r="AZ34" s="80">
        <v>0</v>
      </c>
      <c r="BA34" s="80">
        <v>0</v>
      </c>
      <c r="BB34" s="80">
        <v>0</v>
      </c>
      <c r="BC34" s="80">
        <v>0</v>
      </c>
      <c r="BD34" s="80">
        <v>0</v>
      </c>
      <c r="BE34" s="80">
        <v>0</v>
      </c>
      <c r="BF34" s="80">
        <v>0</v>
      </c>
      <c r="BG34" s="80">
        <v>0</v>
      </c>
      <c r="BH34" s="80">
        <v>0</v>
      </c>
      <c r="BI34" s="80">
        <v>0</v>
      </c>
      <c r="BJ34" s="80">
        <v>0</v>
      </c>
      <c r="BK34" s="80">
        <v>0</v>
      </c>
      <c r="BL34" s="80">
        <v>0</v>
      </c>
      <c r="BM34" s="80">
        <v>0</v>
      </c>
      <c r="BN34" s="80">
        <v>0</v>
      </c>
      <c r="BO34" s="80">
        <v>0</v>
      </c>
      <c r="BP34" s="80">
        <v>0</v>
      </c>
      <c r="BQ34" s="80">
        <v>0</v>
      </c>
      <c r="BR34" s="80">
        <v>0</v>
      </c>
      <c r="BS34" s="80">
        <v>0</v>
      </c>
      <c r="BT34" s="80">
        <v>0</v>
      </c>
      <c r="BU34" s="80">
        <v>0</v>
      </c>
      <c r="BV34" s="80">
        <v>0</v>
      </c>
      <c r="BW34" s="80">
        <v>0</v>
      </c>
      <c r="BX34" s="80">
        <v>0</v>
      </c>
      <c r="BY34" s="80">
        <v>0</v>
      </c>
      <c r="BZ34" s="80">
        <v>0</v>
      </c>
      <c r="CA34" s="80">
        <v>0</v>
      </c>
      <c r="CB34" s="80">
        <v>0</v>
      </c>
      <c r="CC34" s="80">
        <v>0</v>
      </c>
      <c r="CD34" s="80">
        <v>0</v>
      </c>
      <c r="CE34" s="80">
        <v>0</v>
      </c>
      <c r="CF34" s="80">
        <v>0</v>
      </c>
      <c r="CG34" s="80">
        <v>0</v>
      </c>
      <c r="CH34" s="80">
        <v>0</v>
      </c>
      <c r="CI34" s="80">
        <v>0</v>
      </c>
      <c r="CJ34" s="80">
        <v>0</v>
      </c>
      <c r="CK34" s="80">
        <v>0</v>
      </c>
      <c r="CL34" s="80">
        <v>0</v>
      </c>
      <c r="CM34" s="80">
        <v>0</v>
      </c>
      <c r="CN34" s="80">
        <v>0</v>
      </c>
      <c r="CO34" s="80">
        <v>0</v>
      </c>
      <c r="CP34" s="80">
        <v>0</v>
      </c>
      <c r="CQ34" s="80">
        <v>0</v>
      </c>
      <c r="CR34" s="80">
        <v>0</v>
      </c>
      <c r="CS34" s="80">
        <v>0</v>
      </c>
      <c r="CT34" s="80">
        <v>0</v>
      </c>
      <c r="CU34" s="80">
        <v>0</v>
      </c>
      <c r="CV34" s="80">
        <v>0</v>
      </c>
      <c r="CW34" s="80">
        <v>0</v>
      </c>
      <c r="CX34" s="80">
        <v>0</v>
      </c>
      <c r="CY34" s="80">
        <v>0</v>
      </c>
      <c r="CZ34" s="80">
        <v>0</v>
      </c>
      <c r="DA34" s="80">
        <v>0</v>
      </c>
      <c r="DB34" s="80">
        <v>0</v>
      </c>
      <c r="DC34" s="80">
        <v>0</v>
      </c>
      <c r="DD34" s="80">
        <v>0</v>
      </c>
      <c r="DE34" s="80">
        <v>0</v>
      </c>
      <c r="DF34" s="80">
        <v>0</v>
      </c>
      <c r="DG34" s="80">
        <v>0</v>
      </c>
      <c r="DH34" s="80">
        <v>0</v>
      </c>
      <c r="DI34" s="80">
        <v>0</v>
      </c>
      <c r="DJ34" s="80">
        <v>0</v>
      </c>
      <c r="DK34" s="80">
        <v>0</v>
      </c>
      <c r="DL34" s="80">
        <v>0</v>
      </c>
      <c r="DM34" s="80">
        <v>0</v>
      </c>
      <c r="DN34" s="80">
        <v>0</v>
      </c>
      <c r="DO34" s="80">
        <v>0</v>
      </c>
      <c r="DP34" s="80">
        <v>0</v>
      </c>
      <c r="DQ34" s="80">
        <v>0</v>
      </c>
      <c r="DR34" s="80">
        <v>0</v>
      </c>
      <c r="DS34" s="80">
        <v>0</v>
      </c>
      <c r="DT34" s="80">
        <v>0</v>
      </c>
      <c r="DU34" s="80">
        <v>0</v>
      </c>
      <c r="DV34" s="80">
        <v>0</v>
      </c>
      <c r="DW34" s="80">
        <v>0</v>
      </c>
      <c r="DX34" s="80">
        <v>0</v>
      </c>
      <c r="DY34" s="141">
        <v>0</v>
      </c>
      <c r="DZ34" s="2"/>
      <c r="EA34" s="2"/>
      <c r="EB34" s="2"/>
      <c r="EC34" s="2"/>
      <c r="ED34" s="2"/>
      <c r="EE34" s="2"/>
      <c r="EF34" s="2"/>
      <c r="EG34" s="2"/>
      <c r="EH34" s="2"/>
      <c r="EI34" s="2"/>
      <c r="EJ34" s="2"/>
      <c r="EK34" s="2"/>
      <c r="EL34" s="2"/>
      <c r="EM34" s="2"/>
      <c r="EN34" s="2"/>
      <c r="EO34" s="2"/>
      <c r="EP34" s="2"/>
      <c r="EQ34" s="2"/>
      <c r="ER34" s="2"/>
      <c r="ES34" s="2"/>
      <c r="ET34" s="2"/>
      <c r="EU34" s="2"/>
    </row>
    <row r="35" spans="1:151" ht="15" customHeight="1">
      <c r="A35" s="18" t="s">
        <v>59</v>
      </c>
      <c r="B35" s="80" t="s">
        <v>89</v>
      </c>
      <c r="C35" s="80" t="s">
        <v>89</v>
      </c>
      <c r="D35" s="80" t="s">
        <v>89</v>
      </c>
      <c r="E35" s="80" t="s">
        <v>89</v>
      </c>
      <c r="F35" s="80" t="s">
        <v>89</v>
      </c>
      <c r="G35" s="80" t="s">
        <v>89</v>
      </c>
      <c r="H35" s="80" t="s">
        <v>89</v>
      </c>
      <c r="I35" s="80" t="s">
        <v>89</v>
      </c>
      <c r="J35" s="80" t="s">
        <v>89</v>
      </c>
      <c r="K35" s="80" t="s">
        <v>89</v>
      </c>
      <c r="L35" s="80" t="s">
        <v>89</v>
      </c>
      <c r="M35" s="80" t="s">
        <v>89</v>
      </c>
      <c r="N35" s="80" t="s">
        <v>89</v>
      </c>
      <c r="O35" s="80" t="s">
        <v>89</v>
      </c>
      <c r="P35" s="80" t="s">
        <v>89</v>
      </c>
      <c r="Q35" s="80" t="s">
        <v>89</v>
      </c>
      <c r="R35" s="80" t="s">
        <v>89</v>
      </c>
      <c r="S35" s="80" t="s">
        <v>89</v>
      </c>
      <c r="T35" s="80" t="s">
        <v>89</v>
      </c>
      <c r="U35" s="80" t="s">
        <v>89</v>
      </c>
      <c r="V35" s="80" t="s">
        <v>89</v>
      </c>
      <c r="W35" s="80">
        <v>0</v>
      </c>
      <c r="X35" s="80">
        <v>0</v>
      </c>
      <c r="Y35" s="80">
        <v>0</v>
      </c>
      <c r="Z35" s="80">
        <v>0</v>
      </c>
      <c r="AA35" s="80">
        <v>0</v>
      </c>
      <c r="AB35" s="80">
        <v>0</v>
      </c>
      <c r="AC35" s="80">
        <v>0</v>
      </c>
      <c r="AD35" s="80">
        <v>0</v>
      </c>
      <c r="AE35" s="80">
        <v>0</v>
      </c>
      <c r="AF35" s="80">
        <v>0</v>
      </c>
      <c r="AG35" s="80">
        <v>0</v>
      </c>
      <c r="AH35" s="80">
        <v>0</v>
      </c>
      <c r="AI35" s="80">
        <v>0</v>
      </c>
      <c r="AJ35" s="80">
        <v>0</v>
      </c>
      <c r="AK35" s="80">
        <v>0</v>
      </c>
      <c r="AL35" s="80">
        <v>0</v>
      </c>
      <c r="AM35" s="80">
        <v>0</v>
      </c>
      <c r="AN35" s="80">
        <v>0</v>
      </c>
      <c r="AO35" s="80">
        <v>0</v>
      </c>
      <c r="AP35" s="80">
        <v>0</v>
      </c>
      <c r="AQ35" s="80">
        <v>0</v>
      </c>
      <c r="AR35" s="80">
        <v>0</v>
      </c>
      <c r="AS35" s="80">
        <v>0</v>
      </c>
      <c r="AT35" s="80">
        <v>0</v>
      </c>
      <c r="AU35" s="80">
        <v>0</v>
      </c>
      <c r="AV35" s="80">
        <v>0</v>
      </c>
      <c r="AW35" s="80">
        <v>0</v>
      </c>
      <c r="AX35" s="80">
        <v>0</v>
      </c>
      <c r="AY35" s="80">
        <v>0</v>
      </c>
      <c r="AZ35" s="80">
        <v>0</v>
      </c>
      <c r="BA35" s="80">
        <v>0</v>
      </c>
      <c r="BB35" s="80">
        <v>0</v>
      </c>
      <c r="BC35" s="80">
        <v>0</v>
      </c>
      <c r="BD35" s="80">
        <v>0</v>
      </c>
      <c r="BE35" s="80">
        <v>0</v>
      </c>
      <c r="BF35" s="80">
        <v>0</v>
      </c>
      <c r="BG35" s="80">
        <v>0</v>
      </c>
      <c r="BH35" s="80">
        <v>0</v>
      </c>
      <c r="BI35" s="80">
        <v>0</v>
      </c>
      <c r="BJ35" s="80">
        <v>0</v>
      </c>
      <c r="BK35" s="80">
        <v>0</v>
      </c>
      <c r="BL35" s="80">
        <v>0</v>
      </c>
      <c r="BM35" s="80">
        <v>0</v>
      </c>
      <c r="BN35" s="80">
        <v>0</v>
      </c>
      <c r="BO35" s="80">
        <v>0</v>
      </c>
      <c r="BP35" s="80">
        <v>0</v>
      </c>
      <c r="BQ35" s="80">
        <v>0</v>
      </c>
      <c r="BR35" s="80">
        <v>0</v>
      </c>
      <c r="BS35" s="80">
        <v>0</v>
      </c>
      <c r="BT35" s="80">
        <v>0</v>
      </c>
      <c r="BU35" s="80">
        <v>0</v>
      </c>
      <c r="BV35" s="80">
        <v>0</v>
      </c>
      <c r="BW35" s="80">
        <v>0</v>
      </c>
      <c r="BX35" s="80">
        <v>0</v>
      </c>
      <c r="BY35" s="80">
        <v>0</v>
      </c>
      <c r="BZ35" s="80">
        <v>0</v>
      </c>
      <c r="CA35" s="80">
        <v>0</v>
      </c>
      <c r="CB35" s="80">
        <v>0</v>
      </c>
      <c r="CC35" s="80">
        <v>0</v>
      </c>
      <c r="CD35" s="80">
        <v>0</v>
      </c>
      <c r="CE35" s="80">
        <v>0</v>
      </c>
      <c r="CF35" s="80">
        <v>0</v>
      </c>
      <c r="CG35" s="80">
        <v>0</v>
      </c>
      <c r="CH35" s="80">
        <v>0</v>
      </c>
      <c r="CI35" s="80">
        <v>0</v>
      </c>
      <c r="CJ35" s="80">
        <v>0</v>
      </c>
      <c r="CK35" s="80">
        <v>0</v>
      </c>
      <c r="CL35" s="80">
        <v>0</v>
      </c>
      <c r="CM35" s="80">
        <v>0</v>
      </c>
      <c r="CN35" s="80">
        <v>0</v>
      </c>
      <c r="CO35" s="80">
        <v>0</v>
      </c>
      <c r="CP35" s="80">
        <v>0</v>
      </c>
      <c r="CQ35" s="80">
        <v>0</v>
      </c>
      <c r="CR35" s="80">
        <v>0</v>
      </c>
      <c r="CS35" s="80">
        <v>0</v>
      </c>
      <c r="CT35" s="80">
        <v>0</v>
      </c>
      <c r="CU35" s="80">
        <v>0</v>
      </c>
      <c r="CV35" s="80">
        <v>0</v>
      </c>
      <c r="CW35" s="80">
        <v>0</v>
      </c>
      <c r="CX35" s="80">
        <v>0</v>
      </c>
      <c r="CY35" s="80">
        <v>0</v>
      </c>
      <c r="CZ35" s="80">
        <v>0</v>
      </c>
      <c r="DA35" s="80">
        <v>0</v>
      </c>
      <c r="DB35" s="80">
        <v>0</v>
      </c>
      <c r="DC35" s="80">
        <v>0</v>
      </c>
      <c r="DD35" s="80">
        <v>0</v>
      </c>
      <c r="DE35" s="80">
        <v>0</v>
      </c>
      <c r="DF35" s="80">
        <v>0</v>
      </c>
      <c r="DG35" s="80">
        <v>0</v>
      </c>
      <c r="DH35" s="80">
        <v>0</v>
      </c>
      <c r="DI35" s="80">
        <v>0</v>
      </c>
      <c r="DJ35" s="80">
        <v>0</v>
      </c>
      <c r="DK35" s="80">
        <v>0</v>
      </c>
      <c r="DL35" s="80">
        <v>0</v>
      </c>
      <c r="DM35" s="80">
        <v>0</v>
      </c>
      <c r="DN35" s="80">
        <v>0</v>
      </c>
      <c r="DO35" s="80">
        <v>0</v>
      </c>
      <c r="DP35" s="80">
        <v>0</v>
      </c>
      <c r="DQ35" s="80">
        <v>0</v>
      </c>
      <c r="DR35" s="80">
        <v>0</v>
      </c>
      <c r="DS35" s="80">
        <v>0</v>
      </c>
      <c r="DT35" s="80">
        <v>0</v>
      </c>
      <c r="DU35" s="80">
        <v>0</v>
      </c>
      <c r="DV35" s="80">
        <v>0</v>
      </c>
      <c r="DW35" s="80">
        <v>0</v>
      </c>
      <c r="DX35" s="80">
        <v>0</v>
      </c>
      <c r="DY35" s="141">
        <v>0</v>
      </c>
      <c r="DZ35" s="2"/>
      <c r="EA35" s="2"/>
      <c r="EB35" s="2"/>
      <c r="EC35" s="2"/>
      <c r="ED35" s="2"/>
      <c r="EE35" s="2"/>
      <c r="EF35" s="2"/>
      <c r="EG35" s="2"/>
      <c r="EH35" s="2"/>
      <c r="EI35" s="2"/>
      <c r="EJ35" s="2"/>
      <c r="EK35" s="2"/>
      <c r="EL35" s="2"/>
      <c r="EM35" s="2"/>
      <c r="EN35" s="2"/>
      <c r="EO35" s="2"/>
      <c r="EP35" s="2"/>
      <c r="EQ35" s="2"/>
      <c r="ER35" s="2"/>
      <c r="ES35" s="2"/>
      <c r="ET35" s="2"/>
      <c r="EU35" s="2"/>
    </row>
    <row r="36" spans="1:151" ht="15" customHeight="1">
      <c r="A36" s="17" t="s">
        <v>60</v>
      </c>
      <c r="B36" s="80" t="s">
        <v>89</v>
      </c>
      <c r="C36" s="80" t="s">
        <v>89</v>
      </c>
      <c r="D36" s="80" t="s">
        <v>89</v>
      </c>
      <c r="E36" s="80" t="s">
        <v>89</v>
      </c>
      <c r="F36" s="80" t="s">
        <v>89</v>
      </c>
      <c r="G36" s="80" t="s">
        <v>89</v>
      </c>
      <c r="H36" s="80" t="s">
        <v>89</v>
      </c>
      <c r="I36" s="80" t="s">
        <v>89</v>
      </c>
      <c r="J36" s="80" t="s">
        <v>89</v>
      </c>
      <c r="K36" s="80" t="s">
        <v>89</v>
      </c>
      <c r="L36" s="80" t="s">
        <v>89</v>
      </c>
      <c r="M36" s="80" t="s">
        <v>89</v>
      </c>
      <c r="N36" s="80" t="s">
        <v>89</v>
      </c>
      <c r="O36" s="80" t="s">
        <v>89</v>
      </c>
      <c r="P36" s="80" t="s">
        <v>89</v>
      </c>
      <c r="Q36" s="80" t="s">
        <v>89</v>
      </c>
      <c r="R36" s="80" t="s">
        <v>89</v>
      </c>
      <c r="S36" s="80" t="s">
        <v>89</v>
      </c>
      <c r="T36" s="80" t="s">
        <v>89</v>
      </c>
      <c r="U36" s="80">
        <v>1</v>
      </c>
      <c r="V36" s="80">
        <v>1</v>
      </c>
      <c r="W36" s="80">
        <v>1</v>
      </c>
      <c r="X36" s="80">
        <v>1</v>
      </c>
      <c r="Y36" s="80">
        <v>1</v>
      </c>
      <c r="Z36" s="80">
        <v>1</v>
      </c>
      <c r="AA36" s="80">
        <v>1</v>
      </c>
      <c r="AB36" s="80">
        <v>1</v>
      </c>
      <c r="AC36" s="80">
        <v>1</v>
      </c>
      <c r="AD36" s="80">
        <v>1</v>
      </c>
      <c r="AE36" s="80">
        <v>1</v>
      </c>
      <c r="AF36" s="80">
        <v>1</v>
      </c>
      <c r="AG36" s="80">
        <v>1</v>
      </c>
      <c r="AH36" s="80">
        <v>1</v>
      </c>
      <c r="AI36" s="80">
        <v>1</v>
      </c>
      <c r="AJ36" s="80">
        <v>1</v>
      </c>
      <c r="AK36" s="80">
        <v>1</v>
      </c>
      <c r="AL36" s="80">
        <v>1</v>
      </c>
      <c r="AM36" s="80">
        <v>1</v>
      </c>
      <c r="AN36" s="80">
        <v>1</v>
      </c>
      <c r="AO36" s="80">
        <v>1</v>
      </c>
      <c r="AP36" s="80">
        <v>1</v>
      </c>
      <c r="AQ36" s="80">
        <v>1</v>
      </c>
      <c r="AR36" s="80">
        <v>1</v>
      </c>
      <c r="AS36" s="80">
        <v>1</v>
      </c>
      <c r="AT36" s="80">
        <v>1</v>
      </c>
      <c r="AU36" s="80">
        <v>1</v>
      </c>
      <c r="AV36" s="80">
        <v>1</v>
      </c>
      <c r="AW36" s="80">
        <v>1</v>
      </c>
      <c r="AX36" s="80">
        <v>1</v>
      </c>
      <c r="AY36" s="80">
        <v>1</v>
      </c>
      <c r="AZ36" s="80">
        <v>1</v>
      </c>
      <c r="BA36" s="80">
        <v>1</v>
      </c>
      <c r="BB36" s="80">
        <v>1</v>
      </c>
      <c r="BC36" s="80">
        <v>1</v>
      </c>
      <c r="BD36" s="80">
        <v>1</v>
      </c>
      <c r="BE36" s="80">
        <v>1</v>
      </c>
      <c r="BF36" s="80">
        <v>1</v>
      </c>
      <c r="BG36" s="80">
        <v>1</v>
      </c>
      <c r="BH36" s="80">
        <v>1</v>
      </c>
      <c r="BI36" s="80">
        <v>1</v>
      </c>
      <c r="BJ36" s="80">
        <v>1</v>
      </c>
      <c r="BK36" s="80">
        <v>1</v>
      </c>
      <c r="BL36" s="80">
        <v>1</v>
      </c>
      <c r="BM36" s="80">
        <v>1</v>
      </c>
      <c r="BN36" s="80">
        <v>1</v>
      </c>
      <c r="BO36" s="80">
        <v>1</v>
      </c>
      <c r="BP36" s="80">
        <v>1</v>
      </c>
      <c r="BQ36" s="80">
        <v>1</v>
      </c>
      <c r="BR36" s="80">
        <v>1</v>
      </c>
      <c r="BS36" s="80">
        <v>1</v>
      </c>
      <c r="BT36" s="80">
        <v>1</v>
      </c>
      <c r="BU36" s="80">
        <v>1</v>
      </c>
      <c r="BV36" s="80">
        <v>1</v>
      </c>
      <c r="BW36" s="80">
        <v>1</v>
      </c>
      <c r="BX36" s="80">
        <v>1</v>
      </c>
      <c r="BY36" s="80">
        <v>1</v>
      </c>
      <c r="BZ36" s="80">
        <v>1</v>
      </c>
      <c r="CA36" s="80">
        <v>1</v>
      </c>
      <c r="CB36" s="80">
        <v>1</v>
      </c>
      <c r="CC36" s="80">
        <v>1</v>
      </c>
      <c r="CD36" s="80">
        <v>1</v>
      </c>
      <c r="CE36" s="80">
        <v>1</v>
      </c>
      <c r="CF36" s="80">
        <v>1</v>
      </c>
      <c r="CG36" s="80">
        <v>1</v>
      </c>
      <c r="CH36" s="80">
        <v>1</v>
      </c>
      <c r="CI36" s="80">
        <v>1</v>
      </c>
      <c r="CJ36" s="80">
        <v>1</v>
      </c>
      <c r="CK36" s="80">
        <v>1</v>
      </c>
      <c r="CL36" s="80">
        <v>1</v>
      </c>
      <c r="CM36" s="80">
        <v>1</v>
      </c>
      <c r="CN36" s="80">
        <v>1</v>
      </c>
      <c r="CO36" s="80">
        <v>1</v>
      </c>
      <c r="CP36" s="80">
        <v>1</v>
      </c>
      <c r="CQ36" s="80">
        <v>1</v>
      </c>
      <c r="CR36" s="80">
        <v>1</v>
      </c>
      <c r="CS36" s="80">
        <v>1</v>
      </c>
      <c r="CT36" s="80">
        <v>1</v>
      </c>
      <c r="CU36" s="80">
        <v>1</v>
      </c>
      <c r="CV36" s="80">
        <v>1</v>
      </c>
      <c r="CW36" s="80">
        <v>1</v>
      </c>
      <c r="CX36" s="80">
        <v>1</v>
      </c>
      <c r="CY36" s="80">
        <v>1</v>
      </c>
      <c r="CZ36" s="80">
        <v>1</v>
      </c>
      <c r="DA36" s="80">
        <v>1</v>
      </c>
      <c r="DB36" s="80">
        <v>1</v>
      </c>
      <c r="DC36" s="80">
        <v>1</v>
      </c>
      <c r="DD36" s="80">
        <v>1</v>
      </c>
      <c r="DE36" s="80">
        <v>1</v>
      </c>
      <c r="DF36" s="80">
        <v>1</v>
      </c>
      <c r="DG36" s="80">
        <v>1</v>
      </c>
      <c r="DH36" s="80">
        <v>1</v>
      </c>
      <c r="DI36" s="80">
        <v>0</v>
      </c>
      <c r="DJ36" s="80">
        <v>0</v>
      </c>
      <c r="DK36" s="80">
        <v>0</v>
      </c>
      <c r="DL36" s="80">
        <v>0</v>
      </c>
      <c r="DM36" s="80">
        <v>0</v>
      </c>
      <c r="DN36" s="80">
        <v>0</v>
      </c>
      <c r="DO36" s="80">
        <v>0</v>
      </c>
      <c r="DP36" s="80">
        <v>0</v>
      </c>
      <c r="DQ36" s="80">
        <v>0</v>
      </c>
      <c r="DR36" s="80">
        <v>0</v>
      </c>
      <c r="DS36" s="80">
        <v>0</v>
      </c>
      <c r="DT36" s="80">
        <v>0</v>
      </c>
      <c r="DU36" s="80">
        <v>0</v>
      </c>
      <c r="DV36" s="80">
        <v>0</v>
      </c>
      <c r="DW36" s="80">
        <v>0</v>
      </c>
      <c r="DX36" s="80">
        <v>0</v>
      </c>
      <c r="DY36" s="141">
        <v>0</v>
      </c>
      <c r="DZ36" s="2"/>
      <c r="EA36" s="2"/>
      <c r="EB36" s="2"/>
      <c r="EC36" s="2"/>
      <c r="ED36" s="2"/>
      <c r="EE36" s="2"/>
      <c r="EF36" s="2"/>
      <c r="EG36" s="2"/>
      <c r="EH36" s="2"/>
      <c r="EI36" s="2"/>
      <c r="EJ36" s="2"/>
      <c r="EK36" s="2"/>
      <c r="EL36" s="2"/>
      <c r="EM36" s="2"/>
      <c r="EN36" s="2"/>
      <c r="EO36" s="2"/>
      <c r="EP36" s="2"/>
      <c r="EQ36" s="2"/>
      <c r="ER36" s="2"/>
      <c r="ES36" s="2"/>
      <c r="ET36" s="2"/>
      <c r="EU36" s="2"/>
    </row>
    <row r="37" spans="1:151" ht="15" customHeight="1">
      <c r="A37" s="17" t="s">
        <v>61</v>
      </c>
      <c r="B37" s="80" t="s">
        <v>89</v>
      </c>
      <c r="C37" s="80" t="s">
        <v>89</v>
      </c>
      <c r="D37" s="80" t="s">
        <v>89</v>
      </c>
      <c r="E37" s="80" t="s">
        <v>89</v>
      </c>
      <c r="F37" s="80" t="s">
        <v>89</v>
      </c>
      <c r="G37" s="80" t="s">
        <v>89</v>
      </c>
      <c r="H37" s="80" t="s">
        <v>89</v>
      </c>
      <c r="I37" s="80" t="s">
        <v>89</v>
      </c>
      <c r="J37" s="80" t="s">
        <v>89</v>
      </c>
      <c r="K37" s="80" t="s">
        <v>89</v>
      </c>
      <c r="L37" s="80" t="s">
        <v>89</v>
      </c>
      <c r="M37" s="80" t="s">
        <v>89</v>
      </c>
      <c r="N37" s="80" t="s">
        <v>89</v>
      </c>
      <c r="O37" s="80" t="s">
        <v>89</v>
      </c>
      <c r="P37" s="80" t="s">
        <v>89</v>
      </c>
      <c r="Q37" s="80" t="s">
        <v>89</v>
      </c>
      <c r="R37" s="80" t="s">
        <v>89</v>
      </c>
      <c r="S37" s="80" t="s">
        <v>89</v>
      </c>
      <c r="T37" s="80" t="s">
        <v>89</v>
      </c>
      <c r="U37" s="80" t="s">
        <v>89</v>
      </c>
      <c r="V37" s="80" t="s">
        <v>89</v>
      </c>
      <c r="W37" s="80" t="s">
        <v>89</v>
      </c>
      <c r="X37" s="80" t="s">
        <v>89</v>
      </c>
      <c r="Y37" s="80" t="s">
        <v>89</v>
      </c>
      <c r="Z37" s="80" t="s">
        <v>89</v>
      </c>
      <c r="AA37" s="80" t="s">
        <v>89</v>
      </c>
      <c r="AB37" s="80" t="s">
        <v>89</v>
      </c>
      <c r="AC37" s="80" t="s">
        <v>89</v>
      </c>
      <c r="AD37" s="80" t="s">
        <v>89</v>
      </c>
      <c r="AE37" s="80" t="s">
        <v>89</v>
      </c>
      <c r="AF37" s="80" t="s">
        <v>89</v>
      </c>
      <c r="AG37" s="80" t="s">
        <v>89</v>
      </c>
      <c r="AH37" s="80" t="s">
        <v>89</v>
      </c>
      <c r="AI37" s="80" t="s">
        <v>89</v>
      </c>
      <c r="AJ37" s="80" t="s">
        <v>89</v>
      </c>
      <c r="AK37" s="80" t="s">
        <v>89</v>
      </c>
      <c r="AL37" s="80" t="s">
        <v>89</v>
      </c>
      <c r="AM37" s="80" t="s">
        <v>89</v>
      </c>
      <c r="AN37" s="80" t="s">
        <v>89</v>
      </c>
      <c r="AO37" s="80" t="s">
        <v>89</v>
      </c>
      <c r="AP37" s="80" t="s">
        <v>89</v>
      </c>
      <c r="AQ37" s="80" t="s">
        <v>89</v>
      </c>
      <c r="AR37" s="80" t="s">
        <v>89</v>
      </c>
      <c r="AS37" s="80" t="s">
        <v>89</v>
      </c>
      <c r="AT37" s="80" t="s">
        <v>89</v>
      </c>
      <c r="AU37" s="80" t="s">
        <v>89</v>
      </c>
      <c r="AV37" s="80" t="s">
        <v>89</v>
      </c>
      <c r="AW37" s="80" t="s">
        <v>89</v>
      </c>
      <c r="AX37" s="80" t="s">
        <v>89</v>
      </c>
      <c r="AY37" s="80" t="s">
        <v>89</v>
      </c>
      <c r="AZ37" s="80" t="s">
        <v>89</v>
      </c>
      <c r="BA37" s="80" t="s">
        <v>89</v>
      </c>
      <c r="BB37" s="80" t="s">
        <v>89</v>
      </c>
      <c r="BC37" s="80" t="s">
        <v>89</v>
      </c>
      <c r="BD37" s="80" t="s">
        <v>89</v>
      </c>
      <c r="BE37" s="80" t="s">
        <v>89</v>
      </c>
      <c r="BF37" s="80" t="s">
        <v>89</v>
      </c>
      <c r="BG37" s="80" t="s">
        <v>89</v>
      </c>
      <c r="BH37" s="80" t="s">
        <v>89</v>
      </c>
      <c r="BI37" s="80" t="s">
        <v>89</v>
      </c>
      <c r="BJ37" s="80" t="s">
        <v>89</v>
      </c>
      <c r="BK37" s="80" t="s">
        <v>89</v>
      </c>
      <c r="BL37" s="80" t="s">
        <v>89</v>
      </c>
      <c r="BM37" s="80" t="s">
        <v>89</v>
      </c>
      <c r="BN37" s="80" t="s">
        <v>89</v>
      </c>
      <c r="BO37" s="80" t="s">
        <v>89</v>
      </c>
      <c r="BP37" s="80" t="s">
        <v>89</v>
      </c>
      <c r="BQ37" s="80" t="s">
        <v>89</v>
      </c>
      <c r="BR37" s="80" t="s">
        <v>89</v>
      </c>
      <c r="BS37" s="80" t="s">
        <v>89</v>
      </c>
      <c r="BT37" s="80" t="s">
        <v>89</v>
      </c>
      <c r="BU37" s="80">
        <v>0</v>
      </c>
      <c r="BV37" s="80">
        <v>0</v>
      </c>
      <c r="BW37" s="80">
        <v>0</v>
      </c>
      <c r="BX37" s="80">
        <v>0</v>
      </c>
      <c r="BY37" s="80">
        <v>0</v>
      </c>
      <c r="BZ37" s="80">
        <v>0</v>
      </c>
      <c r="CA37" s="80">
        <v>0</v>
      </c>
      <c r="CB37" s="80">
        <v>0</v>
      </c>
      <c r="CC37" s="80">
        <v>0</v>
      </c>
      <c r="CD37" s="80">
        <v>0</v>
      </c>
      <c r="CE37" s="80">
        <v>0</v>
      </c>
      <c r="CF37" s="80">
        <v>0</v>
      </c>
      <c r="CG37" s="80">
        <v>0</v>
      </c>
      <c r="CH37" s="80">
        <v>0</v>
      </c>
      <c r="CI37" s="80">
        <v>0</v>
      </c>
      <c r="CJ37" s="80">
        <v>0</v>
      </c>
      <c r="CK37" s="80">
        <v>0</v>
      </c>
      <c r="CL37" s="80">
        <v>0</v>
      </c>
      <c r="CM37" s="80">
        <v>0</v>
      </c>
      <c r="CN37" s="80">
        <v>0</v>
      </c>
      <c r="CO37" s="80">
        <v>0</v>
      </c>
      <c r="CP37" s="80">
        <v>0</v>
      </c>
      <c r="CQ37" s="80">
        <v>0</v>
      </c>
      <c r="CR37" s="80">
        <v>0</v>
      </c>
      <c r="CS37" s="80">
        <v>0</v>
      </c>
      <c r="CT37" s="80">
        <v>0</v>
      </c>
      <c r="CU37" s="80">
        <v>0</v>
      </c>
      <c r="CV37" s="80">
        <v>0</v>
      </c>
      <c r="CW37" s="80">
        <v>0</v>
      </c>
      <c r="CX37" s="80">
        <v>0</v>
      </c>
      <c r="CY37" s="80">
        <v>0</v>
      </c>
      <c r="CZ37" s="80">
        <v>0</v>
      </c>
      <c r="DA37" s="80">
        <v>0</v>
      </c>
      <c r="DB37" s="80">
        <v>0</v>
      </c>
      <c r="DC37" s="80">
        <v>0</v>
      </c>
      <c r="DD37" s="80">
        <v>0</v>
      </c>
      <c r="DE37" s="80">
        <v>0</v>
      </c>
      <c r="DF37" s="80">
        <v>0</v>
      </c>
      <c r="DG37" s="80">
        <v>0</v>
      </c>
      <c r="DH37" s="80">
        <v>0</v>
      </c>
      <c r="DI37" s="80">
        <v>0</v>
      </c>
      <c r="DJ37" s="80">
        <v>0</v>
      </c>
      <c r="DK37" s="80">
        <v>0</v>
      </c>
      <c r="DL37" s="80">
        <v>0</v>
      </c>
      <c r="DM37" s="80">
        <v>0</v>
      </c>
      <c r="DN37" s="80">
        <v>0</v>
      </c>
      <c r="DO37" s="80">
        <v>0</v>
      </c>
      <c r="DP37" s="80">
        <v>0</v>
      </c>
      <c r="DQ37" s="80">
        <v>0</v>
      </c>
      <c r="DR37" s="80">
        <v>0</v>
      </c>
      <c r="DS37" s="80">
        <v>0</v>
      </c>
      <c r="DT37" s="80">
        <v>0</v>
      </c>
      <c r="DU37" s="80">
        <v>0</v>
      </c>
      <c r="DV37" s="80">
        <v>0</v>
      </c>
      <c r="DW37" s="80">
        <v>0</v>
      </c>
      <c r="DX37" s="80">
        <v>0</v>
      </c>
      <c r="DY37" s="141">
        <v>0</v>
      </c>
      <c r="DZ37" s="2"/>
      <c r="EA37" s="2"/>
      <c r="EB37" s="2"/>
      <c r="EC37" s="2"/>
      <c r="ED37" s="2"/>
      <c r="EE37" s="2"/>
      <c r="EF37" s="2"/>
      <c r="EG37" s="2"/>
      <c r="EH37" s="2"/>
      <c r="EI37" s="2"/>
      <c r="EJ37" s="2"/>
      <c r="EK37" s="2"/>
      <c r="EL37" s="2"/>
      <c r="EM37" s="2"/>
      <c r="EN37" s="2"/>
      <c r="EO37" s="2"/>
      <c r="EP37" s="2"/>
      <c r="EQ37" s="2"/>
      <c r="ER37" s="2"/>
      <c r="ES37" s="2"/>
      <c r="ET37" s="2"/>
      <c r="EU37" s="2"/>
    </row>
    <row r="38" spans="1:151" ht="15" customHeight="1">
      <c r="A38" s="18" t="s">
        <v>62</v>
      </c>
      <c r="B38" s="80" t="s">
        <v>89</v>
      </c>
      <c r="C38" s="80" t="s">
        <v>89</v>
      </c>
      <c r="D38" s="80" t="s">
        <v>89</v>
      </c>
      <c r="E38" s="80" t="s">
        <v>89</v>
      </c>
      <c r="F38" s="80" t="s">
        <v>89</v>
      </c>
      <c r="G38" s="80" t="s">
        <v>89</v>
      </c>
      <c r="H38" s="80" t="s">
        <v>89</v>
      </c>
      <c r="I38" s="80" t="s">
        <v>89</v>
      </c>
      <c r="J38" s="80" t="s">
        <v>89</v>
      </c>
      <c r="K38" s="80" t="s">
        <v>89</v>
      </c>
      <c r="L38" s="80" t="s">
        <v>89</v>
      </c>
      <c r="M38" s="80" t="s">
        <v>89</v>
      </c>
      <c r="N38" s="80" t="s">
        <v>89</v>
      </c>
      <c r="O38" s="80" t="s">
        <v>89</v>
      </c>
      <c r="P38" s="80" t="s">
        <v>89</v>
      </c>
      <c r="Q38" s="80">
        <v>1</v>
      </c>
      <c r="R38" s="80">
        <v>1</v>
      </c>
      <c r="S38" s="80">
        <v>1</v>
      </c>
      <c r="T38" s="80">
        <v>1</v>
      </c>
      <c r="U38" s="80">
        <v>1</v>
      </c>
      <c r="V38" s="80">
        <v>1</v>
      </c>
      <c r="W38" s="80">
        <v>1</v>
      </c>
      <c r="X38" s="80">
        <v>1</v>
      </c>
      <c r="Y38" s="80">
        <v>1</v>
      </c>
      <c r="Z38" s="80">
        <v>1</v>
      </c>
      <c r="AA38" s="80">
        <v>1</v>
      </c>
      <c r="AB38" s="80">
        <v>1</v>
      </c>
      <c r="AC38" s="80">
        <v>1</v>
      </c>
      <c r="AD38" s="80">
        <v>1</v>
      </c>
      <c r="AE38" s="80">
        <v>1</v>
      </c>
      <c r="AF38" s="80">
        <v>1</v>
      </c>
      <c r="AG38" s="80">
        <v>1</v>
      </c>
      <c r="AH38" s="80">
        <v>1</v>
      </c>
      <c r="AI38" s="80">
        <v>1</v>
      </c>
      <c r="AJ38" s="80">
        <v>1</v>
      </c>
      <c r="AK38" s="80">
        <v>1</v>
      </c>
      <c r="AL38" s="80">
        <v>1</v>
      </c>
      <c r="AM38" s="80">
        <v>1</v>
      </c>
      <c r="AN38" s="80">
        <v>1</v>
      </c>
      <c r="AO38" s="80">
        <v>1</v>
      </c>
      <c r="AP38" s="80">
        <v>1</v>
      </c>
      <c r="AQ38" s="80">
        <v>1</v>
      </c>
      <c r="AR38" s="80">
        <v>1</v>
      </c>
      <c r="AS38" s="80">
        <v>1</v>
      </c>
      <c r="AT38" s="80">
        <v>1</v>
      </c>
      <c r="AU38" s="80">
        <v>1</v>
      </c>
      <c r="AV38" s="80">
        <v>1</v>
      </c>
      <c r="AW38" s="80">
        <v>1</v>
      </c>
      <c r="AX38" s="80">
        <v>1</v>
      </c>
      <c r="AY38" s="80">
        <v>1</v>
      </c>
      <c r="AZ38" s="80">
        <v>1</v>
      </c>
      <c r="BA38" s="80">
        <v>1</v>
      </c>
      <c r="BB38" s="80">
        <v>1</v>
      </c>
      <c r="BC38" s="80">
        <v>1</v>
      </c>
      <c r="BD38" s="80">
        <v>1</v>
      </c>
      <c r="BE38" s="80">
        <v>1</v>
      </c>
      <c r="BF38" s="80">
        <v>1</v>
      </c>
      <c r="BG38" s="80">
        <v>1</v>
      </c>
      <c r="BH38" s="80">
        <v>1</v>
      </c>
      <c r="BI38" s="80">
        <v>1</v>
      </c>
      <c r="BJ38" s="80">
        <v>1</v>
      </c>
      <c r="BK38" s="80">
        <v>1</v>
      </c>
      <c r="BL38" s="80">
        <v>1</v>
      </c>
      <c r="BM38" s="80">
        <v>1</v>
      </c>
      <c r="BN38" s="80">
        <v>1</v>
      </c>
      <c r="BO38" s="80">
        <v>1</v>
      </c>
      <c r="BP38" s="80">
        <v>1</v>
      </c>
      <c r="BQ38" s="80">
        <v>1</v>
      </c>
      <c r="BR38" s="80">
        <v>1</v>
      </c>
      <c r="BS38" s="80">
        <v>1</v>
      </c>
      <c r="BT38" s="80">
        <v>1</v>
      </c>
      <c r="BU38" s="80">
        <v>1</v>
      </c>
      <c r="BV38" s="80">
        <v>1</v>
      </c>
      <c r="BW38" s="80">
        <v>0</v>
      </c>
      <c r="BX38" s="80">
        <v>0</v>
      </c>
      <c r="BY38" s="80">
        <v>0</v>
      </c>
      <c r="BZ38" s="80">
        <v>0</v>
      </c>
      <c r="CA38" s="80">
        <v>0</v>
      </c>
      <c r="CB38" s="80">
        <v>1</v>
      </c>
      <c r="CC38" s="80">
        <v>1</v>
      </c>
      <c r="CD38" s="80">
        <v>1</v>
      </c>
      <c r="CE38" s="80">
        <v>1</v>
      </c>
      <c r="CF38" s="80">
        <v>1</v>
      </c>
      <c r="CG38" s="80">
        <v>1</v>
      </c>
      <c r="CH38" s="80">
        <v>1</v>
      </c>
      <c r="CI38" s="80">
        <v>1</v>
      </c>
      <c r="CJ38" s="80">
        <v>1</v>
      </c>
      <c r="CK38" s="80">
        <v>1</v>
      </c>
      <c r="CL38" s="80">
        <v>1</v>
      </c>
      <c r="CM38" s="80">
        <v>1</v>
      </c>
      <c r="CN38" s="80">
        <v>1</v>
      </c>
      <c r="CO38" s="80">
        <v>1</v>
      </c>
      <c r="CP38" s="80">
        <v>1</v>
      </c>
      <c r="CQ38" s="80">
        <v>1</v>
      </c>
      <c r="CR38" s="80">
        <v>0.5</v>
      </c>
      <c r="CS38" s="80">
        <v>0.5</v>
      </c>
      <c r="CT38" s="80">
        <v>0.5</v>
      </c>
      <c r="CU38" s="80">
        <v>0.5</v>
      </c>
      <c r="CV38" s="80">
        <v>0.5</v>
      </c>
      <c r="CW38" s="80">
        <v>0.5</v>
      </c>
      <c r="CX38" s="80">
        <v>0.5</v>
      </c>
      <c r="CY38" s="80">
        <v>0.5</v>
      </c>
      <c r="CZ38" s="80">
        <v>0.5</v>
      </c>
      <c r="DA38" s="80">
        <v>0.5</v>
      </c>
      <c r="DB38" s="80">
        <v>0.5</v>
      </c>
      <c r="DC38" s="80">
        <v>0.5</v>
      </c>
      <c r="DD38" s="80">
        <v>0</v>
      </c>
      <c r="DE38" s="80">
        <v>0</v>
      </c>
      <c r="DF38" s="80">
        <v>0</v>
      </c>
      <c r="DG38" s="80">
        <v>0</v>
      </c>
      <c r="DH38" s="80">
        <v>0</v>
      </c>
      <c r="DI38" s="80">
        <v>0</v>
      </c>
      <c r="DJ38" s="80">
        <v>0</v>
      </c>
      <c r="DK38" s="80">
        <v>0</v>
      </c>
      <c r="DL38" s="80">
        <v>0</v>
      </c>
      <c r="DM38" s="80">
        <v>0</v>
      </c>
      <c r="DN38" s="80">
        <v>0</v>
      </c>
      <c r="DO38" s="80">
        <v>0</v>
      </c>
      <c r="DP38" s="80">
        <v>0</v>
      </c>
      <c r="DQ38" s="80">
        <v>0</v>
      </c>
      <c r="DR38" s="80">
        <v>0</v>
      </c>
      <c r="DS38" s="80">
        <v>0</v>
      </c>
      <c r="DT38" s="80">
        <v>0</v>
      </c>
      <c r="DU38" s="80">
        <v>0</v>
      </c>
      <c r="DV38" s="80">
        <v>0</v>
      </c>
      <c r="DW38" s="80">
        <v>0</v>
      </c>
      <c r="DX38" s="80">
        <v>0</v>
      </c>
      <c r="DY38" s="141">
        <v>0</v>
      </c>
      <c r="DZ38" s="2"/>
      <c r="EA38" s="2"/>
      <c r="EB38" s="2"/>
      <c r="EC38" s="2"/>
      <c r="ED38" s="2"/>
      <c r="EE38" s="2"/>
      <c r="EF38" s="2"/>
      <c r="EG38" s="2"/>
      <c r="EH38" s="2"/>
      <c r="EI38" s="2"/>
      <c r="EJ38" s="2"/>
      <c r="EK38" s="2"/>
      <c r="EL38" s="2"/>
      <c r="EM38" s="2"/>
      <c r="EN38" s="2"/>
      <c r="EO38" s="2"/>
      <c r="EP38" s="2"/>
      <c r="EQ38" s="2"/>
      <c r="ER38" s="2"/>
      <c r="ES38" s="2"/>
      <c r="ET38" s="2"/>
      <c r="EU38" s="2"/>
    </row>
    <row r="39" spans="1:151" ht="15" customHeight="1">
      <c r="A39" s="17" t="s">
        <v>63</v>
      </c>
      <c r="B39" s="80" t="s">
        <v>89</v>
      </c>
      <c r="C39" s="80" t="s">
        <v>89</v>
      </c>
      <c r="D39" s="80" t="s">
        <v>89</v>
      </c>
      <c r="E39" s="80" t="s">
        <v>89</v>
      </c>
      <c r="F39" s="80" t="s">
        <v>89</v>
      </c>
      <c r="G39" s="80" t="s">
        <v>89</v>
      </c>
      <c r="H39" s="80" t="s">
        <v>89</v>
      </c>
      <c r="I39" s="80" t="s">
        <v>89</v>
      </c>
      <c r="J39" s="80" t="s">
        <v>89</v>
      </c>
      <c r="K39" s="80" t="s">
        <v>89</v>
      </c>
      <c r="L39" s="80" t="s">
        <v>89</v>
      </c>
      <c r="M39" s="80" t="s">
        <v>89</v>
      </c>
      <c r="N39" s="80" t="s">
        <v>89</v>
      </c>
      <c r="O39" s="80" t="s">
        <v>89</v>
      </c>
      <c r="P39" s="80" t="s">
        <v>89</v>
      </c>
      <c r="Q39" s="80" t="s">
        <v>89</v>
      </c>
      <c r="R39" s="80" t="s">
        <v>89</v>
      </c>
      <c r="S39" s="80" t="s">
        <v>89</v>
      </c>
      <c r="T39" s="80" t="s">
        <v>89</v>
      </c>
      <c r="U39" s="80" t="s">
        <v>89</v>
      </c>
      <c r="V39" s="80" t="s">
        <v>89</v>
      </c>
      <c r="W39" s="80" t="s">
        <v>89</v>
      </c>
      <c r="X39" s="80" t="s">
        <v>89</v>
      </c>
      <c r="Y39" s="80">
        <v>1</v>
      </c>
      <c r="Z39" s="80" t="s">
        <v>89</v>
      </c>
      <c r="AA39" s="80" t="s">
        <v>89</v>
      </c>
      <c r="AB39" s="80" t="s">
        <v>89</v>
      </c>
      <c r="AC39" s="80" t="s">
        <v>89</v>
      </c>
      <c r="AD39" s="80" t="s">
        <v>89</v>
      </c>
      <c r="AE39" s="80" t="s">
        <v>89</v>
      </c>
      <c r="AF39" s="80">
        <v>1</v>
      </c>
      <c r="AG39" s="80">
        <v>1</v>
      </c>
      <c r="AH39" s="80">
        <v>1</v>
      </c>
      <c r="AI39" s="80">
        <v>0</v>
      </c>
      <c r="AJ39" s="80">
        <v>0</v>
      </c>
      <c r="AK39" s="80">
        <v>0</v>
      </c>
      <c r="AL39" s="80">
        <v>0</v>
      </c>
      <c r="AM39" s="80">
        <v>0</v>
      </c>
      <c r="AN39" s="80">
        <v>0</v>
      </c>
      <c r="AO39" s="80">
        <v>0</v>
      </c>
      <c r="AP39" s="80">
        <v>0</v>
      </c>
      <c r="AQ39" s="80">
        <v>0</v>
      </c>
      <c r="AR39" s="80">
        <v>0</v>
      </c>
      <c r="AS39" s="80">
        <v>0</v>
      </c>
      <c r="AT39" s="80">
        <v>0</v>
      </c>
      <c r="AU39" s="80">
        <v>0</v>
      </c>
      <c r="AV39" s="80">
        <v>0</v>
      </c>
      <c r="AW39" s="80">
        <v>0</v>
      </c>
      <c r="AX39" s="80">
        <v>0</v>
      </c>
      <c r="AY39" s="80">
        <v>1</v>
      </c>
      <c r="AZ39" s="80">
        <v>1</v>
      </c>
      <c r="BA39" s="80">
        <v>1</v>
      </c>
      <c r="BB39" s="80">
        <v>1</v>
      </c>
      <c r="BC39" s="80">
        <v>1</v>
      </c>
      <c r="BD39" s="80">
        <v>1</v>
      </c>
      <c r="BE39" s="80">
        <v>1</v>
      </c>
      <c r="BF39" s="80">
        <v>1</v>
      </c>
      <c r="BG39" s="80">
        <v>1</v>
      </c>
      <c r="BH39" s="80">
        <v>1</v>
      </c>
      <c r="BI39" s="80">
        <v>0</v>
      </c>
      <c r="BJ39" s="80">
        <v>0</v>
      </c>
      <c r="BK39" s="80">
        <v>0</v>
      </c>
      <c r="BL39" s="80">
        <v>0</v>
      </c>
      <c r="BM39" s="80">
        <v>0</v>
      </c>
      <c r="BN39" s="80">
        <v>0</v>
      </c>
      <c r="BO39" s="80">
        <v>0</v>
      </c>
      <c r="BP39" s="80">
        <v>0</v>
      </c>
      <c r="BQ39" s="80">
        <v>1</v>
      </c>
      <c r="BR39" s="80">
        <v>1</v>
      </c>
      <c r="BS39" s="80">
        <v>1</v>
      </c>
      <c r="BT39" s="80">
        <v>1</v>
      </c>
      <c r="BU39" s="80">
        <v>1</v>
      </c>
      <c r="BV39" s="80">
        <v>1</v>
      </c>
      <c r="BW39" s="80">
        <v>1</v>
      </c>
      <c r="BX39" s="80">
        <v>0</v>
      </c>
      <c r="BY39" s="80">
        <v>0</v>
      </c>
      <c r="BZ39" s="80">
        <v>0</v>
      </c>
      <c r="CA39" s="80">
        <v>0</v>
      </c>
      <c r="CB39" s="80">
        <v>0</v>
      </c>
      <c r="CC39" s="80">
        <v>0</v>
      </c>
      <c r="CD39" s="80">
        <v>0</v>
      </c>
      <c r="CE39" s="80">
        <v>0</v>
      </c>
      <c r="CF39" s="80">
        <v>0</v>
      </c>
      <c r="CG39" s="80">
        <v>0</v>
      </c>
      <c r="CH39" s="80">
        <v>0</v>
      </c>
      <c r="CI39" s="80">
        <v>0</v>
      </c>
      <c r="CJ39" s="80">
        <v>0</v>
      </c>
      <c r="CK39" s="80">
        <v>0</v>
      </c>
      <c r="CL39" s="80">
        <v>0</v>
      </c>
      <c r="CM39" s="80">
        <v>0</v>
      </c>
      <c r="CN39" s="80">
        <v>0</v>
      </c>
      <c r="CO39" s="80">
        <v>0</v>
      </c>
      <c r="CP39" s="80">
        <v>0</v>
      </c>
      <c r="CQ39" s="80">
        <v>0</v>
      </c>
      <c r="CR39" s="80">
        <v>0</v>
      </c>
      <c r="CS39" s="80">
        <v>0</v>
      </c>
      <c r="CT39" s="80">
        <v>0</v>
      </c>
      <c r="CU39" s="80">
        <v>0</v>
      </c>
      <c r="CV39" s="80">
        <v>0</v>
      </c>
      <c r="CW39" s="80">
        <v>0</v>
      </c>
      <c r="CX39" s="80">
        <v>0</v>
      </c>
      <c r="CY39" s="80">
        <v>0</v>
      </c>
      <c r="CZ39" s="80">
        <v>0</v>
      </c>
      <c r="DA39" s="80">
        <v>0</v>
      </c>
      <c r="DB39" s="80">
        <v>0</v>
      </c>
      <c r="DC39" s="80">
        <v>0</v>
      </c>
      <c r="DD39" s="80">
        <v>0</v>
      </c>
      <c r="DE39" s="80">
        <v>0</v>
      </c>
      <c r="DF39" s="80">
        <v>0</v>
      </c>
      <c r="DG39" s="80">
        <v>0</v>
      </c>
      <c r="DH39" s="80">
        <v>0</v>
      </c>
      <c r="DI39" s="80">
        <v>0</v>
      </c>
      <c r="DJ39" s="80">
        <v>0</v>
      </c>
      <c r="DK39" s="80">
        <v>0</v>
      </c>
      <c r="DL39" s="80">
        <v>0</v>
      </c>
      <c r="DM39" s="80">
        <v>0</v>
      </c>
      <c r="DN39" s="80">
        <v>0</v>
      </c>
      <c r="DO39" s="80">
        <v>0</v>
      </c>
      <c r="DP39" s="80">
        <v>0</v>
      </c>
      <c r="DQ39" s="80">
        <v>0</v>
      </c>
      <c r="DR39" s="80">
        <v>0</v>
      </c>
      <c r="DS39" s="80">
        <v>0</v>
      </c>
      <c r="DT39" s="80">
        <v>0</v>
      </c>
      <c r="DU39" s="80">
        <v>0</v>
      </c>
      <c r="DV39" s="80">
        <v>0</v>
      </c>
      <c r="DW39" s="80">
        <v>0</v>
      </c>
      <c r="DX39" s="80">
        <v>0</v>
      </c>
      <c r="DY39" s="141">
        <v>0</v>
      </c>
      <c r="DZ39" s="2"/>
      <c r="EA39" s="2"/>
      <c r="EB39" s="2"/>
      <c r="EC39" s="2"/>
      <c r="ED39" s="2"/>
      <c r="EE39" s="2"/>
      <c r="EF39" s="2"/>
      <c r="EG39" s="2"/>
      <c r="EH39" s="2"/>
      <c r="EI39" s="2"/>
      <c r="EJ39" s="2"/>
      <c r="EK39" s="2"/>
      <c r="EL39" s="2"/>
      <c r="EM39" s="2"/>
      <c r="EN39" s="2"/>
      <c r="EO39" s="2"/>
      <c r="EP39" s="2"/>
      <c r="EQ39" s="2"/>
      <c r="ER39" s="2"/>
      <c r="ES39" s="2"/>
      <c r="ET39" s="2"/>
      <c r="EU39" s="2"/>
    </row>
    <row r="40" spans="1:151" ht="15" customHeight="1">
      <c r="A40" s="17" t="s">
        <v>64</v>
      </c>
      <c r="B40" s="80" t="s">
        <v>89</v>
      </c>
      <c r="C40" s="80" t="s">
        <v>89</v>
      </c>
      <c r="D40" s="80" t="s">
        <v>89</v>
      </c>
      <c r="E40" s="80" t="s">
        <v>89</v>
      </c>
      <c r="F40" s="80" t="s">
        <v>89</v>
      </c>
      <c r="G40" s="80" t="s">
        <v>89</v>
      </c>
      <c r="H40" s="80" t="s">
        <v>89</v>
      </c>
      <c r="I40" s="80" t="s">
        <v>89</v>
      </c>
      <c r="J40" s="80" t="s">
        <v>89</v>
      </c>
      <c r="K40" s="80" t="s">
        <v>89</v>
      </c>
      <c r="L40" s="80" t="s">
        <v>89</v>
      </c>
      <c r="M40" s="80" t="s">
        <v>89</v>
      </c>
      <c r="N40" s="80" t="s">
        <v>89</v>
      </c>
      <c r="O40" s="80" t="s">
        <v>89</v>
      </c>
      <c r="P40" s="80" t="s">
        <v>89</v>
      </c>
      <c r="Q40" s="80" t="s">
        <v>89</v>
      </c>
      <c r="R40" s="80" t="s">
        <v>89</v>
      </c>
      <c r="S40" s="80" t="s">
        <v>89</v>
      </c>
      <c r="T40" s="80" t="s">
        <v>89</v>
      </c>
      <c r="U40" s="80" t="s">
        <v>89</v>
      </c>
      <c r="V40" s="80" t="s">
        <v>89</v>
      </c>
      <c r="W40" s="80" t="s">
        <v>89</v>
      </c>
      <c r="X40" s="80" t="s">
        <v>89</v>
      </c>
      <c r="Y40" s="80" t="s">
        <v>89</v>
      </c>
      <c r="Z40" s="80" t="s">
        <v>89</v>
      </c>
      <c r="AA40" s="80" t="s">
        <v>89</v>
      </c>
      <c r="AB40" s="80" t="s">
        <v>89</v>
      </c>
      <c r="AC40" s="80" t="s">
        <v>89</v>
      </c>
      <c r="AD40" s="80" t="s">
        <v>89</v>
      </c>
      <c r="AE40" s="80" t="s">
        <v>89</v>
      </c>
      <c r="AF40" s="80" t="s">
        <v>89</v>
      </c>
      <c r="AG40" s="80" t="s">
        <v>89</v>
      </c>
      <c r="AH40" s="80" t="s">
        <v>89</v>
      </c>
      <c r="AI40" s="80" t="s">
        <v>89</v>
      </c>
      <c r="AJ40" s="80" t="s">
        <v>89</v>
      </c>
      <c r="AK40" s="80" t="s">
        <v>89</v>
      </c>
      <c r="AL40" s="80" t="s">
        <v>89</v>
      </c>
      <c r="AM40" s="80" t="s">
        <v>89</v>
      </c>
      <c r="AN40" s="80" t="s">
        <v>89</v>
      </c>
      <c r="AO40" s="80" t="s">
        <v>89</v>
      </c>
      <c r="AP40" s="80" t="s">
        <v>89</v>
      </c>
      <c r="AQ40" s="80" t="s">
        <v>89</v>
      </c>
      <c r="AR40" s="80" t="s">
        <v>89</v>
      </c>
      <c r="AS40" s="80" t="s">
        <v>89</v>
      </c>
      <c r="AT40" s="80" t="s">
        <v>89</v>
      </c>
      <c r="AU40" s="80" t="s">
        <v>89</v>
      </c>
      <c r="AV40" s="80" t="s">
        <v>89</v>
      </c>
      <c r="AW40" s="80" t="s">
        <v>89</v>
      </c>
      <c r="AX40" s="80" t="s">
        <v>89</v>
      </c>
      <c r="AY40" s="80" t="s">
        <v>89</v>
      </c>
      <c r="AZ40" s="80" t="s">
        <v>89</v>
      </c>
      <c r="BA40" s="80" t="s">
        <v>89</v>
      </c>
      <c r="BB40" s="80" t="s">
        <v>89</v>
      </c>
      <c r="BC40" s="80" t="s">
        <v>89</v>
      </c>
      <c r="BD40" s="80" t="s">
        <v>89</v>
      </c>
      <c r="BE40" s="80" t="s">
        <v>89</v>
      </c>
      <c r="BF40" s="80" t="s">
        <v>89</v>
      </c>
      <c r="BG40" s="80" t="s">
        <v>89</v>
      </c>
      <c r="BH40" s="80" t="s">
        <v>89</v>
      </c>
      <c r="BI40" s="80" t="s">
        <v>89</v>
      </c>
      <c r="BJ40" s="80" t="s">
        <v>89</v>
      </c>
      <c r="BK40" s="80" t="s">
        <v>89</v>
      </c>
      <c r="BL40" s="80" t="s">
        <v>89</v>
      </c>
      <c r="BM40" s="80" t="s">
        <v>89</v>
      </c>
      <c r="BN40" s="80" t="s">
        <v>89</v>
      </c>
      <c r="BO40" s="80" t="s">
        <v>89</v>
      </c>
      <c r="BP40" s="80" t="s">
        <v>89</v>
      </c>
      <c r="BQ40" s="80" t="s">
        <v>89</v>
      </c>
      <c r="BR40" s="80" t="s">
        <v>89</v>
      </c>
      <c r="BS40" s="80" t="s">
        <v>89</v>
      </c>
      <c r="BT40" s="80" t="s">
        <v>89</v>
      </c>
      <c r="BU40" s="80">
        <v>0</v>
      </c>
      <c r="BV40" s="80">
        <v>0</v>
      </c>
      <c r="BW40" s="80">
        <v>0</v>
      </c>
      <c r="BX40" s="80">
        <v>0</v>
      </c>
      <c r="BY40" s="80">
        <v>0</v>
      </c>
      <c r="BZ40" s="80">
        <v>0</v>
      </c>
      <c r="CA40" s="80">
        <v>0</v>
      </c>
      <c r="CB40" s="80">
        <v>0</v>
      </c>
      <c r="CC40" s="80">
        <v>0</v>
      </c>
      <c r="CD40" s="80">
        <v>0</v>
      </c>
      <c r="CE40" s="80">
        <v>0</v>
      </c>
      <c r="CF40" s="80">
        <v>0</v>
      </c>
      <c r="CG40" s="80">
        <v>0</v>
      </c>
      <c r="CH40" s="80">
        <v>0</v>
      </c>
      <c r="CI40" s="80">
        <v>0</v>
      </c>
      <c r="CJ40" s="80">
        <v>0</v>
      </c>
      <c r="CK40" s="80">
        <v>0</v>
      </c>
      <c r="CL40" s="80">
        <v>0</v>
      </c>
      <c r="CM40" s="80">
        <v>0</v>
      </c>
      <c r="CN40" s="80">
        <v>0</v>
      </c>
      <c r="CO40" s="80">
        <v>0</v>
      </c>
      <c r="CP40" s="80">
        <v>0</v>
      </c>
      <c r="CQ40" s="80">
        <v>0</v>
      </c>
      <c r="CR40" s="80">
        <v>0</v>
      </c>
      <c r="CS40" s="80">
        <v>0</v>
      </c>
      <c r="CT40" s="80">
        <v>0</v>
      </c>
      <c r="CU40" s="80">
        <v>0</v>
      </c>
      <c r="CV40" s="80">
        <v>0</v>
      </c>
      <c r="CW40" s="80">
        <v>0</v>
      </c>
      <c r="CX40" s="80">
        <v>0</v>
      </c>
      <c r="CY40" s="80">
        <v>0</v>
      </c>
      <c r="CZ40" s="80">
        <v>0</v>
      </c>
      <c r="DA40" s="80">
        <v>0</v>
      </c>
      <c r="DB40" s="80">
        <v>0</v>
      </c>
      <c r="DC40" s="80">
        <v>0</v>
      </c>
      <c r="DD40" s="80">
        <v>0</v>
      </c>
      <c r="DE40" s="80">
        <v>0</v>
      </c>
      <c r="DF40" s="80">
        <v>0</v>
      </c>
      <c r="DG40" s="80">
        <v>0</v>
      </c>
      <c r="DH40" s="80">
        <v>0</v>
      </c>
      <c r="DI40" s="80">
        <v>0</v>
      </c>
      <c r="DJ40" s="80">
        <v>0</v>
      </c>
      <c r="DK40" s="80">
        <v>0</v>
      </c>
      <c r="DL40" s="80">
        <v>0</v>
      </c>
      <c r="DM40" s="80">
        <v>0</v>
      </c>
      <c r="DN40" s="80">
        <v>0</v>
      </c>
      <c r="DO40" s="80">
        <v>0</v>
      </c>
      <c r="DP40" s="80">
        <v>0</v>
      </c>
      <c r="DQ40" s="80">
        <v>0</v>
      </c>
      <c r="DR40" s="80">
        <v>0</v>
      </c>
      <c r="DS40" s="80">
        <v>0</v>
      </c>
      <c r="DT40" s="80">
        <v>0</v>
      </c>
      <c r="DU40" s="80">
        <v>0</v>
      </c>
      <c r="DV40" s="80">
        <v>0</v>
      </c>
      <c r="DW40" s="80">
        <v>0</v>
      </c>
      <c r="DX40" s="80">
        <v>0</v>
      </c>
      <c r="DY40" s="141">
        <v>0</v>
      </c>
      <c r="DZ40" s="2"/>
      <c r="EA40" s="2"/>
      <c r="EB40" s="2"/>
      <c r="EC40" s="2"/>
      <c r="ED40" s="2"/>
      <c r="EE40" s="2"/>
      <c r="EF40" s="2"/>
      <c r="EG40" s="2"/>
      <c r="EH40" s="2"/>
      <c r="EI40" s="2"/>
      <c r="EJ40" s="2"/>
      <c r="EK40" s="2"/>
      <c r="EL40" s="2"/>
      <c r="EM40" s="2"/>
      <c r="EN40" s="2"/>
      <c r="EO40" s="2"/>
      <c r="EP40" s="2"/>
      <c r="EQ40" s="2"/>
      <c r="ER40" s="2"/>
      <c r="ES40" s="2"/>
      <c r="ET40" s="2"/>
      <c r="EU40" s="2"/>
    </row>
    <row r="41" spans="1:151" ht="15" customHeight="1">
      <c r="A41" s="17" t="s">
        <v>65</v>
      </c>
      <c r="B41" s="80" t="s">
        <v>89</v>
      </c>
      <c r="C41" s="80" t="s">
        <v>89</v>
      </c>
      <c r="D41" s="80" t="s">
        <v>89</v>
      </c>
      <c r="E41" s="80" t="s">
        <v>89</v>
      </c>
      <c r="F41" s="80" t="s">
        <v>89</v>
      </c>
      <c r="G41" s="80" t="s">
        <v>89</v>
      </c>
      <c r="H41" s="80" t="s">
        <v>89</v>
      </c>
      <c r="I41" s="80" t="s">
        <v>89</v>
      </c>
      <c r="J41" s="80" t="s">
        <v>89</v>
      </c>
      <c r="K41" s="80" t="s">
        <v>89</v>
      </c>
      <c r="L41" s="80" t="s">
        <v>89</v>
      </c>
      <c r="M41" s="80" t="s">
        <v>89</v>
      </c>
      <c r="N41" s="80" t="s">
        <v>89</v>
      </c>
      <c r="O41" s="80" t="s">
        <v>89</v>
      </c>
      <c r="P41" s="80" t="s">
        <v>89</v>
      </c>
      <c r="Q41" s="80" t="s">
        <v>89</v>
      </c>
      <c r="R41" s="80" t="s">
        <v>89</v>
      </c>
      <c r="S41" s="80" t="s">
        <v>89</v>
      </c>
      <c r="T41" s="80" t="s">
        <v>89</v>
      </c>
      <c r="U41" s="80" t="s">
        <v>89</v>
      </c>
      <c r="V41" s="80" t="s">
        <v>89</v>
      </c>
      <c r="W41" s="80" t="s">
        <v>89</v>
      </c>
      <c r="X41" s="80" t="s">
        <v>89</v>
      </c>
      <c r="Y41" s="80" t="s">
        <v>89</v>
      </c>
      <c r="Z41" s="80" t="s">
        <v>89</v>
      </c>
      <c r="AA41" s="80" t="s">
        <v>89</v>
      </c>
      <c r="AB41" s="80" t="s">
        <v>89</v>
      </c>
      <c r="AC41" s="80" t="s">
        <v>89</v>
      </c>
      <c r="AD41" s="80" t="s">
        <v>89</v>
      </c>
      <c r="AE41" s="80" t="s">
        <v>89</v>
      </c>
      <c r="AF41" s="80" t="s">
        <v>89</v>
      </c>
      <c r="AG41" s="80" t="s">
        <v>89</v>
      </c>
      <c r="AH41" s="80" t="s">
        <v>89</v>
      </c>
      <c r="AI41" s="80" t="s">
        <v>89</v>
      </c>
      <c r="AJ41" s="80" t="s">
        <v>89</v>
      </c>
      <c r="AK41" s="80" t="s">
        <v>89</v>
      </c>
      <c r="AL41" s="80" t="s">
        <v>89</v>
      </c>
      <c r="AM41" s="80" t="s">
        <v>89</v>
      </c>
      <c r="AN41" s="80" t="s">
        <v>89</v>
      </c>
      <c r="AO41" s="80" t="s">
        <v>89</v>
      </c>
      <c r="AP41" s="80" t="s">
        <v>89</v>
      </c>
      <c r="AQ41" s="80" t="s">
        <v>89</v>
      </c>
      <c r="AR41" s="80" t="s">
        <v>89</v>
      </c>
      <c r="AS41" s="80" t="s">
        <v>89</v>
      </c>
      <c r="AT41" s="80" t="s">
        <v>89</v>
      </c>
      <c r="AU41" s="80" t="s">
        <v>89</v>
      </c>
      <c r="AV41" s="80" t="s">
        <v>89</v>
      </c>
      <c r="AW41" s="80" t="s">
        <v>89</v>
      </c>
      <c r="AX41" s="80" t="s">
        <v>89</v>
      </c>
      <c r="AY41" s="80" t="s">
        <v>89</v>
      </c>
      <c r="AZ41" s="80" t="s">
        <v>89</v>
      </c>
      <c r="BA41" s="80" t="s">
        <v>89</v>
      </c>
      <c r="BB41" s="80" t="s">
        <v>89</v>
      </c>
      <c r="BC41" s="80" t="s">
        <v>89</v>
      </c>
      <c r="BD41" s="80" t="s">
        <v>89</v>
      </c>
      <c r="BE41" s="80" t="s">
        <v>89</v>
      </c>
      <c r="BF41" s="80" t="s">
        <v>89</v>
      </c>
      <c r="BG41" s="80" t="s">
        <v>89</v>
      </c>
      <c r="BH41" s="80" t="s">
        <v>89</v>
      </c>
      <c r="BI41" s="80" t="s">
        <v>89</v>
      </c>
      <c r="BJ41" s="80" t="s">
        <v>89</v>
      </c>
      <c r="BK41" s="80" t="s">
        <v>89</v>
      </c>
      <c r="BL41" s="80" t="s">
        <v>89</v>
      </c>
      <c r="BM41" s="80" t="s">
        <v>89</v>
      </c>
      <c r="BN41" s="80" t="s">
        <v>89</v>
      </c>
      <c r="BO41" s="80" t="s">
        <v>89</v>
      </c>
      <c r="BP41" s="80" t="s">
        <v>89</v>
      </c>
      <c r="BQ41" s="80" t="s">
        <v>89</v>
      </c>
      <c r="BR41" s="80" t="s">
        <v>89</v>
      </c>
      <c r="BS41" s="80" t="s">
        <v>89</v>
      </c>
      <c r="BT41" s="80" t="s">
        <v>89</v>
      </c>
      <c r="BU41" s="80">
        <v>0</v>
      </c>
      <c r="BV41" s="80">
        <v>0</v>
      </c>
      <c r="BW41" s="80">
        <v>0</v>
      </c>
      <c r="BX41" s="80">
        <v>0</v>
      </c>
      <c r="BY41" s="80">
        <v>0</v>
      </c>
      <c r="BZ41" s="80">
        <v>0</v>
      </c>
      <c r="CA41" s="80">
        <v>0</v>
      </c>
      <c r="CB41" s="80">
        <v>0</v>
      </c>
      <c r="CC41" s="80">
        <v>0</v>
      </c>
      <c r="CD41" s="80">
        <v>0</v>
      </c>
      <c r="CE41" s="80">
        <v>0</v>
      </c>
      <c r="CF41" s="80">
        <v>0</v>
      </c>
      <c r="CG41" s="80">
        <v>0</v>
      </c>
      <c r="CH41" s="80">
        <v>0</v>
      </c>
      <c r="CI41" s="80">
        <v>0</v>
      </c>
      <c r="CJ41" s="80">
        <v>0</v>
      </c>
      <c r="CK41" s="80">
        <v>0</v>
      </c>
      <c r="CL41" s="80">
        <v>0</v>
      </c>
      <c r="CM41" s="80">
        <v>0</v>
      </c>
      <c r="CN41" s="80">
        <v>0</v>
      </c>
      <c r="CO41" s="80">
        <v>0</v>
      </c>
      <c r="CP41" s="80">
        <v>0</v>
      </c>
      <c r="CQ41" s="80">
        <v>0</v>
      </c>
      <c r="CR41" s="80">
        <v>0</v>
      </c>
      <c r="CS41" s="80">
        <v>0</v>
      </c>
      <c r="CT41" s="80">
        <v>0</v>
      </c>
      <c r="CU41" s="80">
        <v>0</v>
      </c>
      <c r="CV41" s="80">
        <v>0</v>
      </c>
      <c r="CW41" s="80">
        <v>0</v>
      </c>
      <c r="CX41" s="80">
        <v>0</v>
      </c>
      <c r="CY41" s="80">
        <v>0</v>
      </c>
      <c r="CZ41" s="80">
        <v>0</v>
      </c>
      <c r="DA41" s="80">
        <v>0</v>
      </c>
      <c r="DB41" s="80">
        <v>0</v>
      </c>
      <c r="DC41" s="80">
        <v>0</v>
      </c>
      <c r="DD41" s="80">
        <v>0</v>
      </c>
      <c r="DE41" s="80">
        <v>0</v>
      </c>
      <c r="DF41" s="80">
        <v>0</v>
      </c>
      <c r="DG41" s="80">
        <v>0</v>
      </c>
      <c r="DH41" s="80">
        <v>0</v>
      </c>
      <c r="DI41" s="80">
        <v>0</v>
      </c>
      <c r="DJ41" s="80">
        <v>0</v>
      </c>
      <c r="DK41" s="80">
        <v>0</v>
      </c>
      <c r="DL41" s="80">
        <v>0</v>
      </c>
      <c r="DM41" s="80">
        <v>0</v>
      </c>
      <c r="DN41" s="80">
        <v>0</v>
      </c>
      <c r="DO41" s="80">
        <v>0</v>
      </c>
      <c r="DP41" s="80">
        <v>0</v>
      </c>
      <c r="DQ41" s="80">
        <v>0</v>
      </c>
      <c r="DR41" s="80">
        <v>0</v>
      </c>
      <c r="DS41" s="80">
        <v>0</v>
      </c>
      <c r="DT41" s="80">
        <v>0</v>
      </c>
      <c r="DU41" s="80">
        <v>0</v>
      </c>
      <c r="DV41" s="80">
        <v>0</v>
      </c>
      <c r="DW41" s="80">
        <v>0</v>
      </c>
      <c r="DX41" s="80">
        <v>0</v>
      </c>
      <c r="DY41" s="141">
        <v>0</v>
      </c>
      <c r="DZ41" s="2"/>
      <c r="EA41" s="2"/>
      <c r="EB41" s="2"/>
      <c r="EC41" s="2"/>
      <c r="ED41" s="2"/>
      <c r="EE41" s="2"/>
      <c r="EF41" s="2"/>
      <c r="EG41" s="2"/>
      <c r="EH41" s="2"/>
      <c r="EI41" s="2"/>
      <c r="EJ41" s="2"/>
      <c r="EK41" s="2"/>
      <c r="EL41" s="2"/>
      <c r="EM41" s="2"/>
      <c r="EN41" s="2"/>
      <c r="EO41" s="2"/>
      <c r="EP41" s="2"/>
      <c r="EQ41" s="2"/>
      <c r="ER41" s="2"/>
      <c r="ES41" s="2"/>
      <c r="ET41" s="2"/>
      <c r="EU41" s="2"/>
    </row>
    <row r="42" spans="1:151" ht="15" customHeight="1">
      <c r="A42" s="17" t="s">
        <v>66</v>
      </c>
      <c r="B42" s="80" t="s">
        <v>89</v>
      </c>
      <c r="C42" s="80" t="s">
        <v>89</v>
      </c>
      <c r="D42" s="80" t="s">
        <v>89</v>
      </c>
      <c r="E42" s="80" t="s">
        <v>89</v>
      </c>
      <c r="F42" s="80" t="s">
        <v>89</v>
      </c>
      <c r="G42" s="80" t="s">
        <v>89</v>
      </c>
      <c r="H42" s="80" t="s">
        <v>89</v>
      </c>
      <c r="I42" s="80" t="s">
        <v>89</v>
      </c>
      <c r="J42" s="80" t="s">
        <v>89</v>
      </c>
      <c r="K42" s="80" t="s">
        <v>89</v>
      </c>
      <c r="L42" s="80" t="s">
        <v>89</v>
      </c>
      <c r="M42" s="80" t="s">
        <v>89</v>
      </c>
      <c r="N42" s="80" t="s">
        <v>89</v>
      </c>
      <c r="O42" s="80" t="s">
        <v>89</v>
      </c>
      <c r="P42" s="80" t="s">
        <v>89</v>
      </c>
      <c r="Q42" s="80" t="s">
        <v>89</v>
      </c>
      <c r="R42" s="80" t="s">
        <v>89</v>
      </c>
      <c r="S42" s="80" t="s">
        <v>89</v>
      </c>
      <c r="T42" s="80" t="s">
        <v>89</v>
      </c>
      <c r="U42" s="80" t="s">
        <v>89</v>
      </c>
      <c r="V42" s="80" t="s">
        <v>89</v>
      </c>
      <c r="W42" s="80" t="s">
        <v>89</v>
      </c>
      <c r="X42" s="80">
        <v>0</v>
      </c>
      <c r="Y42" s="80">
        <v>0</v>
      </c>
      <c r="Z42" s="80">
        <v>0</v>
      </c>
      <c r="AA42" s="80">
        <v>0</v>
      </c>
      <c r="AB42" s="80">
        <v>0</v>
      </c>
      <c r="AC42" s="80">
        <v>0</v>
      </c>
      <c r="AD42" s="80">
        <v>0</v>
      </c>
      <c r="AE42" s="80">
        <v>0</v>
      </c>
      <c r="AF42" s="80">
        <v>0</v>
      </c>
      <c r="AG42" s="80">
        <v>0</v>
      </c>
      <c r="AH42" s="80">
        <v>0</v>
      </c>
      <c r="AI42" s="80">
        <v>0</v>
      </c>
      <c r="AJ42" s="80">
        <v>0</v>
      </c>
      <c r="AK42" s="80">
        <v>0</v>
      </c>
      <c r="AL42" s="80">
        <v>0</v>
      </c>
      <c r="AM42" s="80">
        <v>0</v>
      </c>
      <c r="AN42" s="80">
        <v>0</v>
      </c>
      <c r="AO42" s="80">
        <v>0</v>
      </c>
      <c r="AP42" s="80">
        <v>0</v>
      </c>
      <c r="AQ42" s="80">
        <v>0</v>
      </c>
      <c r="AR42" s="80">
        <v>0</v>
      </c>
      <c r="AS42" s="80">
        <v>0</v>
      </c>
      <c r="AT42" s="80">
        <v>0</v>
      </c>
      <c r="AU42" s="80">
        <v>0</v>
      </c>
      <c r="AV42" s="80">
        <v>0</v>
      </c>
      <c r="AW42" s="80">
        <v>0</v>
      </c>
      <c r="AX42" s="80">
        <v>0</v>
      </c>
      <c r="AY42" s="80">
        <v>0</v>
      </c>
      <c r="AZ42" s="80">
        <v>0</v>
      </c>
      <c r="BA42" s="89">
        <v>0</v>
      </c>
      <c r="BB42" s="89">
        <v>0</v>
      </c>
      <c r="BC42" s="80">
        <v>0</v>
      </c>
      <c r="BD42" s="80">
        <v>0</v>
      </c>
      <c r="BE42" s="80">
        <v>0</v>
      </c>
      <c r="BF42" s="80">
        <v>0</v>
      </c>
      <c r="BG42" s="80">
        <v>0</v>
      </c>
      <c r="BH42" s="80">
        <v>0</v>
      </c>
      <c r="BI42" s="80">
        <v>0</v>
      </c>
      <c r="BJ42" s="80">
        <v>0</v>
      </c>
      <c r="BK42" s="80">
        <v>0</v>
      </c>
      <c r="BL42" s="80">
        <v>0</v>
      </c>
      <c r="BM42" s="80">
        <v>0</v>
      </c>
      <c r="BN42" s="80">
        <v>0</v>
      </c>
      <c r="BO42" s="80">
        <v>0</v>
      </c>
      <c r="BP42" s="80">
        <v>0</v>
      </c>
      <c r="BQ42" s="80">
        <v>0</v>
      </c>
      <c r="BR42" s="80">
        <v>0</v>
      </c>
      <c r="BS42" s="80">
        <v>0</v>
      </c>
      <c r="BT42" s="80">
        <v>0</v>
      </c>
      <c r="BU42" s="80">
        <v>0</v>
      </c>
      <c r="BV42" s="80">
        <v>0</v>
      </c>
      <c r="BW42" s="80">
        <v>0</v>
      </c>
      <c r="BX42" s="80">
        <v>0</v>
      </c>
      <c r="BY42" s="80">
        <v>0</v>
      </c>
      <c r="BZ42" s="80">
        <v>0</v>
      </c>
      <c r="CA42" s="80">
        <v>0</v>
      </c>
      <c r="CB42" s="80">
        <v>0</v>
      </c>
      <c r="CC42" s="80">
        <v>0</v>
      </c>
      <c r="CD42" s="80">
        <v>0</v>
      </c>
      <c r="CE42" s="80">
        <v>0</v>
      </c>
      <c r="CF42" s="80">
        <v>0</v>
      </c>
      <c r="CG42" s="80">
        <v>0</v>
      </c>
      <c r="CH42" s="80">
        <v>0</v>
      </c>
      <c r="CI42" s="80">
        <v>0</v>
      </c>
      <c r="CJ42" s="80">
        <v>0</v>
      </c>
      <c r="CK42" s="80">
        <v>0</v>
      </c>
      <c r="CL42" s="80">
        <v>0</v>
      </c>
      <c r="CM42" s="80">
        <v>0</v>
      </c>
      <c r="CN42" s="80">
        <v>0</v>
      </c>
      <c r="CO42" s="80">
        <v>0</v>
      </c>
      <c r="CP42" s="80">
        <v>0</v>
      </c>
      <c r="CQ42" s="80">
        <v>0</v>
      </c>
      <c r="CR42" s="80">
        <v>0</v>
      </c>
      <c r="CS42" s="80">
        <v>0</v>
      </c>
      <c r="CT42" s="80">
        <v>0</v>
      </c>
      <c r="CU42" s="80">
        <v>0</v>
      </c>
      <c r="CV42" s="80">
        <v>0</v>
      </c>
      <c r="CW42" s="80">
        <v>0</v>
      </c>
      <c r="CX42" s="80">
        <v>0</v>
      </c>
      <c r="CY42" s="80">
        <v>0</v>
      </c>
      <c r="CZ42" s="80">
        <v>0</v>
      </c>
      <c r="DA42" s="80">
        <v>0</v>
      </c>
      <c r="DB42" s="80">
        <v>0</v>
      </c>
      <c r="DC42" s="80">
        <v>0</v>
      </c>
      <c r="DD42" s="80">
        <v>0</v>
      </c>
      <c r="DE42" s="80">
        <v>0</v>
      </c>
      <c r="DF42" s="80">
        <v>0</v>
      </c>
      <c r="DG42" s="80">
        <v>0</v>
      </c>
      <c r="DH42" s="80">
        <v>0</v>
      </c>
      <c r="DI42" s="80">
        <v>0</v>
      </c>
      <c r="DJ42" s="80">
        <v>0</v>
      </c>
      <c r="DK42" s="80">
        <v>0</v>
      </c>
      <c r="DL42" s="80">
        <v>0</v>
      </c>
      <c r="DM42" s="80">
        <v>0</v>
      </c>
      <c r="DN42" s="80">
        <v>0</v>
      </c>
      <c r="DO42" s="80">
        <v>0</v>
      </c>
      <c r="DP42" s="80">
        <v>0</v>
      </c>
      <c r="DQ42" s="80">
        <v>0</v>
      </c>
      <c r="DR42" s="80">
        <v>0</v>
      </c>
      <c r="DS42" s="80">
        <v>0</v>
      </c>
      <c r="DT42" s="80">
        <v>0</v>
      </c>
      <c r="DU42" s="80">
        <v>0</v>
      </c>
      <c r="DV42" s="80">
        <v>0</v>
      </c>
      <c r="DW42" s="80">
        <v>0</v>
      </c>
      <c r="DX42" s="80">
        <v>0</v>
      </c>
      <c r="DY42" s="141">
        <v>0</v>
      </c>
      <c r="DZ42" s="2"/>
      <c r="EA42" s="2"/>
      <c r="EB42" s="2"/>
      <c r="EC42" s="2"/>
      <c r="ED42" s="2"/>
      <c r="EE42" s="2"/>
      <c r="EF42" s="2"/>
      <c r="EG42" s="2"/>
      <c r="EH42" s="2"/>
      <c r="EI42" s="2"/>
      <c r="EJ42" s="2"/>
      <c r="EK42" s="2"/>
      <c r="EL42" s="2"/>
      <c r="EM42" s="2"/>
      <c r="EN42" s="2"/>
      <c r="EO42" s="2"/>
      <c r="EP42" s="2"/>
      <c r="EQ42" s="2"/>
      <c r="ER42" s="2"/>
      <c r="ES42" s="2"/>
      <c r="ET42" s="2"/>
      <c r="EU42" s="2"/>
    </row>
    <row r="43" spans="1:151" ht="15" customHeight="1">
      <c r="A43" s="17" t="s">
        <v>67</v>
      </c>
      <c r="B43" s="80" t="s">
        <v>89</v>
      </c>
      <c r="C43" s="80" t="s">
        <v>89</v>
      </c>
      <c r="D43" s="80" t="s">
        <v>89</v>
      </c>
      <c r="E43" s="80" t="s">
        <v>89</v>
      </c>
      <c r="F43" s="80" t="s">
        <v>89</v>
      </c>
      <c r="G43" s="80" t="s">
        <v>89</v>
      </c>
      <c r="H43" s="80" t="s">
        <v>89</v>
      </c>
      <c r="I43" s="80" t="s">
        <v>89</v>
      </c>
      <c r="J43" s="80" t="s">
        <v>89</v>
      </c>
      <c r="K43" s="80" t="s">
        <v>89</v>
      </c>
      <c r="L43" s="80" t="s">
        <v>89</v>
      </c>
      <c r="M43" s="80" t="s">
        <v>89</v>
      </c>
      <c r="N43" s="80" t="s">
        <v>89</v>
      </c>
      <c r="O43" s="80" t="s">
        <v>89</v>
      </c>
      <c r="P43" s="80" t="s">
        <v>89</v>
      </c>
      <c r="Q43" s="80" t="s">
        <v>89</v>
      </c>
      <c r="R43" s="80" t="s">
        <v>89</v>
      </c>
      <c r="S43" s="80" t="s">
        <v>89</v>
      </c>
      <c r="T43" s="80" t="s">
        <v>89</v>
      </c>
      <c r="U43" s="80" t="s">
        <v>89</v>
      </c>
      <c r="V43" s="80" t="s">
        <v>89</v>
      </c>
      <c r="W43" s="80" t="s">
        <v>89</v>
      </c>
      <c r="X43" s="80" t="s">
        <v>89</v>
      </c>
      <c r="Y43" s="80" t="s">
        <v>89</v>
      </c>
      <c r="Z43" s="80" t="s">
        <v>89</v>
      </c>
      <c r="AA43" s="80" t="s">
        <v>89</v>
      </c>
      <c r="AB43" s="80" t="s">
        <v>89</v>
      </c>
      <c r="AC43" s="80" t="s">
        <v>89</v>
      </c>
      <c r="AD43" s="80" t="s">
        <v>89</v>
      </c>
      <c r="AE43" s="80" t="s">
        <v>89</v>
      </c>
      <c r="AF43" s="80" t="s">
        <v>89</v>
      </c>
      <c r="AG43" s="80" t="s">
        <v>89</v>
      </c>
      <c r="AH43" s="80" t="s">
        <v>89</v>
      </c>
      <c r="AI43" s="80" t="s">
        <v>89</v>
      </c>
      <c r="AJ43" s="80" t="s">
        <v>89</v>
      </c>
      <c r="AK43" s="80">
        <v>1</v>
      </c>
      <c r="AL43" s="80">
        <v>1</v>
      </c>
      <c r="AM43" s="80">
        <v>1</v>
      </c>
      <c r="AN43" s="80">
        <v>1</v>
      </c>
      <c r="AO43" s="80">
        <v>1</v>
      </c>
      <c r="AP43" s="80">
        <v>1</v>
      </c>
      <c r="AQ43" s="80">
        <v>1</v>
      </c>
      <c r="AR43" s="80">
        <v>1</v>
      </c>
      <c r="AS43" s="80" t="s">
        <v>89</v>
      </c>
      <c r="AT43" s="80" t="s">
        <v>89</v>
      </c>
      <c r="AU43" s="80" t="s">
        <v>89</v>
      </c>
      <c r="AV43" s="80" t="s">
        <v>89</v>
      </c>
      <c r="AW43" s="80" t="s">
        <v>89</v>
      </c>
      <c r="AX43" s="80" t="s">
        <v>89</v>
      </c>
      <c r="AY43" s="80" t="s">
        <v>89</v>
      </c>
      <c r="AZ43" s="80" t="s">
        <v>89</v>
      </c>
      <c r="BA43" s="80" t="s">
        <v>89</v>
      </c>
      <c r="BB43" s="80" t="s">
        <v>89</v>
      </c>
      <c r="BC43" s="80" t="s">
        <v>89</v>
      </c>
      <c r="BD43" s="80" t="s">
        <v>89</v>
      </c>
      <c r="BE43" s="80" t="s">
        <v>89</v>
      </c>
      <c r="BF43" s="80" t="s">
        <v>89</v>
      </c>
      <c r="BG43" s="80" t="s">
        <v>89</v>
      </c>
      <c r="BH43" s="80" t="s">
        <v>89</v>
      </c>
      <c r="BI43" s="80" t="s">
        <v>89</v>
      </c>
      <c r="BJ43" s="80" t="s">
        <v>89</v>
      </c>
      <c r="BK43" s="80" t="s">
        <v>89</v>
      </c>
      <c r="BL43" s="80" t="s">
        <v>89</v>
      </c>
      <c r="BM43" s="80" t="s">
        <v>89</v>
      </c>
      <c r="BN43" s="80" t="s">
        <v>89</v>
      </c>
      <c r="BO43" s="80" t="s">
        <v>89</v>
      </c>
      <c r="BP43" s="80" t="s">
        <v>89</v>
      </c>
      <c r="BQ43" s="80" t="s">
        <v>89</v>
      </c>
      <c r="BR43" s="80" t="s">
        <v>89</v>
      </c>
      <c r="BS43" s="80" t="s">
        <v>89</v>
      </c>
      <c r="BT43" s="80" t="s">
        <v>89</v>
      </c>
      <c r="BU43" s="80" t="s">
        <v>89</v>
      </c>
      <c r="BV43" s="80" t="s">
        <v>89</v>
      </c>
      <c r="BW43" s="80" t="s">
        <v>89</v>
      </c>
      <c r="BX43" s="80" t="s">
        <v>89</v>
      </c>
      <c r="BY43" s="80" t="s">
        <v>89</v>
      </c>
      <c r="BZ43" s="80" t="s">
        <v>89</v>
      </c>
      <c r="CA43" s="80" t="s">
        <v>89</v>
      </c>
      <c r="CB43" s="80" t="s">
        <v>89</v>
      </c>
      <c r="CC43" s="80" t="s">
        <v>89</v>
      </c>
      <c r="CD43" s="80" t="s">
        <v>89</v>
      </c>
      <c r="CE43" s="80" t="s">
        <v>89</v>
      </c>
      <c r="CF43" s="80" t="s">
        <v>89</v>
      </c>
      <c r="CG43" s="80" t="s">
        <v>89</v>
      </c>
      <c r="CH43" s="80" t="s">
        <v>89</v>
      </c>
      <c r="CI43" s="80" t="s">
        <v>89</v>
      </c>
      <c r="CJ43" s="80" t="s">
        <v>89</v>
      </c>
      <c r="CK43" s="80" t="s">
        <v>89</v>
      </c>
      <c r="CL43" s="80" t="s">
        <v>89</v>
      </c>
      <c r="CM43" s="80" t="s">
        <v>89</v>
      </c>
      <c r="CN43" s="80" t="s">
        <v>89</v>
      </c>
      <c r="CO43" s="80" t="s">
        <v>89</v>
      </c>
      <c r="CP43" s="80" t="s">
        <v>89</v>
      </c>
      <c r="CQ43" s="80" t="s">
        <v>89</v>
      </c>
      <c r="CR43" s="80" t="s">
        <v>89</v>
      </c>
      <c r="CS43" s="80" t="s">
        <v>89</v>
      </c>
      <c r="CT43" s="80" t="s">
        <v>89</v>
      </c>
      <c r="CU43" s="80" t="s">
        <v>89</v>
      </c>
      <c r="CV43" s="80" t="s">
        <v>89</v>
      </c>
      <c r="CW43" s="80" t="s">
        <v>89</v>
      </c>
      <c r="CX43" s="80" t="s">
        <v>89</v>
      </c>
      <c r="CY43" s="80" t="s">
        <v>89</v>
      </c>
      <c r="CZ43" s="80" t="s">
        <v>89</v>
      </c>
      <c r="DA43" s="80" t="s">
        <v>89</v>
      </c>
      <c r="DB43" s="80" t="s">
        <v>89</v>
      </c>
      <c r="DC43" s="80" t="s">
        <v>89</v>
      </c>
      <c r="DD43" s="80" t="s">
        <v>89</v>
      </c>
      <c r="DE43" s="80" t="s">
        <v>89</v>
      </c>
      <c r="DF43" s="80" t="s">
        <v>89</v>
      </c>
      <c r="DG43" s="80" t="s">
        <v>89</v>
      </c>
      <c r="DH43" s="80" t="s">
        <v>89</v>
      </c>
      <c r="DI43" s="80" t="s">
        <v>89</v>
      </c>
      <c r="DJ43" s="80" t="s">
        <v>89</v>
      </c>
      <c r="DK43" s="80" t="s">
        <v>89</v>
      </c>
      <c r="DL43" s="80" t="s">
        <v>89</v>
      </c>
      <c r="DM43" s="80" t="s">
        <v>89</v>
      </c>
      <c r="DN43" s="80" t="s">
        <v>89</v>
      </c>
      <c r="DO43" s="80" t="s">
        <v>89</v>
      </c>
      <c r="DP43" s="80" t="s">
        <v>89</v>
      </c>
      <c r="DQ43" s="80" t="s">
        <v>89</v>
      </c>
      <c r="DR43" s="80" t="s">
        <v>89</v>
      </c>
      <c r="DS43" s="80" t="s">
        <v>89</v>
      </c>
      <c r="DT43" s="80" t="s">
        <v>89</v>
      </c>
      <c r="DU43" s="80" t="s">
        <v>89</v>
      </c>
      <c r="DV43" s="80" t="s">
        <v>89</v>
      </c>
      <c r="DW43" s="80" t="s">
        <v>89</v>
      </c>
      <c r="DX43" s="80" t="s">
        <v>89</v>
      </c>
      <c r="DY43" s="141" t="s">
        <v>89</v>
      </c>
      <c r="DZ43" s="2"/>
      <c r="EA43" s="2"/>
      <c r="EB43" s="2"/>
      <c r="EC43" s="2"/>
      <c r="ED43" s="2"/>
      <c r="EE43" s="2"/>
      <c r="EF43" s="2"/>
      <c r="EG43" s="2"/>
      <c r="EH43" s="2"/>
      <c r="EI43" s="2"/>
      <c r="EJ43" s="2"/>
      <c r="EK43" s="2"/>
      <c r="EL43" s="2"/>
      <c r="EM43" s="2"/>
      <c r="EN43" s="2"/>
      <c r="EO43" s="2"/>
      <c r="EP43" s="2"/>
      <c r="EQ43" s="2"/>
      <c r="ER43" s="2"/>
      <c r="ES43" s="2"/>
      <c r="ET43" s="2"/>
      <c r="EU43" s="2"/>
    </row>
    <row r="44" spans="1:151" ht="15" customHeight="1">
      <c r="A44" s="17" t="s">
        <v>68</v>
      </c>
      <c r="B44" s="80" t="s">
        <v>89</v>
      </c>
      <c r="C44" s="80" t="s">
        <v>89</v>
      </c>
      <c r="D44" s="80" t="s">
        <v>89</v>
      </c>
      <c r="E44" s="80" t="s">
        <v>89</v>
      </c>
      <c r="F44" s="80" t="s">
        <v>89</v>
      </c>
      <c r="G44" s="80" t="s">
        <v>89</v>
      </c>
      <c r="H44" s="80" t="s">
        <v>89</v>
      </c>
      <c r="I44" s="80" t="s">
        <v>89</v>
      </c>
      <c r="J44" s="80" t="s">
        <v>89</v>
      </c>
      <c r="K44" s="80" t="s">
        <v>89</v>
      </c>
      <c r="L44" s="80" t="s">
        <v>89</v>
      </c>
      <c r="M44" s="80" t="s">
        <v>89</v>
      </c>
      <c r="N44" s="80" t="s">
        <v>89</v>
      </c>
      <c r="O44" s="80" t="s">
        <v>89</v>
      </c>
      <c r="P44" s="80" t="s">
        <v>89</v>
      </c>
      <c r="Q44" s="80" t="s">
        <v>89</v>
      </c>
      <c r="R44" s="80" t="s">
        <v>89</v>
      </c>
      <c r="S44" s="80" t="s">
        <v>89</v>
      </c>
      <c r="T44" s="80" t="s">
        <v>89</v>
      </c>
      <c r="U44" s="80" t="s">
        <v>89</v>
      </c>
      <c r="V44" s="80" t="s">
        <v>89</v>
      </c>
      <c r="W44" s="80" t="s">
        <v>89</v>
      </c>
      <c r="X44" s="80" t="s">
        <v>89</v>
      </c>
      <c r="Y44" s="80" t="s">
        <v>89</v>
      </c>
      <c r="Z44" s="80" t="s">
        <v>89</v>
      </c>
      <c r="AA44" s="80" t="s">
        <v>89</v>
      </c>
      <c r="AB44" s="80" t="s">
        <v>89</v>
      </c>
      <c r="AC44" s="80" t="s">
        <v>89</v>
      </c>
      <c r="AD44" s="80" t="s">
        <v>89</v>
      </c>
      <c r="AE44" s="80" t="s">
        <v>89</v>
      </c>
      <c r="AF44" s="80" t="s">
        <v>89</v>
      </c>
      <c r="AG44" s="80" t="s">
        <v>89</v>
      </c>
      <c r="AH44" s="80" t="s">
        <v>89</v>
      </c>
      <c r="AI44" s="80" t="s">
        <v>89</v>
      </c>
      <c r="AJ44" s="80" t="s">
        <v>89</v>
      </c>
      <c r="AK44" s="80" t="s">
        <v>89</v>
      </c>
      <c r="AL44" s="80" t="s">
        <v>89</v>
      </c>
      <c r="AM44" s="80" t="s">
        <v>89</v>
      </c>
      <c r="AN44" s="80" t="s">
        <v>89</v>
      </c>
      <c r="AO44" s="80" t="s">
        <v>89</v>
      </c>
      <c r="AP44" s="80" t="s">
        <v>89</v>
      </c>
      <c r="AQ44" s="80" t="s">
        <v>89</v>
      </c>
      <c r="AR44" s="80" t="s">
        <v>89</v>
      </c>
      <c r="AS44" s="80" t="s">
        <v>89</v>
      </c>
      <c r="AT44" s="80" t="s">
        <v>89</v>
      </c>
      <c r="AU44" s="80" t="s">
        <v>89</v>
      </c>
      <c r="AV44" s="80" t="s">
        <v>89</v>
      </c>
      <c r="AW44" s="80" t="s">
        <v>89</v>
      </c>
      <c r="AX44" s="80" t="s">
        <v>89</v>
      </c>
      <c r="AY44" s="80" t="s">
        <v>89</v>
      </c>
      <c r="AZ44" s="80" t="s">
        <v>89</v>
      </c>
      <c r="BA44" s="80" t="s">
        <v>89</v>
      </c>
      <c r="BB44" s="80" t="s">
        <v>89</v>
      </c>
      <c r="BC44" s="80" t="s">
        <v>89</v>
      </c>
      <c r="BD44" s="80" t="s">
        <v>89</v>
      </c>
      <c r="BE44" s="80" t="s">
        <v>89</v>
      </c>
      <c r="BF44" s="80" t="s">
        <v>89</v>
      </c>
      <c r="BG44" s="80" t="s">
        <v>89</v>
      </c>
      <c r="BH44" s="80" t="s">
        <v>89</v>
      </c>
      <c r="BI44" s="80" t="s">
        <v>89</v>
      </c>
      <c r="BJ44" s="80" t="s">
        <v>89</v>
      </c>
      <c r="BK44" s="80" t="s">
        <v>89</v>
      </c>
      <c r="BL44" s="80" t="s">
        <v>89</v>
      </c>
      <c r="BM44" s="80" t="s">
        <v>89</v>
      </c>
      <c r="BN44" s="80" t="s">
        <v>89</v>
      </c>
      <c r="BO44" s="80" t="s">
        <v>89</v>
      </c>
      <c r="BP44" s="80" t="s">
        <v>89</v>
      </c>
      <c r="BQ44" s="80" t="s">
        <v>89</v>
      </c>
      <c r="BR44" s="80" t="s">
        <v>89</v>
      </c>
      <c r="BS44" s="80" t="s">
        <v>89</v>
      </c>
      <c r="BT44" s="80" t="s">
        <v>89</v>
      </c>
      <c r="BU44" s="80" t="s">
        <v>89</v>
      </c>
      <c r="BV44" s="80" t="s">
        <v>89</v>
      </c>
      <c r="BW44" s="80" t="s">
        <v>89</v>
      </c>
      <c r="BX44" s="80" t="s">
        <v>89</v>
      </c>
      <c r="BY44" s="80" t="s">
        <v>89</v>
      </c>
      <c r="BZ44" s="80" t="s">
        <v>89</v>
      </c>
      <c r="CA44" s="80" t="s">
        <v>89</v>
      </c>
      <c r="CB44" s="80" t="s">
        <v>89</v>
      </c>
      <c r="CC44" s="80" t="s">
        <v>89</v>
      </c>
      <c r="CD44" s="80" t="s">
        <v>89</v>
      </c>
      <c r="CE44" s="80" t="s">
        <v>89</v>
      </c>
      <c r="CF44" s="80" t="s">
        <v>89</v>
      </c>
      <c r="CG44" s="80" t="s">
        <v>89</v>
      </c>
      <c r="CH44" s="80" t="s">
        <v>89</v>
      </c>
      <c r="CI44" s="80" t="s">
        <v>89</v>
      </c>
      <c r="CJ44" s="80" t="s">
        <v>89</v>
      </c>
      <c r="CK44" s="80" t="s">
        <v>89</v>
      </c>
      <c r="CL44" s="80" t="s">
        <v>89</v>
      </c>
      <c r="CM44" s="80" t="s">
        <v>89</v>
      </c>
      <c r="CN44" s="80" t="s">
        <v>89</v>
      </c>
      <c r="CO44" s="80" t="s">
        <v>89</v>
      </c>
      <c r="CP44" s="80" t="s">
        <v>89</v>
      </c>
      <c r="CQ44" s="80" t="s">
        <v>89</v>
      </c>
      <c r="CR44" s="80" t="s">
        <v>89</v>
      </c>
      <c r="CS44" s="80" t="s">
        <v>89</v>
      </c>
      <c r="CT44" s="80" t="s">
        <v>89</v>
      </c>
      <c r="CU44" s="80" t="s">
        <v>89</v>
      </c>
      <c r="CV44" s="80" t="s">
        <v>89</v>
      </c>
      <c r="CW44" s="80" t="s">
        <v>89</v>
      </c>
      <c r="CX44" s="80" t="s">
        <v>89</v>
      </c>
      <c r="CY44" s="80" t="s">
        <v>89</v>
      </c>
      <c r="CZ44" s="80" t="s">
        <v>89</v>
      </c>
      <c r="DA44" s="80" t="s">
        <v>89</v>
      </c>
      <c r="DB44" s="80" t="s">
        <v>89</v>
      </c>
      <c r="DC44" s="80" t="s">
        <v>89</v>
      </c>
      <c r="DD44" s="80" t="s">
        <v>89</v>
      </c>
      <c r="DE44" s="80" t="s">
        <v>89</v>
      </c>
      <c r="DF44" s="80" t="s">
        <v>89</v>
      </c>
      <c r="DG44" s="80" t="s">
        <v>89</v>
      </c>
      <c r="DH44" s="80" t="s">
        <v>89</v>
      </c>
      <c r="DI44" s="80" t="s">
        <v>89</v>
      </c>
      <c r="DJ44" s="80" t="s">
        <v>89</v>
      </c>
      <c r="DK44" s="80" t="s">
        <v>89</v>
      </c>
      <c r="DL44" s="80" t="s">
        <v>89</v>
      </c>
      <c r="DM44" s="80" t="s">
        <v>89</v>
      </c>
      <c r="DN44" s="80" t="s">
        <v>89</v>
      </c>
      <c r="DO44" s="80" t="s">
        <v>89</v>
      </c>
      <c r="DP44" s="80" t="s">
        <v>89</v>
      </c>
      <c r="DQ44" s="80" t="s">
        <v>89</v>
      </c>
      <c r="DR44" s="80" t="s">
        <v>89</v>
      </c>
      <c r="DS44" s="80" t="s">
        <v>89</v>
      </c>
      <c r="DT44" s="80" t="s">
        <v>89</v>
      </c>
      <c r="DU44" s="80" t="s">
        <v>89</v>
      </c>
      <c r="DV44" s="80" t="s">
        <v>89</v>
      </c>
      <c r="DW44" s="80" t="s">
        <v>89</v>
      </c>
      <c r="DX44" s="80" t="s">
        <v>89</v>
      </c>
      <c r="DY44" s="141" t="s">
        <v>89</v>
      </c>
      <c r="DZ44" s="2"/>
      <c r="EA44" s="2"/>
      <c r="EB44" s="2"/>
      <c r="EC44" s="2"/>
      <c r="ED44" s="2"/>
      <c r="EE44" s="2"/>
      <c r="EF44" s="2"/>
      <c r="EG44" s="2"/>
      <c r="EH44" s="2"/>
      <c r="EI44" s="2"/>
      <c r="EJ44" s="2"/>
      <c r="EK44" s="2"/>
      <c r="EL44" s="2"/>
      <c r="EM44" s="2"/>
      <c r="EN44" s="2"/>
      <c r="EO44" s="2"/>
      <c r="EP44" s="2"/>
      <c r="EQ44" s="2"/>
      <c r="ER44" s="2"/>
      <c r="ES44" s="2"/>
      <c r="ET44" s="2"/>
      <c r="EU44" s="2"/>
    </row>
    <row r="45" spans="1:151" ht="15" customHeight="1">
      <c r="A45" s="17" t="s">
        <v>69</v>
      </c>
      <c r="B45" s="80" t="s">
        <v>89</v>
      </c>
      <c r="C45" s="80" t="s">
        <v>89</v>
      </c>
      <c r="D45" s="80" t="s">
        <v>89</v>
      </c>
      <c r="E45" s="80" t="s">
        <v>89</v>
      </c>
      <c r="F45" s="80" t="s">
        <v>89</v>
      </c>
      <c r="G45" s="80" t="s">
        <v>89</v>
      </c>
      <c r="H45" s="80" t="s">
        <v>89</v>
      </c>
      <c r="I45" s="80" t="s">
        <v>89</v>
      </c>
      <c r="J45" s="80" t="s">
        <v>89</v>
      </c>
      <c r="K45" s="80" t="s">
        <v>89</v>
      </c>
      <c r="L45" s="80" t="s">
        <v>89</v>
      </c>
      <c r="M45" s="80" t="s">
        <v>89</v>
      </c>
      <c r="N45" s="80" t="s">
        <v>89</v>
      </c>
      <c r="O45" s="80" t="s">
        <v>89</v>
      </c>
      <c r="P45" s="80" t="s">
        <v>89</v>
      </c>
      <c r="Q45" s="80" t="s">
        <v>89</v>
      </c>
      <c r="R45" s="80" t="s">
        <v>89</v>
      </c>
      <c r="S45" s="80" t="s">
        <v>89</v>
      </c>
      <c r="T45" s="80" t="s">
        <v>89</v>
      </c>
      <c r="U45" s="80" t="s">
        <v>89</v>
      </c>
      <c r="V45" s="80" t="s">
        <v>89</v>
      </c>
      <c r="W45" s="80" t="s">
        <v>89</v>
      </c>
      <c r="X45" s="80" t="s">
        <v>89</v>
      </c>
      <c r="Y45" s="80" t="s">
        <v>89</v>
      </c>
      <c r="Z45" s="80" t="s">
        <v>89</v>
      </c>
      <c r="AA45" s="80" t="s">
        <v>89</v>
      </c>
      <c r="AB45" s="80" t="s">
        <v>89</v>
      </c>
      <c r="AC45" s="80" t="s">
        <v>89</v>
      </c>
      <c r="AD45" s="80" t="s">
        <v>89</v>
      </c>
      <c r="AE45" s="80" t="s">
        <v>89</v>
      </c>
      <c r="AF45" s="80" t="s">
        <v>89</v>
      </c>
      <c r="AG45" s="80" t="s">
        <v>89</v>
      </c>
      <c r="AH45" s="80" t="s">
        <v>89</v>
      </c>
      <c r="AI45" s="80" t="s">
        <v>89</v>
      </c>
      <c r="AJ45" s="80" t="s">
        <v>89</v>
      </c>
      <c r="AK45" s="80" t="s">
        <v>89</v>
      </c>
      <c r="AL45" s="80" t="s">
        <v>89</v>
      </c>
      <c r="AM45" s="80" t="s">
        <v>89</v>
      </c>
      <c r="AN45" s="80" t="s">
        <v>89</v>
      </c>
      <c r="AO45" s="80" t="s">
        <v>89</v>
      </c>
      <c r="AP45" s="80" t="s">
        <v>89</v>
      </c>
      <c r="AQ45" s="80" t="s">
        <v>89</v>
      </c>
      <c r="AR45" s="80" t="s">
        <v>89</v>
      </c>
      <c r="AS45" s="80" t="s">
        <v>89</v>
      </c>
      <c r="AT45" s="80" t="s">
        <v>89</v>
      </c>
      <c r="AU45" s="80" t="s">
        <v>89</v>
      </c>
      <c r="AV45" s="80" t="s">
        <v>89</v>
      </c>
      <c r="AW45" s="80" t="s">
        <v>89</v>
      </c>
      <c r="AX45" s="80" t="s">
        <v>89</v>
      </c>
      <c r="AY45" s="80" t="s">
        <v>89</v>
      </c>
      <c r="AZ45" s="80" t="s">
        <v>89</v>
      </c>
      <c r="BA45" s="80" t="s">
        <v>89</v>
      </c>
      <c r="BB45" s="80" t="s">
        <v>89</v>
      </c>
      <c r="BC45" s="80" t="s">
        <v>89</v>
      </c>
      <c r="BD45" s="80" t="s">
        <v>89</v>
      </c>
      <c r="BE45" s="80" t="s">
        <v>89</v>
      </c>
      <c r="BF45" s="80" t="s">
        <v>89</v>
      </c>
      <c r="BG45" s="80" t="s">
        <v>89</v>
      </c>
      <c r="BH45" s="80" t="s">
        <v>89</v>
      </c>
      <c r="BI45" s="80" t="s">
        <v>89</v>
      </c>
      <c r="BJ45" s="80" t="s">
        <v>89</v>
      </c>
      <c r="BK45" s="80" t="s">
        <v>89</v>
      </c>
      <c r="BL45" s="80" t="s">
        <v>89</v>
      </c>
      <c r="BM45" s="80" t="s">
        <v>89</v>
      </c>
      <c r="BN45" s="80" t="s">
        <v>89</v>
      </c>
      <c r="BO45" s="80" t="s">
        <v>89</v>
      </c>
      <c r="BP45" s="80" t="s">
        <v>89</v>
      </c>
      <c r="BQ45" s="80" t="s">
        <v>89</v>
      </c>
      <c r="BR45" s="80" t="s">
        <v>89</v>
      </c>
      <c r="BS45" s="80" t="s">
        <v>89</v>
      </c>
      <c r="BT45" s="80" t="s">
        <v>89</v>
      </c>
      <c r="BU45" s="80" t="s">
        <v>89</v>
      </c>
      <c r="BV45" s="80" t="s">
        <v>89</v>
      </c>
      <c r="BW45" s="80" t="s">
        <v>89</v>
      </c>
      <c r="BX45" s="80" t="s">
        <v>89</v>
      </c>
      <c r="BY45" s="80" t="s">
        <v>89</v>
      </c>
      <c r="BZ45" s="80" t="s">
        <v>89</v>
      </c>
      <c r="CA45" s="80" t="s">
        <v>89</v>
      </c>
      <c r="CB45" s="80" t="s">
        <v>89</v>
      </c>
      <c r="CC45" s="80" t="s">
        <v>89</v>
      </c>
      <c r="CD45" s="80" t="s">
        <v>89</v>
      </c>
      <c r="CE45" s="80" t="s">
        <v>89</v>
      </c>
      <c r="CF45" s="80" t="s">
        <v>89</v>
      </c>
      <c r="CG45" s="80" t="s">
        <v>89</v>
      </c>
      <c r="CH45" s="80" t="s">
        <v>89</v>
      </c>
      <c r="CI45" s="80" t="s">
        <v>89</v>
      </c>
      <c r="CJ45" s="80" t="s">
        <v>89</v>
      </c>
      <c r="CK45" s="80" t="s">
        <v>89</v>
      </c>
      <c r="CL45" s="80" t="s">
        <v>89</v>
      </c>
      <c r="CM45" s="80" t="s">
        <v>89</v>
      </c>
      <c r="CN45" s="80" t="s">
        <v>89</v>
      </c>
      <c r="CO45" s="80" t="s">
        <v>89</v>
      </c>
      <c r="CP45" s="80" t="s">
        <v>89</v>
      </c>
      <c r="CQ45" s="80" t="s">
        <v>89</v>
      </c>
      <c r="CR45" s="80" t="s">
        <v>89</v>
      </c>
      <c r="CS45" s="80" t="s">
        <v>89</v>
      </c>
      <c r="CT45" s="80" t="s">
        <v>89</v>
      </c>
      <c r="CU45" s="80" t="s">
        <v>89</v>
      </c>
      <c r="CV45" s="80" t="s">
        <v>89</v>
      </c>
      <c r="CW45" s="80" t="s">
        <v>89</v>
      </c>
      <c r="CX45" s="80" t="s">
        <v>89</v>
      </c>
      <c r="CY45" s="80" t="s">
        <v>89</v>
      </c>
      <c r="CZ45" s="80" t="s">
        <v>89</v>
      </c>
      <c r="DA45" s="80" t="s">
        <v>89</v>
      </c>
      <c r="DB45" s="80" t="s">
        <v>89</v>
      </c>
      <c r="DC45" s="80" t="s">
        <v>89</v>
      </c>
      <c r="DD45" s="80" t="s">
        <v>89</v>
      </c>
      <c r="DE45" s="80" t="s">
        <v>89</v>
      </c>
      <c r="DF45" s="80" t="s">
        <v>89</v>
      </c>
      <c r="DG45" s="80" t="s">
        <v>89</v>
      </c>
      <c r="DH45" s="80" t="s">
        <v>89</v>
      </c>
      <c r="DI45" s="80" t="s">
        <v>89</v>
      </c>
      <c r="DJ45" s="80" t="s">
        <v>89</v>
      </c>
      <c r="DK45" s="80" t="s">
        <v>89</v>
      </c>
      <c r="DL45" s="80" t="s">
        <v>89</v>
      </c>
      <c r="DM45" s="80" t="s">
        <v>89</v>
      </c>
      <c r="DN45" s="80" t="s">
        <v>89</v>
      </c>
      <c r="DO45" s="80" t="s">
        <v>89</v>
      </c>
      <c r="DP45" s="80" t="s">
        <v>89</v>
      </c>
      <c r="DQ45" s="80" t="s">
        <v>89</v>
      </c>
      <c r="DR45" s="80" t="s">
        <v>89</v>
      </c>
      <c r="DS45" s="80" t="s">
        <v>89</v>
      </c>
      <c r="DT45" s="80" t="s">
        <v>89</v>
      </c>
      <c r="DU45" s="80" t="s">
        <v>89</v>
      </c>
      <c r="DV45" s="80" t="s">
        <v>89</v>
      </c>
      <c r="DW45" s="80" t="s">
        <v>89</v>
      </c>
      <c r="DX45" s="80" t="s">
        <v>89</v>
      </c>
      <c r="DY45" s="141" t="s">
        <v>89</v>
      </c>
      <c r="DZ45" s="2"/>
      <c r="EA45" s="2"/>
      <c r="EB45" s="2"/>
      <c r="EC45" s="2"/>
      <c r="ED45" s="2"/>
      <c r="EE45" s="2"/>
      <c r="EF45" s="2"/>
      <c r="EG45" s="2"/>
      <c r="EH45" s="2"/>
      <c r="EI45" s="2"/>
      <c r="EJ45" s="2"/>
      <c r="EK45" s="2"/>
      <c r="EL45" s="2"/>
      <c r="EM45" s="2"/>
      <c r="EN45" s="2"/>
      <c r="EO45" s="2"/>
      <c r="EP45" s="2"/>
      <c r="EQ45" s="2"/>
      <c r="ER45" s="2"/>
      <c r="ES45" s="2"/>
      <c r="ET45" s="2"/>
      <c r="EU45" s="2"/>
    </row>
    <row r="46" spans="1:151" ht="15" customHeight="1">
      <c r="A46" s="17" t="s">
        <v>70</v>
      </c>
      <c r="B46" s="80" t="s">
        <v>89</v>
      </c>
      <c r="C46" s="80" t="s">
        <v>89</v>
      </c>
      <c r="D46" s="80" t="s">
        <v>89</v>
      </c>
      <c r="E46" s="80" t="s">
        <v>89</v>
      </c>
      <c r="F46" s="80" t="s">
        <v>89</v>
      </c>
      <c r="G46" s="80" t="s">
        <v>89</v>
      </c>
      <c r="H46" s="80" t="s">
        <v>89</v>
      </c>
      <c r="I46" s="80" t="s">
        <v>89</v>
      </c>
      <c r="J46" s="80" t="s">
        <v>89</v>
      </c>
      <c r="K46" s="80" t="s">
        <v>89</v>
      </c>
      <c r="L46" s="80" t="s">
        <v>89</v>
      </c>
      <c r="M46" s="80" t="s">
        <v>89</v>
      </c>
      <c r="N46" s="80" t="s">
        <v>89</v>
      </c>
      <c r="O46" s="80" t="s">
        <v>89</v>
      </c>
      <c r="P46" s="80" t="s">
        <v>89</v>
      </c>
      <c r="Q46" s="80" t="s">
        <v>89</v>
      </c>
      <c r="R46" s="80" t="s">
        <v>89</v>
      </c>
      <c r="S46" s="80" t="s">
        <v>89</v>
      </c>
      <c r="T46" s="80" t="s">
        <v>89</v>
      </c>
      <c r="U46" s="80" t="s">
        <v>89</v>
      </c>
      <c r="V46" s="80" t="s">
        <v>89</v>
      </c>
      <c r="W46" s="80" t="s">
        <v>89</v>
      </c>
      <c r="X46" s="80" t="s">
        <v>89</v>
      </c>
      <c r="Y46" s="80" t="s">
        <v>89</v>
      </c>
      <c r="Z46" s="80" t="s">
        <v>89</v>
      </c>
      <c r="AA46" s="80" t="s">
        <v>89</v>
      </c>
      <c r="AB46" s="80" t="s">
        <v>89</v>
      </c>
      <c r="AC46" s="80" t="s">
        <v>89</v>
      </c>
      <c r="AD46" s="80" t="s">
        <v>89</v>
      </c>
      <c r="AE46" s="80" t="s">
        <v>89</v>
      </c>
      <c r="AF46" s="80" t="s">
        <v>89</v>
      </c>
      <c r="AG46" s="80">
        <v>1</v>
      </c>
      <c r="AH46" s="80">
        <v>1</v>
      </c>
      <c r="AI46" s="80">
        <v>1</v>
      </c>
      <c r="AJ46" s="80">
        <v>1</v>
      </c>
      <c r="AK46" s="80">
        <v>1</v>
      </c>
      <c r="AL46" s="80">
        <v>1</v>
      </c>
      <c r="AM46" s="80">
        <v>1</v>
      </c>
      <c r="AN46" s="80">
        <v>1</v>
      </c>
      <c r="AO46" s="80">
        <v>1</v>
      </c>
      <c r="AP46" s="80">
        <v>1</v>
      </c>
      <c r="AQ46" s="80">
        <v>1</v>
      </c>
      <c r="AR46" s="80">
        <v>1</v>
      </c>
      <c r="AS46" s="80">
        <v>1</v>
      </c>
      <c r="AT46" s="80">
        <v>1</v>
      </c>
      <c r="AU46" s="80">
        <v>1</v>
      </c>
      <c r="AV46" s="80">
        <v>1</v>
      </c>
      <c r="AW46" s="80">
        <v>1</v>
      </c>
      <c r="AX46" s="80">
        <v>1</v>
      </c>
      <c r="AY46" s="80">
        <v>1</v>
      </c>
      <c r="AZ46" s="80">
        <v>1</v>
      </c>
      <c r="BA46" s="80">
        <v>1</v>
      </c>
      <c r="BB46" s="80">
        <v>1</v>
      </c>
      <c r="BC46" s="80">
        <v>1</v>
      </c>
      <c r="BD46" s="80">
        <v>1</v>
      </c>
      <c r="BE46" s="80">
        <v>1</v>
      </c>
      <c r="BF46" s="80">
        <v>1</v>
      </c>
      <c r="BG46" s="80">
        <v>1</v>
      </c>
      <c r="BH46" s="80">
        <v>1</v>
      </c>
      <c r="BI46" s="80">
        <v>1</v>
      </c>
      <c r="BJ46" s="80">
        <v>1</v>
      </c>
      <c r="BK46" s="80">
        <v>1</v>
      </c>
      <c r="BL46" s="80">
        <v>1</v>
      </c>
      <c r="BM46" s="80">
        <v>1</v>
      </c>
      <c r="BN46" s="80">
        <v>1</v>
      </c>
      <c r="BO46" s="80">
        <v>1</v>
      </c>
      <c r="BP46" s="80">
        <v>1</v>
      </c>
      <c r="BQ46" s="80">
        <v>1</v>
      </c>
      <c r="BR46" s="80">
        <v>1</v>
      </c>
      <c r="BS46" s="80">
        <v>1</v>
      </c>
      <c r="BT46" s="80">
        <v>1</v>
      </c>
      <c r="BU46" s="80">
        <v>1</v>
      </c>
      <c r="BV46" s="80">
        <v>1</v>
      </c>
      <c r="BW46" s="80">
        <v>1</v>
      </c>
      <c r="BX46" s="80">
        <v>1</v>
      </c>
      <c r="BY46" s="80">
        <v>1</v>
      </c>
      <c r="BZ46" s="80">
        <v>1</v>
      </c>
      <c r="CA46" s="80">
        <v>1</v>
      </c>
      <c r="CB46" s="80">
        <v>1</v>
      </c>
      <c r="CC46" s="80">
        <v>1</v>
      </c>
      <c r="CD46" s="80">
        <v>1</v>
      </c>
      <c r="CE46" s="80">
        <v>1</v>
      </c>
      <c r="CF46" s="80">
        <v>1</v>
      </c>
      <c r="CG46" s="80">
        <v>1</v>
      </c>
      <c r="CH46" s="80">
        <v>1</v>
      </c>
      <c r="CI46" s="80">
        <v>1</v>
      </c>
      <c r="CJ46" s="80">
        <v>1</v>
      </c>
      <c r="CK46" s="80">
        <v>1</v>
      </c>
      <c r="CL46" s="80">
        <f>1/3</f>
        <v>0.33333333333333331</v>
      </c>
      <c r="CM46" s="80">
        <v>0.5</v>
      </c>
      <c r="CN46" s="80">
        <v>0.5</v>
      </c>
      <c r="CO46" s="80">
        <v>0.5</v>
      </c>
      <c r="CP46" s="80">
        <v>0.5</v>
      </c>
      <c r="CQ46" s="80">
        <v>0.5</v>
      </c>
      <c r="CR46" s="80">
        <v>0.5</v>
      </c>
      <c r="CS46" s="80">
        <v>0.5</v>
      </c>
      <c r="CT46" s="80">
        <v>0.5</v>
      </c>
      <c r="CU46" s="80">
        <v>0.5</v>
      </c>
      <c r="CV46" s="80">
        <v>0.5</v>
      </c>
      <c r="CW46" s="80">
        <v>0.5</v>
      </c>
      <c r="CX46" s="80">
        <v>0.5</v>
      </c>
      <c r="CY46" s="80">
        <v>0.5</v>
      </c>
      <c r="CZ46" s="80">
        <v>0.5</v>
      </c>
      <c r="DA46" s="80">
        <v>0.5</v>
      </c>
      <c r="DB46" s="80">
        <v>0.5</v>
      </c>
      <c r="DC46" s="80">
        <v>0.5</v>
      </c>
      <c r="DD46" s="80">
        <v>0.5</v>
      </c>
      <c r="DE46" s="80">
        <v>0.5</v>
      </c>
      <c r="DF46" s="80">
        <v>0.5</v>
      </c>
      <c r="DG46" s="80">
        <v>0</v>
      </c>
      <c r="DH46" s="80">
        <v>0</v>
      </c>
      <c r="DI46" s="80">
        <v>0</v>
      </c>
      <c r="DJ46" s="80">
        <v>0</v>
      </c>
      <c r="DK46" s="80">
        <v>0</v>
      </c>
      <c r="DL46" s="80">
        <v>0</v>
      </c>
      <c r="DM46" s="80">
        <v>0</v>
      </c>
      <c r="DN46" s="80">
        <v>0</v>
      </c>
      <c r="DO46" s="80">
        <v>0</v>
      </c>
      <c r="DP46" s="80">
        <v>0</v>
      </c>
      <c r="DQ46" s="80">
        <v>0</v>
      </c>
      <c r="DR46" s="80">
        <v>0</v>
      </c>
      <c r="DS46" s="80">
        <v>0</v>
      </c>
      <c r="DT46" s="80">
        <v>0</v>
      </c>
      <c r="DU46" s="80">
        <v>0</v>
      </c>
      <c r="DV46" s="80">
        <v>0</v>
      </c>
      <c r="DW46" s="80">
        <v>0</v>
      </c>
      <c r="DX46" s="80">
        <v>0</v>
      </c>
      <c r="DY46" s="141">
        <v>0</v>
      </c>
      <c r="DZ46" s="2"/>
      <c r="EA46" s="2"/>
      <c r="EB46" s="2"/>
      <c r="EC46" s="2"/>
      <c r="ED46" s="2"/>
      <c r="EE46" s="2"/>
      <c r="EF46" s="2"/>
      <c r="EG46" s="2"/>
      <c r="EH46" s="2"/>
      <c r="EI46" s="2"/>
      <c r="EJ46" s="2"/>
      <c r="EK46" s="2"/>
      <c r="EL46" s="2"/>
      <c r="EM46" s="2"/>
      <c r="EN46" s="2"/>
      <c r="EO46" s="2"/>
      <c r="EP46" s="2"/>
      <c r="EQ46" s="2"/>
      <c r="ER46" s="2"/>
      <c r="ES46" s="2"/>
      <c r="ET46" s="2"/>
      <c r="EU46" s="2"/>
    </row>
    <row r="47" spans="1:151" ht="15" customHeight="1">
      <c r="A47" s="18" t="s">
        <v>71</v>
      </c>
      <c r="B47" s="80" t="s">
        <v>89</v>
      </c>
      <c r="C47" s="80" t="s">
        <v>89</v>
      </c>
      <c r="D47" s="80" t="s">
        <v>89</v>
      </c>
      <c r="E47" s="80" t="s">
        <v>89</v>
      </c>
      <c r="F47" s="80" t="s">
        <v>89</v>
      </c>
      <c r="G47" s="80" t="s">
        <v>89</v>
      </c>
      <c r="H47" s="80" t="s">
        <v>89</v>
      </c>
      <c r="I47" s="80" t="s">
        <v>89</v>
      </c>
      <c r="J47" s="80" t="s">
        <v>89</v>
      </c>
      <c r="K47" s="80" t="s">
        <v>89</v>
      </c>
      <c r="L47" s="80" t="s">
        <v>89</v>
      </c>
      <c r="M47" s="80" t="s">
        <v>89</v>
      </c>
      <c r="N47" s="80" t="s">
        <v>89</v>
      </c>
      <c r="O47" s="80" t="s">
        <v>89</v>
      </c>
      <c r="P47" s="80" t="s">
        <v>89</v>
      </c>
      <c r="Q47" s="80" t="s">
        <v>89</v>
      </c>
      <c r="R47" s="80" t="s">
        <v>89</v>
      </c>
      <c r="S47" s="80" t="s">
        <v>89</v>
      </c>
      <c r="T47" s="80" t="s">
        <v>89</v>
      </c>
      <c r="U47" s="80" t="s">
        <v>89</v>
      </c>
      <c r="V47" s="80" t="s">
        <v>89</v>
      </c>
      <c r="W47" s="80" t="s">
        <v>89</v>
      </c>
      <c r="X47" s="80" t="s">
        <v>89</v>
      </c>
      <c r="Y47" s="80" t="s">
        <v>89</v>
      </c>
      <c r="Z47" s="80" t="s">
        <v>89</v>
      </c>
      <c r="AA47" s="80" t="s">
        <v>89</v>
      </c>
      <c r="AB47" s="80" t="s">
        <v>89</v>
      </c>
      <c r="AC47" s="80" t="s">
        <v>89</v>
      </c>
      <c r="AD47" s="80" t="s">
        <v>89</v>
      </c>
      <c r="AE47" s="80" t="s">
        <v>89</v>
      </c>
      <c r="AF47" s="80" t="s">
        <v>89</v>
      </c>
      <c r="AG47" s="80">
        <v>1</v>
      </c>
      <c r="AH47" s="80">
        <v>1</v>
      </c>
      <c r="AI47" s="80">
        <v>1</v>
      </c>
      <c r="AJ47" s="80">
        <v>1</v>
      </c>
      <c r="AK47" s="80">
        <v>1</v>
      </c>
      <c r="AL47" s="80">
        <v>1</v>
      </c>
      <c r="AM47" s="80">
        <v>1</v>
      </c>
      <c r="AN47" s="80">
        <v>1</v>
      </c>
      <c r="AO47" s="80">
        <v>1</v>
      </c>
      <c r="AP47" s="80">
        <v>1</v>
      </c>
      <c r="AQ47" s="80">
        <v>1</v>
      </c>
      <c r="AR47" s="80">
        <v>1</v>
      </c>
      <c r="AS47" s="80">
        <v>1</v>
      </c>
      <c r="AT47" s="80">
        <v>1</v>
      </c>
      <c r="AU47" s="80">
        <v>1</v>
      </c>
      <c r="AV47" s="80">
        <v>1</v>
      </c>
      <c r="AW47" s="80">
        <v>0</v>
      </c>
      <c r="AX47" s="80">
        <v>0</v>
      </c>
      <c r="AY47" s="80">
        <v>0</v>
      </c>
      <c r="AZ47" s="80">
        <v>0</v>
      </c>
      <c r="BA47" s="80">
        <v>0</v>
      </c>
      <c r="BB47" s="80">
        <v>0</v>
      </c>
      <c r="BC47" s="80">
        <v>0</v>
      </c>
      <c r="BD47" s="80">
        <v>0</v>
      </c>
      <c r="BE47" s="80">
        <v>0</v>
      </c>
      <c r="BF47" s="80">
        <v>0</v>
      </c>
      <c r="BG47" s="80">
        <v>0</v>
      </c>
      <c r="BH47" s="80">
        <v>0</v>
      </c>
      <c r="BI47" s="80">
        <v>0</v>
      </c>
      <c r="BJ47" s="80">
        <v>0</v>
      </c>
      <c r="BK47" s="80">
        <v>0</v>
      </c>
      <c r="BL47" s="80">
        <v>0</v>
      </c>
      <c r="BM47" s="80">
        <v>0</v>
      </c>
      <c r="BN47" s="80">
        <v>0</v>
      </c>
      <c r="BO47" s="80">
        <v>0</v>
      </c>
      <c r="BP47" s="80">
        <v>0</v>
      </c>
      <c r="BQ47" s="80">
        <v>0</v>
      </c>
      <c r="BR47" s="80">
        <v>0</v>
      </c>
      <c r="BS47" s="80">
        <v>0</v>
      </c>
      <c r="BT47" s="80">
        <v>0</v>
      </c>
      <c r="BU47" s="80">
        <v>0</v>
      </c>
      <c r="BV47" s="80">
        <v>0</v>
      </c>
      <c r="BW47" s="80">
        <v>0</v>
      </c>
      <c r="BX47" s="80">
        <v>0</v>
      </c>
      <c r="BY47" s="80">
        <v>0</v>
      </c>
      <c r="BZ47" s="80">
        <v>0</v>
      </c>
      <c r="CA47" s="80">
        <v>0</v>
      </c>
      <c r="CB47" s="80">
        <v>0</v>
      </c>
      <c r="CC47" s="80">
        <v>0</v>
      </c>
      <c r="CD47" s="80">
        <v>0</v>
      </c>
      <c r="CE47" s="80">
        <v>0</v>
      </c>
      <c r="CF47" s="80">
        <v>0</v>
      </c>
      <c r="CG47" s="80">
        <v>0</v>
      </c>
      <c r="CH47" s="80">
        <v>0</v>
      </c>
      <c r="CI47" s="80">
        <v>0</v>
      </c>
      <c r="CJ47" s="80">
        <v>0</v>
      </c>
      <c r="CK47" s="80">
        <v>0</v>
      </c>
      <c r="CL47" s="80">
        <v>0</v>
      </c>
      <c r="CM47" s="80">
        <v>0</v>
      </c>
      <c r="CN47" s="80">
        <v>0</v>
      </c>
      <c r="CO47" s="80">
        <v>0</v>
      </c>
      <c r="CP47" s="80">
        <v>0</v>
      </c>
      <c r="CQ47" s="80">
        <v>0</v>
      </c>
      <c r="CR47" s="80">
        <v>0</v>
      </c>
      <c r="CS47" s="80">
        <v>0</v>
      </c>
      <c r="CT47" s="80">
        <v>0</v>
      </c>
      <c r="CU47" s="80">
        <v>0</v>
      </c>
      <c r="CV47" s="80">
        <v>0</v>
      </c>
      <c r="CW47" s="80">
        <v>0</v>
      </c>
      <c r="CX47" s="80">
        <v>0</v>
      </c>
      <c r="CY47" s="80">
        <v>0</v>
      </c>
      <c r="CZ47" s="80">
        <v>0</v>
      </c>
      <c r="DA47" s="80">
        <v>0</v>
      </c>
      <c r="DB47" s="80">
        <v>0</v>
      </c>
      <c r="DC47" s="80">
        <v>0</v>
      </c>
      <c r="DD47" s="80">
        <v>0</v>
      </c>
      <c r="DE47" s="80">
        <v>0</v>
      </c>
      <c r="DF47" s="80">
        <v>0</v>
      </c>
      <c r="DG47" s="80">
        <v>0</v>
      </c>
      <c r="DH47" s="80">
        <v>0</v>
      </c>
      <c r="DI47" s="80">
        <v>0</v>
      </c>
      <c r="DJ47" s="80">
        <v>0</v>
      </c>
      <c r="DK47" s="80">
        <v>0</v>
      </c>
      <c r="DL47" s="80">
        <v>0</v>
      </c>
      <c r="DM47" s="80">
        <v>0</v>
      </c>
      <c r="DN47" s="80">
        <v>0</v>
      </c>
      <c r="DO47" s="80">
        <v>0</v>
      </c>
      <c r="DP47" s="80">
        <v>0</v>
      </c>
      <c r="DQ47" s="80">
        <v>0</v>
      </c>
      <c r="DR47" s="80">
        <v>0</v>
      </c>
      <c r="DS47" s="80">
        <v>0</v>
      </c>
      <c r="DT47" s="80">
        <v>0</v>
      </c>
      <c r="DU47" s="80">
        <v>0</v>
      </c>
      <c r="DV47" s="80">
        <v>0</v>
      </c>
      <c r="DW47" s="80">
        <v>0</v>
      </c>
      <c r="DX47" s="80">
        <v>0</v>
      </c>
      <c r="DY47" s="141">
        <v>0</v>
      </c>
      <c r="DZ47" s="2"/>
      <c r="EA47" s="2"/>
      <c r="EB47" s="2"/>
      <c r="EC47" s="2"/>
      <c r="ED47" s="2"/>
      <c r="EE47" s="2"/>
      <c r="EF47" s="2"/>
      <c r="EG47" s="2"/>
      <c r="EH47" s="2"/>
      <c r="EI47" s="2"/>
      <c r="EJ47" s="2"/>
      <c r="EK47" s="2"/>
      <c r="EL47" s="2"/>
      <c r="EM47" s="2"/>
      <c r="EN47" s="2"/>
      <c r="EO47" s="2"/>
      <c r="EP47" s="2"/>
      <c r="EQ47" s="2"/>
      <c r="ER47" s="2"/>
      <c r="ES47" s="2"/>
      <c r="ET47" s="2"/>
      <c r="EU47" s="2"/>
    </row>
    <row r="48" spans="1:151" ht="15" customHeight="1">
      <c r="A48" s="17" t="s">
        <v>72</v>
      </c>
      <c r="B48" s="80" t="s">
        <v>89</v>
      </c>
      <c r="C48" s="80" t="s">
        <v>89</v>
      </c>
      <c r="D48" s="80" t="s">
        <v>89</v>
      </c>
      <c r="E48" s="80" t="s">
        <v>89</v>
      </c>
      <c r="F48" s="80" t="s">
        <v>89</v>
      </c>
      <c r="G48" s="80" t="s">
        <v>89</v>
      </c>
      <c r="H48" s="80" t="s">
        <v>89</v>
      </c>
      <c r="I48" s="80" t="s">
        <v>89</v>
      </c>
      <c r="J48" s="80" t="s">
        <v>89</v>
      </c>
      <c r="K48" s="80" t="s">
        <v>89</v>
      </c>
      <c r="L48" s="80" t="s">
        <v>89</v>
      </c>
      <c r="M48" s="80" t="s">
        <v>89</v>
      </c>
      <c r="N48" s="80" t="s">
        <v>89</v>
      </c>
      <c r="O48" s="80" t="s">
        <v>89</v>
      </c>
      <c r="P48" s="80" t="s">
        <v>89</v>
      </c>
      <c r="Q48" s="80" t="s">
        <v>89</v>
      </c>
      <c r="R48" s="80">
        <v>0</v>
      </c>
      <c r="S48" s="80">
        <v>0</v>
      </c>
      <c r="T48" s="80">
        <v>0</v>
      </c>
      <c r="U48" s="80">
        <v>0</v>
      </c>
      <c r="V48" s="80">
        <v>0</v>
      </c>
      <c r="W48" s="80">
        <v>0</v>
      </c>
      <c r="X48" s="80">
        <v>0</v>
      </c>
      <c r="Y48" s="80">
        <v>0</v>
      </c>
      <c r="Z48" s="80">
        <v>0</v>
      </c>
      <c r="AA48" s="80">
        <v>0</v>
      </c>
      <c r="AB48" s="80">
        <v>0</v>
      </c>
      <c r="AC48" s="80">
        <v>0</v>
      </c>
      <c r="AD48" s="80">
        <v>0</v>
      </c>
      <c r="AE48" s="80">
        <v>0</v>
      </c>
      <c r="AF48" s="80">
        <v>0</v>
      </c>
      <c r="AG48" s="80">
        <v>0</v>
      </c>
      <c r="AH48" s="80">
        <v>0</v>
      </c>
      <c r="AI48" s="80">
        <v>0</v>
      </c>
      <c r="AJ48" s="80">
        <v>0</v>
      </c>
      <c r="AK48" s="80">
        <v>0</v>
      </c>
      <c r="AL48" s="80">
        <v>0</v>
      </c>
      <c r="AM48" s="80">
        <v>0</v>
      </c>
      <c r="AN48" s="80">
        <v>0</v>
      </c>
      <c r="AO48" s="80">
        <v>0</v>
      </c>
      <c r="AP48" s="80">
        <v>0</v>
      </c>
      <c r="AQ48" s="80">
        <v>0</v>
      </c>
      <c r="AR48" s="80">
        <v>0</v>
      </c>
      <c r="AS48" s="80">
        <v>0</v>
      </c>
      <c r="AT48" s="80">
        <v>0</v>
      </c>
      <c r="AU48" s="80">
        <v>0</v>
      </c>
      <c r="AV48" s="80">
        <v>0</v>
      </c>
      <c r="AW48" s="80">
        <v>0</v>
      </c>
      <c r="AX48" s="80">
        <v>0</v>
      </c>
      <c r="AY48" s="80">
        <v>0</v>
      </c>
      <c r="AZ48" s="80">
        <v>0</v>
      </c>
      <c r="BA48" s="80">
        <v>0</v>
      </c>
      <c r="BB48" s="80">
        <v>0</v>
      </c>
      <c r="BC48" s="80">
        <v>0</v>
      </c>
      <c r="BD48" s="80">
        <v>0</v>
      </c>
      <c r="BE48" s="80">
        <v>0</v>
      </c>
      <c r="BF48" s="80">
        <v>0</v>
      </c>
      <c r="BG48" s="80">
        <v>0</v>
      </c>
      <c r="BH48" s="80">
        <v>0</v>
      </c>
      <c r="BI48" s="80">
        <v>0</v>
      </c>
      <c r="BJ48" s="80">
        <v>0</v>
      </c>
      <c r="BK48" s="80">
        <v>0</v>
      </c>
      <c r="BL48" s="80">
        <v>0</v>
      </c>
      <c r="BM48" s="80">
        <v>0</v>
      </c>
      <c r="BN48" s="80">
        <v>0</v>
      </c>
      <c r="BO48" s="80">
        <v>0</v>
      </c>
      <c r="BP48" s="80">
        <v>0</v>
      </c>
      <c r="BQ48" s="80">
        <v>0</v>
      </c>
      <c r="BR48" s="80">
        <v>0</v>
      </c>
      <c r="BS48" s="80">
        <v>0</v>
      </c>
      <c r="BT48" s="80">
        <v>0</v>
      </c>
      <c r="BU48" s="80">
        <v>0</v>
      </c>
      <c r="BV48" s="80">
        <v>0</v>
      </c>
      <c r="BW48" s="80">
        <v>0</v>
      </c>
      <c r="BX48" s="80">
        <v>0</v>
      </c>
      <c r="BY48" s="80">
        <v>0</v>
      </c>
      <c r="BZ48" s="80">
        <v>0</v>
      </c>
      <c r="CA48" s="80">
        <v>0</v>
      </c>
      <c r="CB48" s="80">
        <v>0</v>
      </c>
      <c r="CC48" s="80">
        <v>0</v>
      </c>
      <c r="CD48" s="80">
        <v>0</v>
      </c>
      <c r="CE48" s="80">
        <v>0</v>
      </c>
      <c r="CF48" s="80">
        <v>0</v>
      </c>
      <c r="CG48" s="80">
        <v>0</v>
      </c>
      <c r="CH48" s="80">
        <v>0</v>
      </c>
      <c r="CI48" s="80">
        <v>0</v>
      </c>
      <c r="CJ48" s="80">
        <v>0</v>
      </c>
      <c r="CK48" s="80">
        <v>0</v>
      </c>
      <c r="CL48" s="80">
        <v>0</v>
      </c>
      <c r="CM48" s="80">
        <v>0</v>
      </c>
      <c r="CN48" s="80">
        <v>0</v>
      </c>
      <c r="CO48" s="80">
        <v>0</v>
      </c>
      <c r="CP48" s="80">
        <v>0</v>
      </c>
      <c r="CQ48" s="80">
        <v>0</v>
      </c>
      <c r="CR48" s="80">
        <v>0</v>
      </c>
      <c r="CS48" s="80">
        <v>0</v>
      </c>
      <c r="CT48" s="80">
        <v>0</v>
      </c>
      <c r="CU48" s="80">
        <v>0</v>
      </c>
      <c r="CV48" s="80">
        <v>0</v>
      </c>
      <c r="CW48" s="80">
        <v>0</v>
      </c>
      <c r="CX48" s="80">
        <v>0</v>
      </c>
      <c r="CY48" s="80">
        <v>0</v>
      </c>
      <c r="CZ48" s="80">
        <v>0</v>
      </c>
      <c r="DA48" s="80">
        <v>0</v>
      </c>
      <c r="DB48" s="80">
        <v>0</v>
      </c>
      <c r="DC48" s="80">
        <v>0</v>
      </c>
      <c r="DD48" s="80">
        <v>0</v>
      </c>
      <c r="DE48" s="80">
        <v>0</v>
      </c>
      <c r="DF48" s="80">
        <v>0</v>
      </c>
      <c r="DG48" s="80">
        <v>0</v>
      </c>
      <c r="DH48" s="80">
        <v>0</v>
      </c>
      <c r="DI48" s="80">
        <v>0</v>
      </c>
      <c r="DJ48" s="80">
        <v>0</v>
      </c>
      <c r="DK48" s="80">
        <v>0</v>
      </c>
      <c r="DL48" s="80">
        <v>0</v>
      </c>
      <c r="DM48" s="80">
        <v>0</v>
      </c>
      <c r="DN48" s="80">
        <v>0</v>
      </c>
      <c r="DO48" s="80">
        <v>0</v>
      </c>
      <c r="DP48" s="80">
        <v>0</v>
      </c>
      <c r="DQ48" s="80">
        <v>0</v>
      </c>
      <c r="DR48" s="80">
        <v>0</v>
      </c>
      <c r="DS48" s="80">
        <v>0</v>
      </c>
      <c r="DT48" s="80">
        <v>0</v>
      </c>
      <c r="DU48" s="80">
        <v>0</v>
      </c>
      <c r="DV48" s="80">
        <v>0</v>
      </c>
      <c r="DW48" s="80">
        <v>0</v>
      </c>
      <c r="DX48" s="80">
        <v>0</v>
      </c>
      <c r="DY48" s="141">
        <v>0</v>
      </c>
      <c r="DZ48" s="2"/>
      <c r="EA48" s="2"/>
      <c r="EB48" s="2"/>
      <c r="EC48" s="2"/>
      <c r="ED48" s="2"/>
      <c r="EE48" s="2"/>
      <c r="EF48" s="2"/>
      <c r="EG48" s="2"/>
      <c r="EH48" s="2"/>
      <c r="EI48" s="2"/>
      <c r="EJ48" s="2"/>
      <c r="EK48" s="2"/>
      <c r="EL48" s="2"/>
      <c r="EM48" s="2"/>
      <c r="EN48" s="2"/>
      <c r="EO48" s="2"/>
      <c r="EP48" s="2"/>
      <c r="EQ48" s="2"/>
      <c r="ER48" s="2"/>
      <c r="ES48" s="2"/>
      <c r="ET48" s="2"/>
      <c r="EU48" s="2"/>
    </row>
    <row r="49" spans="1:151" ht="15" customHeight="1">
      <c r="A49" s="17" t="s">
        <v>73</v>
      </c>
      <c r="B49" s="80" t="s">
        <v>89</v>
      </c>
      <c r="C49" s="80" t="s">
        <v>89</v>
      </c>
      <c r="D49" s="80" t="s">
        <v>89</v>
      </c>
      <c r="E49" s="80" t="s">
        <v>89</v>
      </c>
      <c r="F49" s="80" t="s">
        <v>89</v>
      </c>
      <c r="G49" s="80" t="s">
        <v>89</v>
      </c>
      <c r="H49" s="80" t="s">
        <v>89</v>
      </c>
      <c r="I49" s="80" t="s">
        <v>89</v>
      </c>
      <c r="J49" s="80" t="s">
        <v>89</v>
      </c>
      <c r="K49" s="80" t="s">
        <v>89</v>
      </c>
      <c r="L49" s="80" t="s">
        <v>89</v>
      </c>
      <c r="M49" s="80" t="s">
        <v>89</v>
      </c>
      <c r="N49" s="80" t="s">
        <v>89</v>
      </c>
      <c r="O49" s="80" t="s">
        <v>89</v>
      </c>
      <c r="P49" s="80" t="s">
        <v>89</v>
      </c>
      <c r="Q49" s="80" t="s">
        <v>89</v>
      </c>
      <c r="R49" s="80" t="s">
        <v>89</v>
      </c>
      <c r="S49" s="80" t="s">
        <v>89</v>
      </c>
      <c r="T49" s="80" t="s">
        <v>89</v>
      </c>
      <c r="U49" s="80" t="s">
        <v>89</v>
      </c>
      <c r="V49" s="80" t="s">
        <v>89</v>
      </c>
      <c r="W49" s="80" t="s">
        <v>89</v>
      </c>
      <c r="X49" s="80" t="s">
        <v>89</v>
      </c>
      <c r="Y49" s="80" t="s">
        <v>89</v>
      </c>
      <c r="Z49" s="80" t="s">
        <v>89</v>
      </c>
      <c r="AA49" s="80" t="s">
        <v>89</v>
      </c>
      <c r="AB49" s="80" t="s">
        <v>89</v>
      </c>
      <c r="AC49" s="80" t="s">
        <v>89</v>
      </c>
      <c r="AD49" s="80" t="s">
        <v>89</v>
      </c>
      <c r="AE49" s="80" t="s">
        <v>89</v>
      </c>
      <c r="AF49" s="80" t="s">
        <v>89</v>
      </c>
      <c r="AG49" s="80" t="s">
        <v>89</v>
      </c>
      <c r="AH49" s="80" t="s">
        <v>89</v>
      </c>
      <c r="AI49" s="80" t="s">
        <v>89</v>
      </c>
      <c r="AJ49" s="80" t="s">
        <v>89</v>
      </c>
      <c r="AK49" s="80" t="s">
        <v>89</v>
      </c>
      <c r="AL49" s="80" t="s">
        <v>89</v>
      </c>
      <c r="AM49" s="80" t="s">
        <v>89</v>
      </c>
      <c r="AN49" s="80" t="s">
        <v>89</v>
      </c>
      <c r="AO49" s="80" t="s">
        <v>89</v>
      </c>
      <c r="AP49" s="80" t="s">
        <v>89</v>
      </c>
      <c r="AQ49" s="80" t="s">
        <v>89</v>
      </c>
      <c r="AR49" s="80" t="s">
        <v>89</v>
      </c>
      <c r="AS49" s="80" t="s">
        <v>89</v>
      </c>
      <c r="AT49" s="80" t="s">
        <v>89</v>
      </c>
      <c r="AU49" s="80" t="s">
        <v>89</v>
      </c>
      <c r="AV49" s="80" t="s">
        <v>89</v>
      </c>
      <c r="AW49" s="80" t="s">
        <v>89</v>
      </c>
      <c r="AX49" s="80" t="s">
        <v>89</v>
      </c>
      <c r="AY49" s="80" t="s">
        <v>89</v>
      </c>
      <c r="AZ49" s="80" t="s">
        <v>89</v>
      </c>
      <c r="BA49" s="80" t="s">
        <v>89</v>
      </c>
      <c r="BB49" s="80" t="s">
        <v>89</v>
      </c>
      <c r="BC49" s="80" t="s">
        <v>89</v>
      </c>
      <c r="BD49" s="80" t="s">
        <v>89</v>
      </c>
      <c r="BE49" s="80" t="s">
        <v>89</v>
      </c>
      <c r="BF49" s="80" t="s">
        <v>89</v>
      </c>
      <c r="BG49" s="80" t="s">
        <v>89</v>
      </c>
      <c r="BH49" s="80" t="s">
        <v>89</v>
      </c>
      <c r="BI49" s="80" t="s">
        <v>89</v>
      </c>
      <c r="BJ49" s="80" t="s">
        <v>89</v>
      </c>
      <c r="BK49" s="80" t="s">
        <v>89</v>
      </c>
      <c r="BL49" s="80" t="s">
        <v>89</v>
      </c>
      <c r="BM49" s="80" t="s">
        <v>89</v>
      </c>
      <c r="BN49" s="80" t="s">
        <v>89</v>
      </c>
      <c r="BO49" s="80" t="s">
        <v>89</v>
      </c>
      <c r="BP49" s="80" t="s">
        <v>89</v>
      </c>
      <c r="BQ49" s="80" t="s">
        <v>89</v>
      </c>
      <c r="BR49" s="80" t="s">
        <v>89</v>
      </c>
      <c r="BS49" s="80" t="s">
        <v>89</v>
      </c>
      <c r="BT49" s="80" t="s">
        <v>89</v>
      </c>
      <c r="BU49" s="80" t="s">
        <v>89</v>
      </c>
      <c r="BV49" s="80" t="s">
        <v>89</v>
      </c>
      <c r="BW49" s="80" t="s">
        <v>89</v>
      </c>
      <c r="BX49" s="80" t="s">
        <v>89</v>
      </c>
      <c r="BY49" s="80" t="s">
        <v>89</v>
      </c>
      <c r="BZ49" s="80" t="s">
        <v>89</v>
      </c>
      <c r="CA49" s="80" t="s">
        <v>89</v>
      </c>
      <c r="CB49" s="80" t="s">
        <v>89</v>
      </c>
      <c r="CC49" s="80" t="s">
        <v>89</v>
      </c>
      <c r="CD49" s="80" t="s">
        <v>89</v>
      </c>
      <c r="CE49" s="80" t="s">
        <v>89</v>
      </c>
      <c r="CF49" s="80" t="s">
        <v>89</v>
      </c>
      <c r="CG49" s="80" t="s">
        <v>89</v>
      </c>
      <c r="CH49" s="80" t="s">
        <v>89</v>
      </c>
      <c r="CI49" s="80" t="s">
        <v>89</v>
      </c>
      <c r="CJ49" s="80" t="s">
        <v>89</v>
      </c>
      <c r="CK49" s="80" t="s">
        <v>89</v>
      </c>
      <c r="CL49" s="80" t="s">
        <v>89</v>
      </c>
      <c r="CM49" s="80" t="s">
        <v>89</v>
      </c>
      <c r="CN49" s="80" t="s">
        <v>89</v>
      </c>
      <c r="CO49" s="80" t="s">
        <v>89</v>
      </c>
      <c r="CP49" s="80" t="s">
        <v>89</v>
      </c>
      <c r="CQ49" s="80" t="s">
        <v>89</v>
      </c>
      <c r="CR49" s="80" t="s">
        <v>89</v>
      </c>
      <c r="CS49" s="80" t="s">
        <v>89</v>
      </c>
      <c r="CT49" s="80" t="s">
        <v>89</v>
      </c>
      <c r="CU49" s="80" t="s">
        <v>89</v>
      </c>
      <c r="CV49" s="80" t="s">
        <v>89</v>
      </c>
      <c r="CW49" s="80" t="s">
        <v>89</v>
      </c>
      <c r="CX49" s="80" t="s">
        <v>89</v>
      </c>
      <c r="CY49" s="80" t="s">
        <v>89</v>
      </c>
      <c r="CZ49" s="80" t="s">
        <v>89</v>
      </c>
      <c r="DA49" s="80" t="s">
        <v>89</v>
      </c>
      <c r="DB49" s="80" t="s">
        <v>89</v>
      </c>
      <c r="DC49" s="80" t="s">
        <v>89</v>
      </c>
      <c r="DD49" s="80" t="s">
        <v>89</v>
      </c>
      <c r="DE49" s="80" t="s">
        <v>89</v>
      </c>
      <c r="DF49" s="80" t="s">
        <v>89</v>
      </c>
      <c r="DG49" s="80" t="s">
        <v>89</v>
      </c>
      <c r="DH49" s="80" t="s">
        <v>89</v>
      </c>
      <c r="DI49" s="80" t="s">
        <v>89</v>
      </c>
      <c r="DJ49" s="80" t="s">
        <v>89</v>
      </c>
      <c r="DK49" s="80" t="s">
        <v>89</v>
      </c>
      <c r="DL49" s="80" t="s">
        <v>89</v>
      </c>
      <c r="DM49" s="80" t="s">
        <v>89</v>
      </c>
      <c r="DN49" s="80" t="s">
        <v>89</v>
      </c>
      <c r="DO49" s="80" t="s">
        <v>89</v>
      </c>
      <c r="DP49" s="80" t="s">
        <v>89</v>
      </c>
      <c r="DQ49" s="80" t="s">
        <v>89</v>
      </c>
      <c r="DR49" s="80" t="s">
        <v>89</v>
      </c>
      <c r="DS49" s="80" t="s">
        <v>89</v>
      </c>
      <c r="DT49" s="80" t="s">
        <v>89</v>
      </c>
      <c r="DU49" s="80" t="s">
        <v>89</v>
      </c>
      <c r="DV49" s="80" t="s">
        <v>89</v>
      </c>
      <c r="DW49" s="80" t="s">
        <v>89</v>
      </c>
      <c r="DX49" s="80" t="s">
        <v>89</v>
      </c>
      <c r="DY49" s="141" t="s">
        <v>89</v>
      </c>
      <c r="DZ49" s="2"/>
      <c r="EA49" s="2"/>
      <c r="EB49" s="2"/>
      <c r="EC49" s="2"/>
      <c r="ED49" s="2"/>
      <c r="EE49" s="2"/>
      <c r="EF49" s="2"/>
      <c r="EG49" s="2"/>
      <c r="EH49" s="2"/>
      <c r="EI49" s="2"/>
      <c r="EJ49" s="2"/>
      <c r="EK49" s="2"/>
      <c r="EL49" s="2"/>
      <c r="EM49" s="2"/>
      <c r="EN49" s="2"/>
      <c r="EO49" s="2"/>
      <c r="EP49" s="2"/>
      <c r="EQ49" s="2"/>
      <c r="ER49" s="2"/>
      <c r="ES49" s="2"/>
      <c r="ET49" s="2"/>
      <c r="EU49" s="2"/>
    </row>
    <row r="50" spans="1:151" ht="15" customHeight="1">
      <c r="A50" s="17" t="s">
        <v>74</v>
      </c>
      <c r="B50" s="80" t="s">
        <v>89</v>
      </c>
      <c r="C50" s="80" t="s">
        <v>89</v>
      </c>
      <c r="D50" s="80" t="s">
        <v>89</v>
      </c>
      <c r="E50" s="80" t="s">
        <v>89</v>
      </c>
      <c r="F50" s="80" t="s">
        <v>89</v>
      </c>
      <c r="G50" s="80" t="s">
        <v>89</v>
      </c>
      <c r="H50" s="80" t="s">
        <v>89</v>
      </c>
      <c r="I50" s="80" t="s">
        <v>89</v>
      </c>
      <c r="J50" s="80" t="s">
        <v>89</v>
      </c>
      <c r="K50" s="80" t="s">
        <v>89</v>
      </c>
      <c r="L50" s="80" t="s">
        <v>89</v>
      </c>
      <c r="M50" s="80" t="s">
        <v>89</v>
      </c>
      <c r="N50" s="80" t="s">
        <v>89</v>
      </c>
      <c r="O50" s="80" t="s">
        <v>89</v>
      </c>
      <c r="P50" s="80" t="s">
        <v>89</v>
      </c>
      <c r="Q50" s="80" t="s">
        <v>89</v>
      </c>
      <c r="R50" s="80" t="s">
        <v>89</v>
      </c>
      <c r="S50" s="80" t="s">
        <v>89</v>
      </c>
      <c r="T50" s="80" t="s">
        <v>89</v>
      </c>
      <c r="U50" s="80" t="s">
        <v>89</v>
      </c>
      <c r="V50" s="80" t="s">
        <v>89</v>
      </c>
      <c r="W50" s="80" t="s">
        <v>89</v>
      </c>
      <c r="X50" s="80" t="s">
        <v>89</v>
      </c>
      <c r="Y50" s="80" t="s">
        <v>89</v>
      </c>
      <c r="Z50" s="80" t="s">
        <v>89</v>
      </c>
      <c r="AA50" s="80" t="s">
        <v>89</v>
      </c>
      <c r="AB50" s="80" t="s">
        <v>89</v>
      </c>
      <c r="AC50" s="80" t="s">
        <v>89</v>
      </c>
      <c r="AD50" s="80" t="s">
        <v>89</v>
      </c>
      <c r="AE50" s="80" t="s">
        <v>89</v>
      </c>
      <c r="AF50" s="80" t="s">
        <v>89</v>
      </c>
      <c r="AG50" s="80" t="s">
        <v>89</v>
      </c>
      <c r="AH50" s="80" t="s">
        <v>89</v>
      </c>
      <c r="AI50" s="80" t="s">
        <v>89</v>
      </c>
      <c r="AJ50" s="80" t="s">
        <v>89</v>
      </c>
      <c r="AK50" s="80">
        <v>1</v>
      </c>
      <c r="AL50" s="80">
        <v>1</v>
      </c>
      <c r="AM50" s="80">
        <v>1</v>
      </c>
      <c r="AN50" s="80">
        <v>1</v>
      </c>
      <c r="AO50" s="80">
        <v>1</v>
      </c>
      <c r="AP50" s="80">
        <v>1</v>
      </c>
      <c r="AQ50" s="80">
        <v>1</v>
      </c>
      <c r="AR50" s="80">
        <v>1</v>
      </c>
      <c r="AS50" s="80">
        <v>1</v>
      </c>
      <c r="AT50" s="80" t="s">
        <v>89</v>
      </c>
      <c r="AU50" s="80" t="s">
        <v>89</v>
      </c>
      <c r="AV50" s="80" t="s">
        <v>89</v>
      </c>
      <c r="AW50" s="80" t="s">
        <v>89</v>
      </c>
      <c r="AX50" s="80" t="s">
        <v>89</v>
      </c>
      <c r="AY50" s="80" t="s">
        <v>89</v>
      </c>
      <c r="AZ50" s="80" t="s">
        <v>89</v>
      </c>
      <c r="BA50" s="80" t="s">
        <v>89</v>
      </c>
      <c r="BB50" s="80" t="s">
        <v>89</v>
      </c>
      <c r="BC50" s="80" t="s">
        <v>89</v>
      </c>
      <c r="BD50" s="80" t="s">
        <v>89</v>
      </c>
      <c r="BE50" s="80" t="s">
        <v>89</v>
      </c>
      <c r="BF50" s="80" t="s">
        <v>89</v>
      </c>
      <c r="BG50" s="80" t="s">
        <v>89</v>
      </c>
      <c r="BH50" s="80" t="s">
        <v>89</v>
      </c>
      <c r="BI50" s="80" t="s">
        <v>89</v>
      </c>
      <c r="BJ50" s="80" t="s">
        <v>89</v>
      </c>
      <c r="BK50" s="80">
        <v>0</v>
      </c>
      <c r="BL50" s="80">
        <v>0</v>
      </c>
      <c r="BM50" s="80">
        <v>0</v>
      </c>
      <c r="BN50" s="80">
        <v>0</v>
      </c>
      <c r="BO50" s="80">
        <v>0</v>
      </c>
      <c r="BP50" s="80">
        <v>0</v>
      </c>
      <c r="BQ50" s="80">
        <v>0</v>
      </c>
      <c r="BR50" s="80">
        <v>0</v>
      </c>
      <c r="BS50" s="80">
        <v>0</v>
      </c>
      <c r="BT50" s="80">
        <v>0</v>
      </c>
      <c r="BU50" s="80">
        <v>0</v>
      </c>
      <c r="BV50" s="80">
        <v>0</v>
      </c>
      <c r="BW50" s="80">
        <v>0</v>
      </c>
      <c r="BX50" s="80">
        <v>0</v>
      </c>
      <c r="BY50" s="80">
        <v>0</v>
      </c>
      <c r="BZ50" s="80">
        <v>0</v>
      </c>
      <c r="CA50" s="80">
        <v>0</v>
      </c>
      <c r="CB50" s="80">
        <v>0</v>
      </c>
      <c r="CC50" s="80">
        <v>0</v>
      </c>
      <c r="CD50" s="80">
        <v>0</v>
      </c>
      <c r="CE50" s="80">
        <v>0</v>
      </c>
      <c r="CF50" s="80">
        <v>0</v>
      </c>
      <c r="CG50" s="80">
        <v>0</v>
      </c>
      <c r="CH50" s="80">
        <v>0</v>
      </c>
      <c r="CI50" s="80">
        <v>0</v>
      </c>
      <c r="CJ50" s="80">
        <v>0</v>
      </c>
      <c r="CK50" s="80">
        <v>0</v>
      </c>
      <c r="CL50" s="80">
        <v>0</v>
      </c>
      <c r="CM50" s="80">
        <v>0</v>
      </c>
      <c r="CN50" s="80">
        <v>0</v>
      </c>
      <c r="CO50" s="80">
        <v>0</v>
      </c>
      <c r="CP50" s="80">
        <v>0</v>
      </c>
      <c r="CQ50" s="80">
        <v>0</v>
      </c>
      <c r="CR50" s="80">
        <v>0</v>
      </c>
      <c r="CS50" s="80">
        <v>0</v>
      </c>
      <c r="CT50" s="80">
        <v>0</v>
      </c>
      <c r="CU50" s="80">
        <v>0</v>
      </c>
      <c r="CV50" s="80">
        <v>0</v>
      </c>
      <c r="CW50" s="80">
        <v>0</v>
      </c>
      <c r="CX50" s="80">
        <v>0</v>
      </c>
      <c r="CY50" s="80">
        <v>0</v>
      </c>
      <c r="CZ50" s="80">
        <v>0</v>
      </c>
      <c r="DA50" s="80">
        <v>0</v>
      </c>
      <c r="DB50" s="80">
        <v>0</v>
      </c>
      <c r="DC50" s="80">
        <v>0</v>
      </c>
      <c r="DD50" s="80">
        <v>0</v>
      </c>
      <c r="DE50" s="80">
        <v>0</v>
      </c>
      <c r="DF50" s="80">
        <v>0</v>
      </c>
      <c r="DG50" s="80">
        <v>0</v>
      </c>
      <c r="DH50" s="80">
        <v>0</v>
      </c>
      <c r="DI50" s="80">
        <v>0</v>
      </c>
      <c r="DJ50" s="80">
        <v>0</v>
      </c>
      <c r="DK50" s="80">
        <v>0</v>
      </c>
      <c r="DL50" s="80">
        <v>0</v>
      </c>
      <c r="DM50" s="80">
        <v>0</v>
      </c>
      <c r="DN50" s="80">
        <v>0</v>
      </c>
      <c r="DO50" s="80">
        <v>0</v>
      </c>
      <c r="DP50" s="80">
        <v>0</v>
      </c>
      <c r="DQ50" s="80">
        <v>0</v>
      </c>
      <c r="DR50" s="80">
        <v>0</v>
      </c>
      <c r="DS50" s="80">
        <v>0</v>
      </c>
      <c r="DT50" s="80">
        <v>0</v>
      </c>
      <c r="DU50" s="80">
        <v>0</v>
      </c>
      <c r="DV50" s="80">
        <v>0</v>
      </c>
      <c r="DW50" s="80">
        <v>0</v>
      </c>
      <c r="DX50" s="80">
        <v>0</v>
      </c>
      <c r="DY50" s="141">
        <v>0</v>
      </c>
      <c r="DZ50" s="2"/>
      <c r="EA50" s="2"/>
      <c r="EB50" s="2"/>
      <c r="EC50" s="2"/>
      <c r="ED50" s="2"/>
      <c r="EE50" s="2"/>
      <c r="EF50" s="2"/>
      <c r="EG50" s="2"/>
      <c r="EH50" s="2"/>
      <c r="EI50" s="2"/>
      <c r="EJ50" s="2"/>
      <c r="EK50" s="2"/>
      <c r="EL50" s="2"/>
      <c r="EM50" s="2"/>
      <c r="EN50" s="2"/>
      <c r="EO50" s="2"/>
      <c r="EP50" s="2"/>
      <c r="EQ50" s="2"/>
      <c r="ER50" s="2"/>
      <c r="ES50" s="2"/>
      <c r="ET50" s="2"/>
      <c r="EU50" s="2"/>
    </row>
    <row r="51" spans="1:151" ht="15" customHeight="1">
      <c r="A51" s="17" t="s">
        <v>75</v>
      </c>
      <c r="B51" s="80" t="s">
        <v>89</v>
      </c>
      <c r="C51" s="80" t="s">
        <v>89</v>
      </c>
      <c r="D51" s="80" t="s">
        <v>89</v>
      </c>
      <c r="E51" s="80" t="s">
        <v>89</v>
      </c>
      <c r="F51" s="80" t="s">
        <v>89</v>
      </c>
      <c r="G51" s="80" t="s">
        <v>89</v>
      </c>
      <c r="H51" s="80" t="s">
        <v>89</v>
      </c>
      <c r="I51" s="80" t="s">
        <v>89</v>
      </c>
      <c r="J51" s="80" t="s">
        <v>89</v>
      </c>
      <c r="K51" s="80" t="s">
        <v>89</v>
      </c>
      <c r="L51" s="80" t="s">
        <v>89</v>
      </c>
      <c r="M51" s="80">
        <v>0</v>
      </c>
      <c r="N51" s="80">
        <v>0</v>
      </c>
      <c r="O51" s="80">
        <v>1</v>
      </c>
      <c r="P51" s="80">
        <v>1</v>
      </c>
      <c r="Q51" s="80">
        <v>1</v>
      </c>
      <c r="R51" s="80">
        <v>1</v>
      </c>
      <c r="S51" s="80">
        <v>1</v>
      </c>
      <c r="T51" s="80">
        <v>1</v>
      </c>
      <c r="U51" s="80">
        <v>1</v>
      </c>
      <c r="V51" s="80">
        <v>1</v>
      </c>
      <c r="W51" s="80">
        <v>1</v>
      </c>
      <c r="X51" s="80">
        <v>1</v>
      </c>
      <c r="Y51" s="80">
        <v>1</v>
      </c>
      <c r="Z51" s="80">
        <v>1</v>
      </c>
      <c r="AA51" s="80">
        <v>1</v>
      </c>
      <c r="AB51" s="80">
        <v>1</v>
      </c>
      <c r="AC51" s="80">
        <v>1</v>
      </c>
      <c r="AD51" s="80">
        <v>1</v>
      </c>
      <c r="AE51" s="80">
        <v>1</v>
      </c>
      <c r="AF51" s="80">
        <v>1</v>
      </c>
      <c r="AG51" s="80">
        <v>1</v>
      </c>
      <c r="AH51" s="80">
        <v>1</v>
      </c>
      <c r="AI51" s="80">
        <v>1</v>
      </c>
      <c r="AJ51" s="80">
        <v>1</v>
      </c>
      <c r="AK51" s="80">
        <v>1</v>
      </c>
      <c r="AL51" s="80">
        <v>1</v>
      </c>
      <c r="AM51" s="80">
        <v>1</v>
      </c>
      <c r="AN51" s="80">
        <v>1</v>
      </c>
      <c r="AO51" s="80">
        <v>1</v>
      </c>
      <c r="AP51" s="80">
        <v>1</v>
      </c>
      <c r="AQ51" s="80">
        <v>1</v>
      </c>
      <c r="AR51" s="80">
        <v>1</v>
      </c>
      <c r="AS51" s="80">
        <v>1</v>
      </c>
      <c r="AT51" s="80">
        <v>1</v>
      </c>
      <c r="AU51" s="80">
        <v>1</v>
      </c>
      <c r="AV51" s="80">
        <v>1</v>
      </c>
      <c r="AW51" s="80">
        <v>1</v>
      </c>
      <c r="AX51" s="80">
        <v>1</v>
      </c>
      <c r="AY51" s="80">
        <v>1</v>
      </c>
      <c r="AZ51" s="80">
        <v>1</v>
      </c>
      <c r="BA51" s="80">
        <v>1</v>
      </c>
      <c r="BB51" s="80">
        <v>1</v>
      </c>
      <c r="BC51" s="80">
        <v>1</v>
      </c>
      <c r="BD51" s="80">
        <v>1</v>
      </c>
      <c r="BE51" s="80">
        <v>1</v>
      </c>
      <c r="BF51" s="80">
        <v>1</v>
      </c>
      <c r="BG51" s="80">
        <v>1</v>
      </c>
      <c r="BH51" s="80">
        <v>1</v>
      </c>
      <c r="BI51" s="80">
        <v>1</v>
      </c>
      <c r="BJ51" s="80">
        <v>1</v>
      </c>
      <c r="BK51" s="80">
        <v>1</v>
      </c>
      <c r="BL51" s="80">
        <v>1</v>
      </c>
      <c r="BM51" s="80">
        <v>1</v>
      </c>
      <c r="BN51" s="80">
        <v>1</v>
      </c>
      <c r="BO51" s="80">
        <v>1</v>
      </c>
      <c r="BP51" s="80">
        <v>1</v>
      </c>
      <c r="BQ51" s="80">
        <v>0</v>
      </c>
      <c r="BR51" s="80">
        <v>0</v>
      </c>
      <c r="BS51" s="80">
        <v>0</v>
      </c>
      <c r="BT51" s="80">
        <v>0</v>
      </c>
      <c r="BU51" s="80">
        <v>0</v>
      </c>
      <c r="BV51" s="80">
        <v>0</v>
      </c>
      <c r="BW51" s="80">
        <v>0</v>
      </c>
      <c r="BX51" s="80">
        <v>0</v>
      </c>
      <c r="BY51" s="80">
        <v>0</v>
      </c>
      <c r="BZ51" s="80">
        <v>0</v>
      </c>
      <c r="CA51" s="80">
        <v>0</v>
      </c>
      <c r="CB51" s="80">
        <v>0</v>
      </c>
      <c r="CC51" s="80">
        <v>0</v>
      </c>
      <c r="CD51" s="80">
        <v>0</v>
      </c>
      <c r="CE51" s="80">
        <v>0</v>
      </c>
      <c r="CF51" s="80">
        <v>0</v>
      </c>
      <c r="CG51" s="80">
        <v>0</v>
      </c>
      <c r="CH51" s="80">
        <v>0</v>
      </c>
      <c r="CI51" s="80">
        <v>0</v>
      </c>
      <c r="CJ51" s="80">
        <v>0</v>
      </c>
      <c r="CK51" s="80">
        <v>0</v>
      </c>
      <c r="CL51" s="80">
        <v>0</v>
      </c>
      <c r="CM51" s="80">
        <v>0</v>
      </c>
      <c r="CN51" s="80">
        <v>0</v>
      </c>
      <c r="CO51" s="80">
        <v>0</v>
      </c>
      <c r="CP51" s="80">
        <v>0</v>
      </c>
      <c r="CQ51" s="80">
        <v>0</v>
      </c>
      <c r="CR51" s="80">
        <v>0</v>
      </c>
      <c r="CS51" s="80">
        <v>0</v>
      </c>
      <c r="CT51" s="80">
        <v>0</v>
      </c>
      <c r="CU51" s="80">
        <v>0</v>
      </c>
      <c r="CV51" s="80">
        <v>0</v>
      </c>
      <c r="CW51" s="80">
        <v>0</v>
      </c>
      <c r="CX51" s="80">
        <v>0</v>
      </c>
      <c r="CY51" s="80">
        <v>0</v>
      </c>
      <c r="CZ51" s="80">
        <v>0</v>
      </c>
      <c r="DA51" s="80">
        <v>0</v>
      </c>
      <c r="DB51" s="80">
        <v>0</v>
      </c>
      <c r="DC51" s="80">
        <v>0</v>
      </c>
      <c r="DD51" s="80">
        <v>0</v>
      </c>
      <c r="DE51" s="80">
        <v>0</v>
      </c>
      <c r="DF51" s="80">
        <v>0</v>
      </c>
      <c r="DG51" s="80">
        <v>0</v>
      </c>
      <c r="DH51" s="80">
        <v>0</v>
      </c>
      <c r="DI51" s="80">
        <v>0</v>
      </c>
      <c r="DJ51" s="80">
        <v>0</v>
      </c>
      <c r="DK51" s="80">
        <v>0</v>
      </c>
      <c r="DL51" s="80">
        <v>0</v>
      </c>
      <c r="DM51" s="80">
        <v>0</v>
      </c>
      <c r="DN51" s="80">
        <v>0</v>
      </c>
      <c r="DO51" s="80">
        <v>0</v>
      </c>
      <c r="DP51" s="80">
        <v>0</v>
      </c>
      <c r="DQ51" s="80">
        <v>0</v>
      </c>
      <c r="DR51" s="80">
        <v>0</v>
      </c>
      <c r="DS51" s="80">
        <v>0</v>
      </c>
      <c r="DT51" s="80">
        <v>0</v>
      </c>
      <c r="DU51" s="80">
        <v>0</v>
      </c>
      <c r="DV51" s="80">
        <v>0</v>
      </c>
      <c r="DW51" s="80">
        <v>0</v>
      </c>
      <c r="DX51" s="80">
        <v>0</v>
      </c>
      <c r="DY51" s="141">
        <v>0</v>
      </c>
      <c r="DZ51" s="2"/>
      <c r="EA51" s="2"/>
      <c r="EB51" s="2"/>
      <c r="EC51" s="2"/>
      <c r="ED51" s="2"/>
      <c r="EE51" s="2"/>
      <c r="EF51" s="2"/>
      <c r="EG51" s="2"/>
      <c r="EH51" s="2"/>
      <c r="EI51" s="2"/>
      <c r="EJ51" s="2"/>
      <c r="EK51" s="2"/>
      <c r="EL51" s="2"/>
      <c r="EM51" s="2"/>
      <c r="EN51" s="2"/>
      <c r="EO51" s="2"/>
      <c r="EP51" s="2"/>
      <c r="EQ51" s="2"/>
      <c r="ER51" s="2"/>
      <c r="ES51" s="2"/>
      <c r="ET51" s="2"/>
      <c r="EU51" s="2"/>
    </row>
    <row r="52" spans="1:151" ht="15" customHeight="1">
      <c r="A52" s="19" t="s">
        <v>76</v>
      </c>
      <c r="B52" s="92" t="s">
        <v>89</v>
      </c>
      <c r="C52" s="92" t="s">
        <v>89</v>
      </c>
      <c r="D52" s="92" t="s">
        <v>89</v>
      </c>
      <c r="E52" s="92" t="s">
        <v>89</v>
      </c>
      <c r="F52" s="92" t="s">
        <v>89</v>
      </c>
      <c r="G52" s="92" t="s">
        <v>89</v>
      </c>
      <c r="H52" s="92" t="s">
        <v>89</v>
      </c>
      <c r="I52" s="92" t="s">
        <v>89</v>
      </c>
      <c r="J52" s="92" t="s">
        <v>89</v>
      </c>
      <c r="K52" s="92" t="s">
        <v>89</v>
      </c>
      <c r="L52" s="92" t="s">
        <v>89</v>
      </c>
      <c r="M52" s="92" t="s">
        <v>89</v>
      </c>
      <c r="N52" s="92" t="s">
        <v>89</v>
      </c>
      <c r="O52" s="92" t="s">
        <v>89</v>
      </c>
      <c r="P52" s="92" t="s">
        <v>89</v>
      </c>
      <c r="Q52" s="92" t="s">
        <v>89</v>
      </c>
      <c r="R52" s="92" t="s">
        <v>89</v>
      </c>
      <c r="S52" s="92" t="s">
        <v>89</v>
      </c>
      <c r="T52" s="92" t="s">
        <v>89</v>
      </c>
      <c r="U52" s="92" t="s">
        <v>89</v>
      </c>
      <c r="V52" s="92" t="s">
        <v>89</v>
      </c>
      <c r="W52" s="92" t="s">
        <v>89</v>
      </c>
      <c r="X52" s="92" t="s">
        <v>89</v>
      </c>
      <c r="Y52" s="92" t="s">
        <v>89</v>
      </c>
      <c r="Z52" s="92" t="s">
        <v>89</v>
      </c>
      <c r="AA52" s="92" t="s">
        <v>89</v>
      </c>
      <c r="AB52" s="92" t="s">
        <v>89</v>
      </c>
      <c r="AC52" s="92" t="s">
        <v>89</v>
      </c>
      <c r="AD52" s="92" t="s">
        <v>89</v>
      </c>
      <c r="AE52" s="92" t="s">
        <v>89</v>
      </c>
      <c r="AF52" s="92" t="s">
        <v>89</v>
      </c>
      <c r="AG52" s="92" t="s">
        <v>89</v>
      </c>
      <c r="AH52" s="92" t="s">
        <v>89</v>
      </c>
      <c r="AI52" s="92" t="s">
        <v>89</v>
      </c>
      <c r="AJ52" s="92" t="s">
        <v>89</v>
      </c>
      <c r="AK52" s="92" t="s">
        <v>89</v>
      </c>
      <c r="AL52" s="92" t="s">
        <v>89</v>
      </c>
      <c r="AM52" s="92" t="s">
        <v>89</v>
      </c>
      <c r="AN52" s="92" t="s">
        <v>89</v>
      </c>
      <c r="AO52" s="92" t="s">
        <v>89</v>
      </c>
      <c r="AP52" s="92" t="s">
        <v>89</v>
      </c>
      <c r="AQ52" s="92" t="s">
        <v>89</v>
      </c>
      <c r="AR52" s="92" t="s">
        <v>89</v>
      </c>
      <c r="AS52" s="92" t="s">
        <v>89</v>
      </c>
      <c r="AT52" s="92" t="s">
        <v>89</v>
      </c>
      <c r="AU52" s="92" t="s">
        <v>89</v>
      </c>
      <c r="AV52" s="92" t="s">
        <v>89</v>
      </c>
      <c r="AW52" s="92" t="s">
        <v>89</v>
      </c>
      <c r="AX52" s="92" t="s">
        <v>89</v>
      </c>
      <c r="AY52" s="92" t="s">
        <v>89</v>
      </c>
      <c r="AZ52" s="92" t="s">
        <v>89</v>
      </c>
      <c r="BA52" s="92" t="s">
        <v>89</v>
      </c>
      <c r="BB52" s="92" t="s">
        <v>89</v>
      </c>
      <c r="BC52" s="92" t="s">
        <v>89</v>
      </c>
      <c r="BD52" s="92" t="s">
        <v>89</v>
      </c>
      <c r="BE52" s="92" t="s">
        <v>89</v>
      </c>
      <c r="BF52" s="92" t="s">
        <v>89</v>
      </c>
      <c r="BG52" s="92" t="s">
        <v>89</v>
      </c>
      <c r="BH52" s="92" t="s">
        <v>89</v>
      </c>
      <c r="BI52" s="92" t="s">
        <v>89</v>
      </c>
      <c r="BJ52" s="92" t="s">
        <v>89</v>
      </c>
      <c r="BK52" s="92" t="s">
        <v>89</v>
      </c>
      <c r="BL52" s="92" t="s">
        <v>89</v>
      </c>
      <c r="BM52" s="92" t="s">
        <v>89</v>
      </c>
      <c r="BN52" s="92" t="s">
        <v>89</v>
      </c>
      <c r="BO52" s="92" t="s">
        <v>89</v>
      </c>
      <c r="BP52" s="92" t="s">
        <v>89</v>
      </c>
      <c r="BQ52" s="92" t="s">
        <v>89</v>
      </c>
      <c r="BR52" s="92" t="s">
        <v>89</v>
      </c>
      <c r="BS52" s="92" t="s">
        <v>89</v>
      </c>
      <c r="BT52" s="92" t="s">
        <v>89</v>
      </c>
      <c r="BU52" s="92" t="s">
        <v>89</v>
      </c>
      <c r="BV52" s="92" t="s">
        <v>89</v>
      </c>
      <c r="BW52" s="92" t="s">
        <v>89</v>
      </c>
      <c r="BX52" s="92" t="s">
        <v>89</v>
      </c>
      <c r="BY52" s="92" t="s">
        <v>89</v>
      </c>
      <c r="BZ52" s="92" t="s">
        <v>89</v>
      </c>
      <c r="CA52" s="92" t="s">
        <v>89</v>
      </c>
      <c r="CB52" s="92" t="s">
        <v>89</v>
      </c>
      <c r="CC52" s="92" t="s">
        <v>89</v>
      </c>
      <c r="CD52" s="92" t="s">
        <v>89</v>
      </c>
      <c r="CE52" s="92" t="s">
        <v>89</v>
      </c>
      <c r="CF52" s="92" t="s">
        <v>89</v>
      </c>
      <c r="CG52" s="92" t="s">
        <v>89</v>
      </c>
      <c r="CH52" s="92" t="s">
        <v>89</v>
      </c>
      <c r="CI52" s="92" t="s">
        <v>89</v>
      </c>
      <c r="CJ52" s="92" t="s">
        <v>89</v>
      </c>
      <c r="CK52" s="92" t="s">
        <v>89</v>
      </c>
      <c r="CL52" s="92" t="s">
        <v>89</v>
      </c>
      <c r="CM52" s="92" t="s">
        <v>89</v>
      </c>
      <c r="CN52" s="92" t="s">
        <v>89</v>
      </c>
      <c r="CO52" s="92" t="s">
        <v>89</v>
      </c>
      <c r="CP52" s="92" t="s">
        <v>89</v>
      </c>
      <c r="CQ52" s="92" t="s">
        <v>89</v>
      </c>
      <c r="CR52" s="92" t="s">
        <v>89</v>
      </c>
      <c r="CS52" s="92" t="s">
        <v>89</v>
      </c>
      <c r="CT52" s="92" t="s">
        <v>89</v>
      </c>
      <c r="CU52" s="92" t="s">
        <v>89</v>
      </c>
      <c r="CV52" s="92" t="s">
        <v>89</v>
      </c>
      <c r="CW52" s="92" t="s">
        <v>89</v>
      </c>
      <c r="CX52" s="92" t="s">
        <v>89</v>
      </c>
      <c r="CY52" s="92" t="s">
        <v>89</v>
      </c>
      <c r="CZ52" s="92" t="s">
        <v>89</v>
      </c>
      <c r="DA52" s="92" t="s">
        <v>89</v>
      </c>
      <c r="DB52" s="92" t="s">
        <v>89</v>
      </c>
      <c r="DC52" s="92" t="s">
        <v>89</v>
      </c>
      <c r="DD52" s="92" t="s">
        <v>89</v>
      </c>
      <c r="DE52" s="92" t="s">
        <v>89</v>
      </c>
      <c r="DF52" s="92" t="s">
        <v>89</v>
      </c>
      <c r="DG52" s="92" t="s">
        <v>89</v>
      </c>
      <c r="DH52" s="92" t="s">
        <v>89</v>
      </c>
      <c r="DI52" s="92" t="s">
        <v>89</v>
      </c>
      <c r="DJ52" s="92" t="s">
        <v>89</v>
      </c>
      <c r="DK52" s="92" t="s">
        <v>89</v>
      </c>
      <c r="DL52" s="92" t="s">
        <v>89</v>
      </c>
      <c r="DM52" s="92" t="s">
        <v>89</v>
      </c>
      <c r="DN52" s="92" t="s">
        <v>89</v>
      </c>
      <c r="DO52" s="92" t="s">
        <v>89</v>
      </c>
      <c r="DP52" s="92" t="s">
        <v>89</v>
      </c>
      <c r="DQ52" s="92" t="s">
        <v>89</v>
      </c>
      <c r="DR52" s="92" t="s">
        <v>89</v>
      </c>
      <c r="DS52" s="92" t="s">
        <v>89</v>
      </c>
      <c r="DT52" s="92" t="s">
        <v>89</v>
      </c>
      <c r="DU52" s="92" t="s">
        <v>89</v>
      </c>
      <c r="DV52" s="92" t="s">
        <v>89</v>
      </c>
      <c r="DW52" s="92" t="s">
        <v>89</v>
      </c>
      <c r="DX52" s="92" t="s">
        <v>89</v>
      </c>
      <c r="DY52" s="142" t="s">
        <v>89</v>
      </c>
      <c r="DZ52" s="2"/>
      <c r="EA52" s="2"/>
      <c r="EB52" s="2"/>
      <c r="EC52" s="2"/>
      <c r="ED52" s="2"/>
      <c r="EE52" s="2"/>
      <c r="EF52" s="2"/>
      <c r="EG52" s="2"/>
      <c r="EH52" s="2"/>
      <c r="EI52" s="2"/>
      <c r="EJ52" s="2"/>
      <c r="EK52" s="2"/>
      <c r="EL52" s="2"/>
      <c r="EM52" s="2"/>
      <c r="EN52" s="2"/>
      <c r="EO52" s="2"/>
      <c r="EP52" s="2"/>
      <c r="EQ52" s="2"/>
      <c r="ER52" s="2"/>
      <c r="ES52" s="2"/>
      <c r="ET52" s="2"/>
      <c r="EU52" s="2"/>
    </row>
    <row r="53" spans="1:151" ht="15" customHeight="1">
      <c r="A53" s="36"/>
      <c r="B53" s="22"/>
      <c r="C53" s="28"/>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9"/>
      <c r="CY53" s="29"/>
      <c r="CZ53" s="29"/>
      <c r="DA53" s="29"/>
      <c r="DB53" s="29"/>
      <c r="DC53" s="29"/>
      <c r="DD53" s="29"/>
      <c r="DE53" s="29"/>
      <c r="DF53" s="29"/>
      <c r="DG53" s="29"/>
      <c r="DH53" s="29"/>
      <c r="DI53" s="29"/>
      <c r="DJ53" s="29"/>
      <c r="DK53" s="29"/>
      <c r="DL53" s="29"/>
      <c r="DM53" s="29"/>
      <c r="DN53" s="29"/>
      <c r="DO53" s="29"/>
      <c r="DP53" s="29"/>
      <c r="DQ53" s="29"/>
      <c r="DR53" s="29"/>
      <c r="DS53" s="29"/>
      <c r="DT53" s="29"/>
      <c r="DU53" s="29"/>
      <c r="DV53" s="29"/>
      <c r="DW53" s="29"/>
      <c r="DX53" s="29"/>
      <c r="DY53" s="143"/>
      <c r="DZ53" s="7"/>
      <c r="EA53" s="7"/>
      <c r="EB53" s="7"/>
      <c r="EC53" s="7"/>
      <c r="ED53" s="7"/>
      <c r="EE53" s="7"/>
      <c r="EF53" s="7"/>
      <c r="EG53" s="7"/>
      <c r="EH53" s="7"/>
      <c r="EI53" s="7"/>
      <c r="EJ53" s="7"/>
      <c r="EK53" s="7"/>
      <c r="EL53" s="7"/>
      <c r="EM53" s="7"/>
      <c r="EN53" s="7"/>
      <c r="EO53" s="7"/>
      <c r="EP53" s="7"/>
      <c r="EQ53" s="7"/>
      <c r="ER53" s="7"/>
      <c r="ES53" s="7"/>
      <c r="ET53" s="7"/>
      <c r="EU53" s="7"/>
    </row>
    <row r="54" spans="1:151" ht="15" customHeight="1">
      <c r="A54" s="35" t="s">
        <v>77</v>
      </c>
      <c r="B54" s="30">
        <v>0</v>
      </c>
      <c r="C54" s="30">
        <v>0</v>
      </c>
      <c r="D54" s="30">
        <v>0</v>
      </c>
      <c r="E54" s="30">
        <v>0</v>
      </c>
      <c r="F54" s="30">
        <v>0</v>
      </c>
      <c r="G54" s="30">
        <v>0</v>
      </c>
      <c r="H54" s="30">
        <v>0</v>
      </c>
      <c r="I54" s="30">
        <v>0</v>
      </c>
      <c r="J54" s="30">
        <v>0</v>
      </c>
      <c r="K54" s="30">
        <v>0</v>
      </c>
      <c r="L54" s="30">
        <v>0</v>
      </c>
      <c r="M54" s="30">
        <v>0</v>
      </c>
      <c r="N54" s="30">
        <v>0</v>
      </c>
      <c r="O54" s="31">
        <v>7.0000000000000007E-2</v>
      </c>
      <c r="P54" s="31">
        <v>7.0000000000000007E-2</v>
      </c>
      <c r="Q54" s="31">
        <v>7.0000000000000007E-2</v>
      </c>
      <c r="R54" s="31">
        <v>0.15</v>
      </c>
      <c r="S54" s="31">
        <v>0.67</v>
      </c>
      <c r="T54" s="31">
        <v>0.77</v>
      </c>
      <c r="U54" s="31">
        <v>0.73</v>
      </c>
      <c r="V54" s="31">
        <v>0.73</v>
      </c>
      <c r="W54" s="31">
        <v>0.73</v>
      </c>
      <c r="X54" s="31">
        <v>0.57999999999999996</v>
      </c>
      <c r="Y54" s="31">
        <v>0.57999999999999996</v>
      </c>
      <c r="Z54" s="31">
        <v>0.46</v>
      </c>
      <c r="AA54" s="31">
        <v>0.25</v>
      </c>
      <c r="AB54" s="31">
        <v>0.25</v>
      </c>
      <c r="AC54" s="31">
        <v>0.25</v>
      </c>
      <c r="AD54" s="31">
        <v>0.25</v>
      </c>
      <c r="AE54" s="31">
        <v>0.25</v>
      </c>
      <c r="AF54" s="31">
        <v>0.25</v>
      </c>
      <c r="AG54" s="31">
        <v>0.25</v>
      </c>
      <c r="AH54" s="30">
        <v>0.63</v>
      </c>
      <c r="AI54" s="30">
        <v>0.63</v>
      </c>
      <c r="AJ54" s="30">
        <v>0.63</v>
      </c>
      <c r="AK54" s="30">
        <v>0.63</v>
      </c>
      <c r="AL54" s="30">
        <v>0.79</v>
      </c>
      <c r="AM54" s="30">
        <v>0.79</v>
      </c>
      <c r="AN54" s="30">
        <v>0.79</v>
      </c>
      <c r="AO54" s="30">
        <v>0.79</v>
      </c>
      <c r="AP54" s="30">
        <v>0.79</v>
      </c>
      <c r="AQ54" s="30">
        <v>0.81</v>
      </c>
      <c r="AR54" s="30">
        <v>0.88</v>
      </c>
      <c r="AS54" s="30">
        <v>0.88</v>
      </c>
      <c r="AT54" s="30">
        <v>0.94</v>
      </c>
      <c r="AU54" s="30">
        <v>0.91</v>
      </c>
      <c r="AV54" s="30">
        <v>0.91</v>
      </c>
      <c r="AW54" s="30">
        <v>0.91</v>
      </c>
      <c r="AX54" s="30">
        <v>0.91</v>
      </c>
      <c r="AY54" s="30">
        <v>0.91</v>
      </c>
      <c r="AZ54" s="30">
        <v>0.91</v>
      </c>
      <c r="BA54" s="30">
        <v>0.91</v>
      </c>
      <c r="BB54" s="30">
        <v>0.91</v>
      </c>
      <c r="BC54" s="30">
        <v>0.91</v>
      </c>
      <c r="BD54" s="30">
        <v>0.91</v>
      </c>
      <c r="BE54" s="30">
        <v>0.91</v>
      </c>
      <c r="BF54" s="30">
        <v>0.91</v>
      </c>
      <c r="BG54" s="30">
        <v>0.91</v>
      </c>
      <c r="BH54" s="30">
        <v>0.91</v>
      </c>
      <c r="BI54" s="30">
        <v>0.91</v>
      </c>
      <c r="BJ54" s="30">
        <v>0.91</v>
      </c>
      <c r="BK54" s="30">
        <v>0.91</v>
      </c>
      <c r="BL54" s="30">
        <v>0.91</v>
      </c>
      <c r="BM54" s="30">
        <v>0.91</v>
      </c>
      <c r="BN54" s="30">
        <v>0.77</v>
      </c>
      <c r="BO54" s="30">
        <v>0.7</v>
      </c>
      <c r="BP54" s="30">
        <v>0.7</v>
      </c>
      <c r="BQ54" s="30">
        <v>0.7</v>
      </c>
      <c r="BR54" s="30">
        <v>0.7</v>
      </c>
      <c r="BS54" s="30">
        <v>0.7</v>
      </c>
      <c r="BT54" s="30">
        <v>0.7</v>
      </c>
      <c r="BU54" s="32">
        <v>0.7</v>
      </c>
      <c r="BV54" s="32">
        <v>0.7</v>
      </c>
      <c r="BW54" s="32">
        <v>0.7</v>
      </c>
      <c r="BX54" s="32">
        <v>0.7</v>
      </c>
      <c r="BY54" s="32">
        <v>0.7</v>
      </c>
      <c r="BZ54" s="32">
        <v>0.7</v>
      </c>
      <c r="CA54" s="32">
        <v>0.7</v>
      </c>
      <c r="CB54" s="32">
        <v>0.7</v>
      </c>
      <c r="CC54" s="32">
        <v>0.7</v>
      </c>
      <c r="CD54" s="32">
        <v>0.7</v>
      </c>
      <c r="CE54" s="32">
        <v>0.69130000000000003</v>
      </c>
      <c r="CF54" s="32">
        <v>0.5</v>
      </c>
      <c r="CG54" s="32">
        <v>0.5</v>
      </c>
      <c r="CH54" s="32">
        <v>0.5</v>
      </c>
      <c r="CI54" s="32">
        <v>0.5</v>
      </c>
      <c r="CJ54" s="33">
        <v>0.5</v>
      </c>
      <c r="CK54" s="32">
        <v>0.38500000000000001</v>
      </c>
      <c r="CL54" s="34">
        <v>0.28000000000000003</v>
      </c>
      <c r="CM54" s="34">
        <v>0.28000000000000003</v>
      </c>
      <c r="CN54" s="34">
        <v>0.28000000000000003</v>
      </c>
      <c r="CO54" s="34">
        <v>0.31</v>
      </c>
      <c r="CP54" s="34">
        <v>0.31</v>
      </c>
      <c r="CQ54" s="34">
        <v>0.39600000000000002</v>
      </c>
      <c r="CR54" s="34">
        <v>0.39600000000000002</v>
      </c>
      <c r="CS54" s="34">
        <v>0.39600000000000002</v>
      </c>
      <c r="CT54" s="34">
        <v>0.39600000000000002</v>
      </c>
      <c r="CU54" s="34">
        <v>0.39600000000000002</v>
      </c>
      <c r="CV54" s="34">
        <v>0.39600000000000002</v>
      </c>
      <c r="CW54" s="34">
        <v>0.39600000000000002</v>
      </c>
      <c r="CX54" s="34">
        <v>0.39600000000000002</v>
      </c>
      <c r="CY54" s="34">
        <v>0.39100000000000001</v>
      </c>
      <c r="CZ54" s="32">
        <v>0.38600000000000001</v>
      </c>
      <c r="DA54" s="32">
        <v>0.35</v>
      </c>
      <c r="DB54" s="32">
        <v>0.35</v>
      </c>
      <c r="DC54" s="32">
        <v>0.35</v>
      </c>
      <c r="DD54" s="32">
        <v>0.35</v>
      </c>
      <c r="DE54" s="32">
        <v>0.35</v>
      </c>
      <c r="DF54" s="32">
        <v>0.35</v>
      </c>
      <c r="DG54" s="32">
        <v>0.35</v>
      </c>
      <c r="DH54" s="32">
        <v>0.35</v>
      </c>
      <c r="DI54" s="32">
        <v>0.35</v>
      </c>
      <c r="DJ54" s="32">
        <v>0.35</v>
      </c>
      <c r="DK54" s="32">
        <v>0.39600000000000002</v>
      </c>
      <c r="DL54" s="32">
        <v>0.39600000000000002</v>
      </c>
      <c r="DM54" s="32">
        <v>0.39600000000000002</v>
      </c>
      <c r="DN54" s="32">
        <v>0.39600000000000002</v>
      </c>
      <c r="DO54" s="32">
        <v>0.39600000000000002</v>
      </c>
      <c r="DP54" s="32">
        <v>0.37</v>
      </c>
      <c r="DQ54" s="32">
        <v>0.37</v>
      </c>
      <c r="DR54" s="32">
        <v>0.37</v>
      </c>
      <c r="DS54" s="32">
        <v>0.37</v>
      </c>
      <c r="DT54" s="32">
        <v>0.37</v>
      </c>
      <c r="DU54" s="32">
        <v>0.37</v>
      </c>
      <c r="DV54" s="32">
        <v>0.37</v>
      </c>
      <c r="DW54" s="32">
        <v>0.37</v>
      </c>
      <c r="DX54" s="32">
        <v>0.37</v>
      </c>
      <c r="DY54" s="146">
        <v>0.37</v>
      </c>
      <c r="DZ54" s="2"/>
      <c r="EA54" s="2"/>
      <c r="EB54" s="2"/>
      <c r="EC54" s="2"/>
      <c r="ED54" s="2"/>
      <c r="EE54" s="2"/>
      <c r="EF54" s="2"/>
      <c r="EG54" s="2"/>
      <c r="EH54" s="2"/>
      <c r="EI54" s="2"/>
      <c r="EJ54" s="2"/>
      <c r="EK54" s="2"/>
      <c r="EL54" s="2"/>
      <c r="EM54" s="2"/>
      <c r="EN54" s="2"/>
      <c r="EO54" s="2"/>
      <c r="EP54" s="2"/>
      <c r="EQ54" s="2"/>
      <c r="ER54" s="2"/>
      <c r="ES54" s="2"/>
      <c r="ET54" s="2"/>
      <c r="EU54" s="2"/>
    </row>
    <row r="55" spans="1:151" ht="15" customHeight="1">
      <c r="A55" s="36"/>
      <c r="B55" s="22"/>
      <c r="C55" s="28"/>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9"/>
      <c r="CY55" s="29"/>
      <c r="CZ55" s="29"/>
      <c r="DA55" s="29"/>
      <c r="DB55" s="29"/>
      <c r="DC55" s="29"/>
      <c r="DD55" s="29"/>
      <c r="DE55" s="29"/>
      <c r="DF55" s="29"/>
      <c r="DG55" s="29"/>
      <c r="DH55" s="29"/>
      <c r="DI55" s="29"/>
      <c r="DJ55" s="29"/>
      <c r="DK55" s="29"/>
      <c r="DL55" s="29"/>
      <c r="DM55" s="29"/>
      <c r="DN55" s="29"/>
      <c r="DO55" s="29"/>
      <c r="DP55" s="29"/>
      <c r="DQ55" s="29"/>
      <c r="DR55" s="29"/>
      <c r="DS55" s="29"/>
      <c r="DT55" s="29"/>
      <c r="DU55" s="29"/>
      <c r="DV55" s="29"/>
      <c r="DW55" s="29"/>
      <c r="DX55" s="29"/>
      <c r="DY55" s="29"/>
      <c r="DZ55" s="7"/>
      <c r="EA55" s="7"/>
      <c r="EB55" s="7"/>
      <c r="EC55" s="7"/>
      <c r="ED55" s="7"/>
      <c r="EE55" s="7"/>
      <c r="EF55" s="7"/>
      <c r="EG55" s="7"/>
      <c r="EH55" s="7"/>
      <c r="EI55" s="7"/>
      <c r="EJ55" s="7"/>
      <c r="EK55" s="7"/>
      <c r="EL55" s="7"/>
      <c r="EM55" s="7"/>
      <c r="EN55" s="7"/>
      <c r="EO55" s="7"/>
      <c r="EP55" s="7"/>
      <c r="EQ55" s="7"/>
      <c r="ER55" s="7"/>
      <c r="ES55" s="7"/>
      <c r="ET55" s="7"/>
      <c r="EU55" s="7"/>
    </row>
    <row r="56" spans="1:151" s="73" customFormat="1" ht="15" customHeight="1">
      <c r="A56" s="71" t="s">
        <v>90</v>
      </c>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85"/>
      <c r="BB56" s="85"/>
      <c r="BC56" s="85"/>
      <c r="BD56" s="85"/>
      <c r="BE56" s="85"/>
      <c r="BF56" s="85"/>
      <c r="BG56" s="85"/>
      <c r="BH56" s="85"/>
      <c r="BI56" s="85"/>
      <c r="BJ56" s="85"/>
      <c r="BK56" s="85"/>
      <c r="BL56" s="85"/>
      <c r="BM56" s="85"/>
      <c r="BN56" s="85"/>
      <c r="BO56" s="85"/>
      <c r="BP56" s="85"/>
      <c r="BQ56" s="85"/>
      <c r="BR56" s="86"/>
      <c r="BS56" s="86"/>
      <c r="BT56" s="86"/>
      <c r="BU56" s="86"/>
      <c r="BV56" s="86"/>
      <c r="BW56" s="86"/>
      <c r="BX56" s="86"/>
      <c r="BY56" s="86"/>
      <c r="BZ56" s="86"/>
      <c r="CA56" s="86"/>
      <c r="CB56" s="86"/>
      <c r="CC56" s="86"/>
      <c r="CD56" s="86"/>
      <c r="CE56" s="86"/>
      <c r="CF56" s="86"/>
      <c r="CG56" s="86"/>
      <c r="CH56" s="86"/>
      <c r="CI56" s="86"/>
      <c r="CJ56" s="86"/>
      <c r="CK56" s="86"/>
      <c r="CL56" s="86"/>
      <c r="CM56" s="86"/>
      <c r="CN56" s="86"/>
      <c r="CO56" s="86"/>
      <c r="CP56" s="86"/>
      <c r="CQ56" s="86"/>
      <c r="CR56" s="86"/>
      <c r="CS56" s="86"/>
      <c r="CT56" s="86"/>
      <c r="CU56" s="86"/>
      <c r="CV56" s="86"/>
      <c r="CW56" s="86"/>
      <c r="CX56" s="87"/>
      <c r="CY56" s="87"/>
      <c r="CZ56" s="87"/>
      <c r="DA56" s="87"/>
      <c r="DB56" s="87"/>
      <c r="DC56" s="87"/>
      <c r="DD56" s="87"/>
      <c r="DE56" s="87"/>
      <c r="DF56" s="87"/>
      <c r="DG56" s="87"/>
      <c r="DH56" s="87"/>
      <c r="DI56" s="87"/>
      <c r="DJ56" s="87"/>
      <c r="DK56" s="87"/>
      <c r="DL56" s="87"/>
      <c r="DM56" s="87"/>
      <c r="DN56" s="87"/>
      <c r="DO56" s="87"/>
      <c r="DP56" s="87"/>
      <c r="DQ56" s="87"/>
      <c r="DR56" s="87"/>
      <c r="DS56" s="87"/>
      <c r="DT56" s="87"/>
      <c r="DU56" s="87"/>
      <c r="DV56" s="87"/>
      <c r="DW56" s="87"/>
      <c r="DX56" s="87"/>
      <c r="DY56" s="87"/>
      <c r="DZ56" s="74"/>
      <c r="EA56" s="74"/>
      <c r="EB56" s="74"/>
      <c r="EC56" s="74"/>
      <c r="ED56" s="74"/>
      <c r="EE56" s="74"/>
      <c r="EF56" s="74"/>
      <c r="EG56" s="74"/>
      <c r="EH56" s="74"/>
      <c r="EI56" s="74"/>
      <c r="EJ56" s="74"/>
      <c r="EK56" s="74"/>
      <c r="EL56" s="74"/>
      <c r="EM56" s="74"/>
      <c r="EN56" s="74"/>
      <c r="EO56" s="74"/>
      <c r="EP56" s="74"/>
      <c r="EQ56" s="74"/>
      <c r="ER56" s="74"/>
      <c r="ES56" s="74"/>
      <c r="ET56" s="74"/>
      <c r="EU56" s="74"/>
    </row>
    <row r="57" spans="1:151" s="73" customFormat="1" ht="15" customHeight="1">
      <c r="A57" s="71" t="s">
        <v>79</v>
      </c>
      <c r="B57" s="85"/>
      <c r="C57" s="85"/>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c r="BD57" s="85"/>
      <c r="BE57" s="85"/>
      <c r="BF57" s="85"/>
      <c r="BG57" s="85"/>
      <c r="BH57" s="85"/>
      <c r="BI57" s="85"/>
      <c r="BJ57" s="85"/>
      <c r="BK57" s="85"/>
      <c r="BL57" s="85"/>
      <c r="BM57" s="85"/>
      <c r="BN57" s="85"/>
      <c r="BO57" s="85"/>
      <c r="BP57" s="85"/>
      <c r="BQ57" s="85"/>
      <c r="BR57" s="86"/>
      <c r="BS57" s="86"/>
      <c r="BT57" s="86"/>
      <c r="BU57" s="86"/>
      <c r="BV57" s="86"/>
      <c r="BW57" s="86"/>
      <c r="BX57" s="86"/>
      <c r="BY57" s="86"/>
      <c r="BZ57" s="86"/>
      <c r="CA57" s="86"/>
      <c r="CB57" s="86"/>
      <c r="CC57" s="86"/>
      <c r="CD57" s="86"/>
      <c r="CE57" s="86"/>
      <c r="CF57" s="86"/>
      <c r="CG57" s="86"/>
      <c r="CH57" s="86"/>
      <c r="CI57" s="86"/>
      <c r="CJ57" s="86"/>
      <c r="CK57" s="86"/>
      <c r="CL57" s="86"/>
      <c r="CM57" s="86"/>
      <c r="CN57" s="86"/>
      <c r="CO57" s="86"/>
      <c r="CP57" s="86"/>
      <c r="CQ57" s="86"/>
      <c r="CR57" s="86"/>
      <c r="CS57" s="86"/>
      <c r="CT57" s="86"/>
      <c r="CU57" s="86"/>
      <c r="CV57" s="86"/>
      <c r="CW57" s="86"/>
      <c r="CX57" s="88"/>
      <c r="CY57" s="88"/>
      <c r="CZ57" s="88"/>
      <c r="DA57" s="88"/>
      <c r="DB57" s="88"/>
      <c r="DC57" s="88"/>
      <c r="DD57" s="88"/>
      <c r="DE57" s="88"/>
      <c r="DF57" s="88"/>
      <c r="DG57" s="88"/>
      <c r="DH57" s="88"/>
      <c r="DI57" s="88"/>
      <c r="DJ57" s="88"/>
      <c r="DK57" s="88"/>
      <c r="DL57" s="88"/>
      <c r="DM57" s="88"/>
      <c r="DN57" s="88"/>
      <c r="DO57" s="88"/>
      <c r="DP57" s="88"/>
      <c r="DQ57" s="88"/>
      <c r="DR57" s="88"/>
      <c r="DS57" s="88"/>
      <c r="DT57" s="88"/>
      <c r="DU57" s="88"/>
      <c r="DV57" s="88"/>
      <c r="DW57" s="88"/>
      <c r="DX57" s="88"/>
      <c r="DY57" s="88"/>
      <c r="DZ57" s="76"/>
      <c r="EA57" s="76"/>
      <c r="EB57" s="76"/>
      <c r="EC57" s="76"/>
      <c r="ED57" s="76"/>
      <c r="EE57" s="76"/>
      <c r="EF57" s="76"/>
      <c r="EG57" s="76"/>
      <c r="EH57" s="76"/>
      <c r="EI57" s="76"/>
      <c r="EJ57" s="76"/>
      <c r="EK57" s="76"/>
      <c r="EL57" s="76"/>
      <c r="EM57" s="76"/>
      <c r="EN57" s="76"/>
      <c r="EO57" s="76"/>
      <c r="EP57" s="76"/>
      <c r="EQ57" s="76"/>
      <c r="ER57" s="76"/>
      <c r="ES57" s="76"/>
      <c r="ET57" s="76"/>
      <c r="EU57" s="76"/>
    </row>
    <row r="58" spans="1:151" ht="15" customHeight="1">
      <c r="A58" s="38"/>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c r="BM58" s="81"/>
      <c r="BN58" s="81"/>
      <c r="BO58" s="81"/>
      <c r="BP58" s="81"/>
      <c r="BQ58" s="81"/>
      <c r="BR58" s="82"/>
      <c r="BS58" s="82"/>
      <c r="BT58" s="82"/>
      <c r="BU58" s="82"/>
      <c r="BV58" s="82"/>
      <c r="BW58" s="82"/>
      <c r="BX58" s="82"/>
      <c r="BY58" s="82"/>
      <c r="BZ58" s="82"/>
      <c r="CA58" s="82"/>
      <c r="CB58" s="82"/>
      <c r="CC58" s="82"/>
      <c r="CD58" s="82"/>
      <c r="CE58" s="82"/>
      <c r="CF58" s="82"/>
      <c r="CG58" s="82"/>
      <c r="CH58" s="82"/>
      <c r="CI58" s="82"/>
      <c r="CJ58" s="82"/>
      <c r="CK58" s="82"/>
      <c r="CL58" s="82"/>
      <c r="CM58" s="82"/>
      <c r="CN58" s="82"/>
      <c r="CO58" s="82"/>
      <c r="CP58" s="82"/>
      <c r="CQ58" s="82"/>
      <c r="CR58" s="82"/>
      <c r="CS58" s="82"/>
      <c r="CT58" s="82"/>
      <c r="CU58" s="82"/>
      <c r="CV58" s="82"/>
      <c r="CW58" s="82"/>
      <c r="CX58" s="68"/>
      <c r="CY58" s="68"/>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2"/>
      <c r="EA58" s="2"/>
      <c r="EB58" s="2"/>
      <c r="EC58" s="2"/>
      <c r="ED58" s="2"/>
      <c r="EE58" s="2"/>
      <c r="EF58" s="2"/>
      <c r="EG58" s="2"/>
      <c r="EH58" s="2"/>
      <c r="EI58" s="2"/>
      <c r="EJ58" s="2"/>
      <c r="EK58" s="2"/>
      <c r="EL58" s="2"/>
      <c r="EM58" s="2"/>
      <c r="EN58" s="2"/>
      <c r="EO58" s="2"/>
      <c r="EP58" s="2"/>
      <c r="EQ58" s="2"/>
      <c r="ER58" s="2"/>
      <c r="ES58" s="2"/>
      <c r="ET58" s="2"/>
      <c r="EU58" s="2"/>
    </row>
    <row r="59" spans="1:151" ht="15" customHeight="1">
      <c r="A59" s="35" t="s">
        <v>80</v>
      </c>
      <c r="B59" s="84"/>
      <c r="C59" s="84"/>
      <c r="D59" s="84"/>
      <c r="E59" s="84"/>
      <c r="F59" s="84"/>
      <c r="G59" s="84"/>
      <c r="H59" s="84"/>
      <c r="I59" s="84"/>
      <c r="J59" s="84"/>
      <c r="K59" s="84"/>
      <c r="L59" s="84"/>
      <c r="M59" s="84"/>
      <c r="N59" s="84"/>
      <c r="O59" s="31"/>
      <c r="P59" s="31"/>
      <c r="Q59" s="31"/>
      <c r="R59" s="31"/>
      <c r="S59" s="31"/>
      <c r="T59" s="31"/>
      <c r="U59" s="31"/>
      <c r="V59" s="31"/>
      <c r="W59" s="31"/>
      <c r="X59" s="31"/>
      <c r="Y59" s="31"/>
      <c r="Z59" s="31"/>
      <c r="AA59" s="31"/>
      <c r="AB59" s="31"/>
      <c r="AC59" s="31"/>
      <c r="AD59" s="31"/>
      <c r="AE59" s="31"/>
      <c r="AF59" s="31"/>
      <c r="AG59" s="31"/>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2"/>
      <c r="BV59" s="32"/>
      <c r="BW59" s="32"/>
      <c r="BX59" s="32"/>
      <c r="BY59" s="32"/>
      <c r="BZ59" s="32"/>
      <c r="CA59" s="32"/>
      <c r="CB59" s="32"/>
      <c r="CC59" s="32"/>
      <c r="CD59" s="32"/>
      <c r="CE59" s="32"/>
      <c r="CF59" s="32"/>
      <c r="CG59" s="32"/>
      <c r="CH59" s="32"/>
      <c r="CI59" s="32"/>
      <c r="CJ59" s="33"/>
      <c r="CK59" s="32"/>
      <c r="CL59" s="34"/>
      <c r="CM59" s="34"/>
      <c r="CN59" s="34"/>
      <c r="CO59" s="34"/>
      <c r="CP59" s="34"/>
      <c r="CQ59" s="34"/>
      <c r="CR59" s="34"/>
      <c r="CS59" s="34"/>
      <c r="CT59" s="34"/>
      <c r="CU59" s="34"/>
      <c r="CV59" s="34"/>
      <c r="CW59" s="34"/>
      <c r="CX59" s="34"/>
      <c r="CY59" s="34"/>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2"/>
      <c r="EA59" s="2"/>
      <c r="EB59" s="2"/>
      <c r="EC59" s="2"/>
      <c r="ED59" s="2"/>
      <c r="EE59" s="2"/>
      <c r="EF59" s="2"/>
      <c r="EG59" s="2"/>
      <c r="EH59" s="2"/>
      <c r="EI59" s="2"/>
      <c r="EJ59" s="2"/>
      <c r="EK59" s="2"/>
      <c r="EL59" s="2"/>
      <c r="EM59" s="2"/>
      <c r="EN59" s="2"/>
      <c r="EO59" s="2"/>
      <c r="EP59" s="2"/>
      <c r="EQ59" s="2"/>
      <c r="ER59" s="2"/>
      <c r="ES59" s="2"/>
      <c r="ET59" s="2"/>
      <c r="EU59" s="2"/>
    </row>
    <row r="60" spans="1:151" s="9" customFormat="1" ht="30" customHeight="1">
      <c r="A60" s="93" t="s">
        <v>91</v>
      </c>
      <c r="B60" s="107">
        <f>COUNTIF(B2:B52,"&gt;0")</f>
        <v>0</v>
      </c>
      <c r="C60" s="107">
        <f t="shared" ref="C60:BN60" si="0">COUNTIF(C2:C52,"&gt;0")</f>
        <v>0</v>
      </c>
      <c r="D60" s="107">
        <f t="shared" si="0"/>
        <v>0</v>
      </c>
      <c r="E60" s="107">
        <f t="shared" si="0"/>
        <v>0</v>
      </c>
      <c r="F60" s="107">
        <f t="shared" si="0"/>
        <v>0</v>
      </c>
      <c r="G60" s="107">
        <f t="shared" si="0"/>
        <v>0</v>
      </c>
      <c r="H60" s="107">
        <f t="shared" si="0"/>
        <v>0</v>
      </c>
      <c r="I60" s="107">
        <f t="shared" si="0"/>
        <v>0</v>
      </c>
      <c r="J60" s="107">
        <f t="shared" si="0"/>
        <v>0</v>
      </c>
      <c r="K60" s="107">
        <f t="shared" si="0"/>
        <v>0</v>
      </c>
      <c r="L60" s="107">
        <f t="shared" si="0"/>
        <v>0</v>
      </c>
      <c r="M60" s="107">
        <f t="shared" si="0"/>
        <v>0</v>
      </c>
      <c r="N60" s="107">
        <f t="shared" si="0"/>
        <v>0</v>
      </c>
      <c r="O60" s="107">
        <f t="shared" si="0"/>
        <v>2</v>
      </c>
      <c r="P60" s="107">
        <f t="shared" si="0"/>
        <v>2</v>
      </c>
      <c r="Q60" s="107">
        <f t="shared" si="0"/>
        <v>3</v>
      </c>
      <c r="R60" s="107">
        <f t="shared" si="0"/>
        <v>3</v>
      </c>
      <c r="S60" s="107">
        <f t="shared" si="0"/>
        <v>6</v>
      </c>
      <c r="T60" s="107">
        <f t="shared" si="0"/>
        <v>6</v>
      </c>
      <c r="U60" s="107">
        <f t="shared" si="0"/>
        <v>8</v>
      </c>
      <c r="V60" s="107">
        <f t="shared" si="0"/>
        <v>7</v>
      </c>
      <c r="W60" s="107">
        <f t="shared" si="0"/>
        <v>7</v>
      </c>
      <c r="X60" s="107">
        <f t="shared" si="0"/>
        <v>7</v>
      </c>
      <c r="Y60" s="107">
        <f t="shared" si="0"/>
        <v>8</v>
      </c>
      <c r="Z60" s="107">
        <f t="shared" si="0"/>
        <v>7</v>
      </c>
      <c r="AA60" s="107">
        <f t="shared" si="0"/>
        <v>7</v>
      </c>
      <c r="AB60" s="107">
        <f t="shared" si="0"/>
        <v>7</v>
      </c>
      <c r="AC60" s="107">
        <f t="shared" si="0"/>
        <v>7</v>
      </c>
      <c r="AD60" s="107">
        <f t="shared" si="0"/>
        <v>7</v>
      </c>
      <c r="AE60" s="107">
        <f t="shared" si="0"/>
        <v>8</v>
      </c>
      <c r="AF60" s="107">
        <f t="shared" si="0"/>
        <v>9</v>
      </c>
      <c r="AG60" s="107">
        <f t="shared" si="0"/>
        <v>11</v>
      </c>
      <c r="AH60" s="107">
        <f t="shared" si="0"/>
        <v>11</v>
      </c>
      <c r="AI60" s="107">
        <f t="shared" si="0"/>
        <v>16</v>
      </c>
      <c r="AJ60" s="107">
        <f t="shared" si="0"/>
        <v>18</v>
      </c>
      <c r="AK60" s="107">
        <f t="shared" si="0"/>
        <v>20</v>
      </c>
      <c r="AL60" s="107">
        <f t="shared" si="0"/>
        <v>21</v>
      </c>
      <c r="AM60" s="107">
        <f t="shared" si="0"/>
        <v>23</v>
      </c>
      <c r="AN60" s="107">
        <f t="shared" si="0"/>
        <v>24</v>
      </c>
      <c r="AO60" s="107">
        <f t="shared" si="0"/>
        <v>23</v>
      </c>
      <c r="AP60" s="107">
        <f t="shared" si="0"/>
        <v>23</v>
      </c>
      <c r="AQ60" s="107">
        <f t="shared" si="0"/>
        <v>24</v>
      </c>
      <c r="AR60" s="107">
        <f t="shared" si="0"/>
        <v>24</v>
      </c>
      <c r="AS60" s="107">
        <f t="shared" si="0"/>
        <v>23</v>
      </c>
      <c r="AT60" s="107">
        <f t="shared" si="0"/>
        <v>22</v>
      </c>
      <c r="AU60" s="107">
        <f t="shared" si="0"/>
        <v>22</v>
      </c>
      <c r="AV60" s="107">
        <f t="shared" si="0"/>
        <v>22</v>
      </c>
      <c r="AW60" s="107">
        <f t="shared" si="0"/>
        <v>21</v>
      </c>
      <c r="AX60" s="107">
        <f t="shared" si="0"/>
        <v>21</v>
      </c>
      <c r="AY60" s="107">
        <f t="shared" si="0"/>
        <v>20</v>
      </c>
      <c r="AZ60" s="107">
        <f t="shared" si="0"/>
        <v>20</v>
      </c>
      <c r="BA60" s="107">
        <f t="shared" si="0"/>
        <v>20</v>
      </c>
      <c r="BB60" s="107">
        <f t="shared" si="0"/>
        <v>20</v>
      </c>
      <c r="BC60" s="107">
        <f t="shared" si="0"/>
        <v>20</v>
      </c>
      <c r="BD60" s="107">
        <f t="shared" si="0"/>
        <v>20</v>
      </c>
      <c r="BE60" s="107">
        <f t="shared" si="0"/>
        <v>19</v>
      </c>
      <c r="BF60" s="107">
        <f t="shared" si="0"/>
        <v>19</v>
      </c>
      <c r="BG60" s="107">
        <f t="shared" si="0"/>
        <v>18</v>
      </c>
      <c r="BH60" s="107">
        <f t="shared" si="0"/>
        <v>18</v>
      </c>
      <c r="BI60" s="107">
        <f t="shared" si="0"/>
        <v>17</v>
      </c>
      <c r="BJ60" s="107">
        <f t="shared" si="0"/>
        <v>17</v>
      </c>
      <c r="BK60" s="107">
        <f t="shared" si="0"/>
        <v>17</v>
      </c>
      <c r="BL60" s="107">
        <f t="shared" si="0"/>
        <v>17</v>
      </c>
      <c r="BM60" s="107">
        <f t="shared" si="0"/>
        <v>17</v>
      </c>
      <c r="BN60" s="107">
        <f t="shared" si="0"/>
        <v>17</v>
      </c>
      <c r="BO60" s="107">
        <f t="shared" ref="BO60:DX60" si="1">COUNTIF(BO2:BO52,"&gt;0")</f>
        <v>17</v>
      </c>
      <c r="BP60" s="107">
        <f t="shared" si="1"/>
        <v>17</v>
      </c>
      <c r="BQ60" s="107">
        <f t="shared" si="1"/>
        <v>17</v>
      </c>
      <c r="BR60" s="107">
        <f t="shared" si="1"/>
        <v>16</v>
      </c>
      <c r="BS60" s="107">
        <f t="shared" si="1"/>
        <v>14</v>
      </c>
      <c r="BT60" s="107">
        <f t="shared" si="1"/>
        <v>13</v>
      </c>
      <c r="BU60" s="107">
        <f t="shared" si="1"/>
        <v>13</v>
      </c>
      <c r="BV60" s="107">
        <f t="shared" si="1"/>
        <v>13</v>
      </c>
      <c r="BW60" s="107">
        <f t="shared" si="1"/>
        <v>13</v>
      </c>
      <c r="BX60" s="107">
        <f t="shared" si="1"/>
        <v>12</v>
      </c>
      <c r="BY60" s="107">
        <f t="shared" si="1"/>
        <v>12</v>
      </c>
      <c r="BZ60" s="107">
        <f t="shared" si="1"/>
        <v>12</v>
      </c>
      <c r="CA60" s="107">
        <f t="shared" si="1"/>
        <v>12</v>
      </c>
      <c r="CB60" s="107">
        <f t="shared" si="1"/>
        <v>13</v>
      </c>
      <c r="CC60" s="107">
        <f t="shared" si="1"/>
        <v>13</v>
      </c>
      <c r="CD60" s="107">
        <f t="shared" si="1"/>
        <v>13</v>
      </c>
      <c r="CE60" s="107">
        <f t="shared" si="1"/>
        <v>13</v>
      </c>
      <c r="CF60" s="107">
        <f t="shared" si="1"/>
        <v>13</v>
      </c>
      <c r="CG60" s="107">
        <f t="shared" si="1"/>
        <v>13</v>
      </c>
      <c r="CH60" s="107">
        <f t="shared" si="1"/>
        <v>13</v>
      </c>
      <c r="CI60" s="107">
        <f t="shared" si="1"/>
        <v>13</v>
      </c>
      <c r="CJ60" s="107">
        <f t="shared" si="1"/>
        <v>13</v>
      </c>
      <c r="CK60" s="107">
        <f t="shared" si="1"/>
        <v>11</v>
      </c>
      <c r="CL60" s="107">
        <f t="shared" si="1"/>
        <v>10</v>
      </c>
      <c r="CM60" s="107">
        <f t="shared" si="1"/>
        <v>9</v>
      </c>
      <c r="CN60" s="107">
        <f t="shared" si="1"/>
        <v>9</v>
      </c>
      <c r="CO60" s="107">
        <f t="shared" si="1"/>
        <v>8</v>
      </c>
      <c r="CP60" s="107">
        <f t="shared" si="1"/>
        <v>8</v>
      </c>
      <c r="CQ60" s="107">
        <f t="shared" si="1"/>
        <v>8</v>
      </c>
      <c r="CR60" s="107">
        <f t="shared" si="1"/>
        <v>7</v>
      </c>
      <c r="CS60" s="107">
        <f t="shared" si="1"/>
        <v>7</v>
      </c>
      <c r="CT60" s="107">
        <f t="shared" si="1"/>
        <v>7</v>
      </c>
      <c r="CU60" s="107">
        <f t="shared" si="1"/>
        <v>7</v>
      </c>
      <c r="CV60" s="107">
        <f t="shared" si="1"/>
        <v>7</v>
      </c>
      <c r="CW60" s="107">
        <f t="shared" si="1"/>
        <v>7</v>
      </c>
      <c r="CX60" s="107">
        <f t="shared" si="1"/>
        <v>7</v>
      </c>
      <c r="CY60" s="107">
        <f t="shared" si="1"/>
        <v>7</v>
      </c>
      <c r="CZ60" s="107">
        <f t="shared" si="1"/>
        <v>7</v>
      </c>
      <c r="DA60" s="107">
        <f t="shared" si="1"/>
        <v>6</v>
      </c>
      <c r="DB60" s="107">
        <f t="shared" si="1"/>
        <v>6</v>
      </c>
      <c r="DC60" s="107">
        <f t="shared" si="1"/>
        <v>6</v>
      </c>
      <c r="DD60" s="107">
        <f t="shared" si="1"/>
        <v>5</v>
      </c>
      <c r="DE60" s="107">
        <f t="shared" si="1"/>
        <v>5</v>
      </c>
      <c r="DF60" s="107">
        <f t="shared" si="1"/>
        <v>5</v>
      </c>
      <c r="DG60" s="107">
        <f t="shared" si="1"/>
        <v>4</v>
      </c>
      <c r="DH60" s="107">
        <f t="shared" si="1"/>
        <v>4</v>
      </c>
      <c r="DI60" s="107">
        <f t="shared" si="1"/>
        <v>3</v>
      </c>
      <c r="DJ60" s="107">
        <f t="shared" si="1"/>
        <v>3</v>
      </c>
      <c r="DK60" s="107">
        <f t="shared" si="1"/>
        <v>3</v>
      </c>
      <c r="DL60" s="107">
        <f t="shared" si="1"/>
        <v>3</v>
      </c>
      <c r="DM60" s="107">
        <f t="shared" si="1"/>
        <v>3</v>
      </c>
      <c r="DN60" s="107">
        <f t="shared" si="1"/>
        <v>3</v>
      </c>
      <c r="DO60" s="107">
        <f t="shared" si="1"/>
        <v>3</v>
      </c>
      <c r="DP60" s="107">
        <f t="shared" si="1"/>
        <v>3</v>
      </c>
      <c r="DQ60" s="107">
        <f t="shared" si="1"/>
        <v>3</v>
      </c>
      <c r="DR60" s="107">
        <f t="shared" si="1"/>
        <v>3</v>
      </c>
      <c r="DS60" s="107">
        <f t="shared" si="1"/>
        <v>3</v>
      </c>
      <c r="DT60" s="107">
        <f t="shared" si="1"/>
        <v>2</v>
      </c>
      <c r="DU60" s="107">
        <f t="shared" si="1"/>
        <v>1</v>
      </c>
      <c r="DV60" s="107">
        <f t="shared" si="1"/>
        <v>1</v>
      </c>
      <c r="DW60" s="107">
        <f t="shared" si="1"/>
        <v>1</v>
      </c>
      <c r="DX60" s="107">
        <f t="shared" si="1"/>
        <v>1</v>
      </c>
      <c r="DY60" s="108">
        <f>COUNTIF(DY2:DY52,"&gt;0")</f>
        <v>1</v>
      </c>
      <c r="DZ60" s="154"/>
      <c r="EA60" s="154"/>
      <c r="EB60" s="154"/>
      <c r="EC60" s="154"/>
      <c r="ED60" s="154"/>
      <c r="EE60" s="154"/>
      <c r="EF60" s="154"/>
      <c r="EG60" s="154"/>
      <c r="EH60" s="154"/>
      <c r="EI60" s="154"/>
      <c r="EJ60" s="154"/>
      <c r="EK60" s="154"/>
      <c r="EL60" s="154"/>
      <c r="EM60" s="154"/>
      <c r="EN60" s="154"/>
      <c r="EO60" s="154"/>
      <c r="EP60" s="154"/>
      <c r="EQ60" s="154"/>
      <c r="ER60" s="154"/>
      <c r="ES60" s="154"/>
      <c r="ET60" s="154"/>
      <c r="EU60" s="154"/>
    </row>
    <row r="61" spans="1:151" ht="15" customHeight="1">
      <c r="CX61" s="3"/>
      <c r="CY61" s="3"/>
      <c r="DX61" s="12"/>
      <c r="DY61" s="12"/>
    </row>
    <row r="62" spans="1:151" ht="15" customHeight="1">
      <c r="CX62" s="3"/>
      <c r="CY62" s="3"/>
    </row>
    <row r="63" spans="1:151" ht="15" customHeight="1">
      <c r="CX63" s="3"/>
      <c r="CY63" s="3"/>
    </row>
    <row r="64" spans="1:151" ht="15" customHeight="1">
      <c r="CX64" s="3"/>
      <c r="CY64" s="3"/>
    </row>
    <row r="65" spans="102:103" ht="15" customHeight="1">
      <c r="CX65" s="3"/>
      <c r="CY65" s="3"/>
    </row>
    <row r="66" spans="102:103" ht="15" customHeight="1">
      <c r="CX66" s="3"/>
      <c r="CY66" s="3"/>
    </row>
    <row r="67" spans="102:103" ht="15" customHeight="1">
      <c r="CX67" s="3"/>
      <c r="CY67" s="3"/>
    </row>
    <row r="68" spans="102:103" ht="15" customHeight="1"/>
    <row r="69" spans="102:103" ht="15" customHeight="1"/>
    <row r="70" spans="102:103" ht="15" customHeight="1"/>
    <row r="71" spans="102:103" ht="15" customHeight="1"/>
    <row r="72" spans="102:103" ht="15" customHeight="1"/>
    <row r="73" spans="102:103" ht="15" customHeight="1"/>
    <row r="74" spans="102:103" ht="15" customHeight="1"/>
    <row r="75" spans="102:103" ht="15" customHeight="1"/>
    <row r="76" spans="102:103" ht="15" customHeight="1"/>
    <row r="77" spans="102:103" ht="15" customHeight="1"/>
    <row r="78" spans="102:103" ht="15" customHeight="1"/>
    <row r="79" spans="102:103" ht="15" customHeight="1"/>
    <row r="80" spans="102:103"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sheetData>
  <conditionalFormatting sqref="B2:DX52">
    <cfRule type="cellIs" dxfId="23" priority="2" stopIfTrue="1" operator="equal">
      <formula>0</formula>
    </cfRule>
    <cfRule type="cellIs" dxfId="22" priority="3" operator="greaterThan">
      <formula>0</formula>
    </cfRule>
  </conditionalFormatting>
  <conditionalFormatting sqref="B54:DX54">
    <cfRule type="cellIs" dxfId="21" priority="28" stopIfTrue="1" operator="equal">
      <formula>0</formula>
    </cfRule>
    <cfRule type="cellIs" dxfId="20" priority="29" stopIfTrue="1" operator="greaterThan">
      <formula>0</formula>
    </cfRule>
  </conditionalFormatting>
  <conditionalFormatting sqref="DY2:DY52">
    <cfRule type="cellIs" dxfId="19" priority="1" operator="equal">
      <formula>0</formula>
    </cfRule>
  </conditionalFormatting>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91D33-669B-4C84-9CC3-53E2C27D1CD3}">
  <sheetPr>
    <tabColor rgb="FF4D7B90"/>
  </sheetPr>
  <dimension ref="A1:FN140"/>
  <sheetViews>
    <sheetView zoomScaleNormal="100" workbookViewId="0">
      <pane xSplit="1" ySplit="1" topLeftCell="B2" activePane="bottomRight" state="frozen"/>
      <selection pane="topRight" activeCell="AD17" sqref="AD17"/>
      <selection pane="bottomLeft" activeCell="AD17" sqref="AD17"/>
      <selection pane="bottomRight"/>
    </sheetView>
  </sheetViews>
  <sheetFormatPr defaultColWidth="8.6640625" defaultRowHeight="14.4"/>
  <cols>
    <col min="1" max="1" width="23.6640625" style="5" customWidth="1"/>
    <col min="2" max="129" width="10.6640625" style="4" customWidth="1"/>
    <col min="130" max="130" width="10.6640625" customWidth="1"/>
  </cols>
  <sheetData>
    <row r="1" spans="1:170" s="9" customFormat="1" ht="39" customHeight="1">
      <c r="A1" s="20" t="s">
        <v>92</v>
      </c>
      <c r="B1" s="20">
        <v>1900</v>
      </c>
      <c r="C1" s="20">
        <v>1901</v>
      </c>
      <c r="D1" s="20">
        <v>1902</v>
      </c>
      <c r="E1" s="20">
        <v>1903</v>
      </c>
      <c r="F1" s="20">
        <v>1904</v>
      </c>
      <c r="G1" s="20">
        <v>1905</v>
      </c>
      <c r="H1" s="20">
        <v>1906</v>
      </c>
      <c r="I1" s="20">
        <v>1907</v>
      </c>
      <c r="J1" s="20">
        <v>1908</v>
      </c>
      <c r="K1" s="20">
        <v>1909</v>
      </c>
      <c r="L1" s="20">
        <v>1910</v>
      </c>
      <c r="M1" s="20">
        <v>1911</v>
      </c>
      <c r="N1" s="20">
        <v>1912</v>
      </c>
      <c r="O1" s="20">
        <v>1913</v>
      </c>
      <c r="P1" s="20">
        <v>1914</v>
      </c>
      <c r="Q1" s="20">
        <v>1915</v>
      </c>
      <c r="R1" s="20">
        <v>1916</v>
      </c>
      <c r="S1" s="20">
        <v>1917</v>
      </c>
      <c r="T1" s="20">
        <v>1918</v>
      </c>
      <c r="U1" s="20">
        <v>1919</v>
      </c>
      <c r="V1" s="20">
        <v>1920</v>
      </c>
      <c r="W1" s="20">
        <v>1921</v>
      </c>
      <c r="X1" s="20">
        <v>1922</v>
      </c>
      <c r="Y1" s="20">
        <v>1923</v>
      </c>
      <c r="Z1" s="20">
        <v>1924</v>
      </c>
      <c r="AA1" s="20">
        <v>1925</v>
      </c>
      <c r="AB1" s="20">
        <v>1926</v>
      </c>
      <c r="AC1" s="20">
        <v>1927</v>
      </c>
      <c r="AD1" s="20">
        <v>1928</v>
      </c>
      <c r="AE1" s="20">
        <v>1929</v>
      </c>
      <c r="AF1" s="20">
        <v>1930</v>
      </c>
      <c r="AG1" s="20">
        <v>1931</v>
      </c>
      <c r="AH1" s="20">
        <v>1932</v>
      </c>
      <c r="AI1" s="20">
        <v>1933</v>
      </c>
      <c r="AJ1" s="20">
        <v>1934</v>
      </c>
      <c r="AK1" s="20">
        <v>1935</v>
      </c>
      <c r="AL1" s="20">
        <v>1936</v>
      </c>
      <c r="AM1" s="20">
        <v>1937</v>
      </c>
      <c r="AN1" s="20">
        <v>1938</v>
      </c>
      <c r="AO1" s="20">
        <v>1939</v>
      </c>
      <c r="AP1" s="20">
        <v>1940</v>
      </c>
      <c r="AQ1" s="20">
        <v>1941</v>
      </c>
      <c r="AR1" s="20">
        <v>1942</v>
      </c>
      <c r="AS1" s="20">
        <v>1943</v>
      </c>
      <c r="AT1" s="20">
        <v>1944</v>
      </c>
      <c r="AU1" s="20">
        <v>1945</v>
      </c>
      <c r="AV1" s="20">
        <v>1946</v>
      </c>
      <c r="AW1" s="20">
        <v>1947</v>
      </c>
      <c r="AX1" s="20">
        <v>1948</v>
      </c>
      <c r="AY1" s="20">
        <v>1949</v>
      </c>
      <c r="AZ1" s="20">
        <v>1950</v>
      </c>
      <c r="BA1" s="20">
        <v>1951</v>
      </c>
      <c r="BB1" s="20">
        <v>1952</v>
      </c>
      <c r="BC1" s="20">
        <v>1953</v>
      </c>
      <c r="BD1" s="20">
        <v>1954</v>
      </c>
      <c r="BE1" s="20">
        <v>1955</v>
      </c>
      <c r="BF1" s="20">
        <v>1956</v>
      </c>
      <c r="BG1" s="20">
        <v>1957</v>
      </c>
      <c r="BH1" s="20">
        <v>1958</v>
      </c>
      <c r="BI1" s="20">
        <v>1959</v>
      </c>
      <c r="BJ1" s="20">
        <v>1960</v>
      </c>
      <c r="BK1" s="20">
        <v>1961</v>
      </c>
      <c r="BL1" s="20">
        <v>1962</v>
      </c>
      <c r="BM1" s="20">
        <v>1963</v>
      </c>
      <c r="BN1" s="20">
        <v>1964</v>
      </c>
      <c r="BO1" s="20">
        <v>1965</v>
      </c>
      <c r="BP1" s="20">
        <v>1966</v>
      </c>
      <c r="BQ1" s="20">
        <v>1967</v>
      </c>
      <c r="BR1" s="20">
        <v>1968</v>
      </c>
      <c r="BS1" s="20">
        <v>1969</v>
      </c>
      <c r="BT1" s="20">
        <v>1970</v>
      </c>
      <c r="BU1" s="20">
        <v>1971</v>
      </c>
      <c r="BV1" s="20">
        <v>1972</v>
      </c>
      <c r="BW1" s="20">
        <v>1973</v>
      </c>
      <c r="BX1" s="20">
        <v>1974</v>
      </c>
      <c r="BY1" s="20">
        <v>1975</v>
      </c>
      <c r="BZ1" s="20">
        <v>1976</v>
      </c>
      <c r="CA1" s="20">
        <v>1977</v>
      </c>
      <c r="CB1" s="20">
        <v>1978</v>
      </c>
      <c r="CC1" s="20">
        <v>1979</v>
      </c>
      <c r="CD1" s="20">
        <v>1980</v>
      </c>
      <c r="CE1" s="20">
        <v>1981</v>
      </c>
      <c r="CF1" s="20">
        <v>1982</v>
      </c>
      <c r="CG1" s="20">
        <v>1983</v>
      </c>
      <c r="CH1" s="20">
        <v>1984</v>
      </c>
      <c r="CI1" s="20">
        <v>1985</v>
      </c>
      <c r="CJ1" s="20">
        <v>1986</v>
      </c>
      <c r="CK1" s="20">
        <v>1987</v>
      </c>
      <c r="CL1" s="20">
        <v>1988</v>
      </c>
      <c r="CM1" s="20">
        <v>1989</v>
      </c>
      <c r="CN1" s="20">
        <v>1990</v>
      </c>
      <c r="CO1" s="20">
        <v>1991</v>
      </c>
      <c r="CP1" s="20">
        <v>1992</v>
      </c>
      <c r="CQ1" s="20">
        <v>1993</v>
      </c>
      <c r="CR1" s="20">
        <v>1994</v>
      </c>
      <c r="CS1" s="20">
        <v>1995</v>
      </c>
      <c r="CT1" s="20">
        <v>1996</v>
      </c>
      <c r="CU1" s="20">
        <v>1997</v>
      </c>
      <c r="CV1" s="20">
        <v>1998</v>
      </c>
      <c r="CW1" s="20">
        <v>1999</v>
      </c>
      <c r="CX1" s="20">
        <v>2000</v>
      </c>
      <c r="CY1" s="20">
        <v>2001</v>
      </c>
      <c r="CZ1" s="20">
        <v>2002</v>
      </c>
      <c r="DA1" s="20">
        <v>2003</v>
      </c>
      <c r="DB1" s="20">
        <v>2004</v>
      </c>
      <c r="DC1" s="20">
        <v>2005</v>
      </c>
      <c r="DD1" s="20">
        <v>2006</v>
      </c>
      <c r="DE1" s="20">
        <v>2007</v>
      </c>
      <c r="DF1" s="20">
        <v>2008</v>
      </c>
      <c r="DG1" s="20">
        <v>2009</v>
      </c>
      <c r="DH1" s="20">
        <v>2010</v>
      </c>
      <c r="DI1" s="20">
        <v>2011</v>
      </c>
      <c r="DJ1" s="20">
        <v>2012</v>
      </c>
      <c r="DK1" s="20">
        <v>2013</v>
      </c>
      <c r="DL1" s="20">
        <v>2014</v>
      </c>
      <c r="DM1" s="20">
        <v>2015</v>
      </c>
      <c r="DN1" s="20">
        <v>2016</v>
      </c>
      <c r="DO1" s="20">
        <v>2017</v>
      </c>
      <c r="DP1" s="20">
        <v>2018</v>
      </c>
      <c r="DQ1" s="20">
        <v>2019</v>
      </c>
      <c r="DR1" s="20">
        <v>2020</v>
      </c>
      <c r="DS1" s="20">
        <v>2021</v>
      </c>
      <c r="DT1" s="20">
        <v>2022</v>
      </c>
      <c r="DU1" s="20">
        <v>2023</v>
      </c>
      <c r="DV1" s="20">
        <v>2024</v>
      </c>
      <c r="DW1" s="20">
        <v>2025</v>
      </c>
      <c r="DX1" s="20">
        <v>2026</v>
      </c>
      <c r="DY1" s="70">
        <v>2027</v>
      </c>
      <c r="DZ1" s="21"/>
    </row>
    <row r="2" spans="1:170" ht="15" customHeight="1">
      <c r="A2" s="136" t="s">
        <v>26</v>
      </c>
      <c r="B2" s="22">
        <v>0</v>
      </c>
      <c r="C2" s="94">
        <v>0</v>
      </c>
      <c r="D2" s="94">
        <v>0</v>
      </c>
      <c r="E2" s="94">
        <v>0</v>
      </c>
      <c r="F2" s="94">
        <v>0</v>
      </c>
      <c r="G2" s="94">
        <v>0</v>
      </c>
      <c r="H2" s="94">
        <v>0</v>
      </c>
      <c r="I2" s="94">
        <v>0</v>
      </c>
      <c r="J2" s="94">
        <v>0</v>
      </c>
      <c r="K2" s="94">
        <v>0</v>
      </c>
      <c r="L2" s="94">
        <v>0</v>
      </c>
      <c r="M2" s="94">
        <v>0</v>
      </c>
      <c r="N2" s="94">
        <v>0</v>
      </c>
      <c r="O2" s="94">
        <v>0</v>
      </c>
      <c r="P2" s="94">
        <v>0</v>
      </c>
      <c r="Q2" s="94">
        <v>0</v>
      </c>
      <c r="R2" s="94">
        <v>0</v>
      </c>
      <c r="S2" s="94">
        <v>0</v>
      </c>
      <c r="T2" s="94">
        <v>0</v>
      </c>
      <c r="U2" s="94">
        <v>0</v>
      </c>
      <c r="V2" s="94">
        <v>0</v>
      </c>
      <c r="W2" s="94">
        <v>0</v>
      </c>
      <c r="X2" s="94">
        <v>0</v>
      </c>
      <c r="Y2" s="94">
        <v>0</v>
      </c>
      <c r="Z2" s="94">
        <v>0</v>
      </c>
      <c r="AA2" s="94">
        <v>0</v>
      </c>
      <c r="AB2" s="94">
        <v>0</v>
      </c>
      <c r="AC2" s="94">
        <v>0</v>
      </c>
      <c r="AD2" s="94">
        <v>0</v>
      </c>
      <c r="AE2" s="94">
        <v>0</v>
      </c>
      <c r="AF2" s="94">
        <v>0</v>
      </c>
      <c r="AG2" s="94">
        <v>0</v>
      </c>
      <c r="AH2" s="94">
        <v>0</v>
      </c>
      <c r="AI2" s="94">
        <v>0.03</v>
      </c>
      <c r="AJ2" s="94">
        <v>0.03</v>
      </c>
      <c r="AK2" s="94">
        <v>0.03</v>
      </c>
      <c r="AL2" s="94">
        <v>0.03</v>
      </c>
      <c r="AM2" s="94">
        <v>0.03</v>
      </c>
      <c r="AN2" s="94">
        <v>0.03</v>
      </c>
      <c r="AO2" s="94">
        <v>0.03</v>
      </c>
      <c r="AP2" s="94">
        <v>0.03</v>
      </c>
      <c r="AQ2" s="94">
        <v>0.03</v>
      </c>
      <c r="AR2" s="94">
        <v>0.03</v>
      </c>
      <c r="AS2" s="94">
        <v>0.03</v>
      </c>
      <c r="AT2" s="94">
        <v>0.03</v>
      </c>
      <c r="AU2" s="94">
        <v>0.03</v>
      </c>
      <c r="AV2" s="94">
        <v>0.03</v>
      </c>
      <c r="AW2" s="94">
        <v>0.03</v>
      </c>
      <c r="AX2" s="94">
        <v>0.03</v>
      </c>
      <c r="AY2" s="94">
        <v>0.03</v>
      </c>
      <c r="AZ2" s="94">
        <v>0.03</v>
      </c>
      <c r="BA2" s="94">
        <v>0.03</v>
      </c>
      <c r="BB2" s="94">
        <v>0.03</v>
      </c>
      <c r="BC2" s="94">
        <v>0.03</v>
      </c>
      <c r="BD2" s="94">
        <v>0.03</v>
      </c>
      <c r="BE2" s="90">
        <f>3%+1.5%</f>
        <v>4.4999999999999998E-2</v>
      </c>
      <c r="BF2" s="94">
        <v>0.03</v>
      </c>
      <c r="BG2" s="94">
        <v>0.03</v>
      </c>
      <c r="BH2" s="94">
        <v>0.03</v>
      </c>
      <c r="BI2" s="94">
        <v>0.03</v>
      </c>
      <c r="BJ2" s="94">
        <v>0.03</v>
      </c>
      <c r="BK2" s="94">
        <v>0.03</v>
      </c>
      <c r="BL2" s="94">
        <v>0.03</v>
      </c>
      <c r="BM2" s="94">
        <v>0.05</v>
      </c>
      <c r="BN2" s="94">
        <v>0.05</v>
      </c>
      <c r="BO2" s="94">
        <v>0.05</v>
      </c>
      <c r="BP2" s="94">
        <v>0.05</v>
      </c>
      <c r="BQ2" s="94">
        <v>0.05</v>
      </c>
      <c r="BR2" s="94">
        <v>0.05</v>
      </c>
      <c r="BS2" s="94">
        <v>0.05</v>
      </c>
      <c r="BT2" s="94">
        <v>0.05</v>
      </c>
      <c r="BU2" s="94">
        <v>0.05</v>
      </c>
      <c r="BV2" s="94">
        <v>0.05</v>
      </c>
      <c r="BW2" s="94">
        <v>0.05</v>
      </c>
      <c r="BX2" s="94">
        <v>0.05</v>
      </c>
      <c r="BY2" s="94">
        <v>0.05</v>
      </c>
      <c r="BZ2" s="94">
        <v>0.05</v>
      </c>
      <c r="CA2" s="94">
        <v>0.05</v>
      </c>
      <c r="CB2" s="94">
        <v>0.05</v>
      </c>
      <c r="CC2" s="94">
        <v>0.05</v>
      </c>
      <c r="CD2" s="94">
        <v>0.05</v>
      </c>
      <c r="CE2" s="94">
        <v>0.05</v>
      </c>
      <c r="CF2" s="94">
        <v>0.05</v>
      </c>
      <c r="CG2" s="94">
        <v>0.05</v>
      </c>
      <c r="CH2" s="94">
        <v>0.05</v>
      </c>
      <c r="CI2" s="94">
        <v>0.05</v>
      </c>
      <c r="CJ2" s="94">
        <v>0.05</v>
      </c>
      <c r="CK2" s="94">
        <v>0.05</v>
      </c>
      <c r="CL2" s="94">
        <v>0.05</v>
      </c>
      <c r="CM2" s="94">
        <v>0.05</v>
      </c>
      <c r="CN2" s="94">
        <v>0.05</v>
      </c>
      <c r="CO2" s="94">
        <v>0.05</v>
      </c>
      <c r="CP2" s="94">
        <v>0.05</v>
      </c>
      <c r="CQ2" s="94">
        <v>0.05</v>
      </c>
      <c r="CR2" s="94">
        <v>0.05</v>
      </c>
      <c r="CS2" s="94">
        <v>0.05</v>
      </c>
      <c r="CT2" s="94">
        <v>0.05</v>
      </c>
      <c r="CU2" s="94">
        <v>0.05</v>
      </c>
      <c r="CV2" s="94">
        <v>0.05</v>
      </c>
      <c r="CW2" s="94">
        <v>0.05</v>
      </c>
      <c r="CX2" s="94">
        <v>0.05</v>
      </c>
      <c r="CY2" s="94">
        <v>6.5000000000000002E-2</v>
      </c>
      <c r="CZ2" s="94">
        <v>6.5000000000000002E-2</v>
      </c>
      <c r="DA2" s="94">
        <v>6.5000000000000002E-2</v>
      </c>
      <c r="DB2" s="94">
        <v>6.5000000000000002E-2</v>
      </c>
      <c r="DC2" s="94">
        <v>6.5000000000000002E-2</v>
      </c>
      <c r="DD2" s="94">
        <v>6.5000000000000002E-2</v>
      </c>
      <c r="DE2" s="94">
        <v>6.5000000000000002E-2</v>
      </c>
      <c r="DF2" s="94">
        <v>6.5000000000000002E-2</v>
      </c>
      <c r="DG2" s="94">
        <v>6.5000000000000002E-2</v>
      </c>
      <c r="DH2" s="94">
        <v>6.5000000000000002E-2</v>
      </c>
      <c r="DI2" s="94">
        <v>6.5000000000000002E-2</v>
      </c>
      <c r="DJ2" s="94">
        <v>6.5000000000000002E-2</v>
      </c>
      <c r="DK2" s="94">
        <v>6.5000000000000002E-2</v>
      </c>
      <c r="DL2" s="94">
        <v>6.5000000000000002E-2</v>
      </c>
      <c r="DM2" s="94">
        <v>6.5000000000000002E-2</v>
      </c>
      <c r="DN2" s="94">
        <v>6.5000000000000002E-2</v>
      </c>
      <c r="DO2" s="94">
        <v>6.5000000000000002E-2</v>
      </c>
      <c r="DP2" s="94">
        <v>6.5000000000000002E-2</v>
      </c>
      <c r="DQ2" s="94">
        <v>6.5000000000000002E-2</v>
      </c>
      <c r="DR2" s="94">
        <v>6.5000000000000002E-2</v>
      </c>
      <c r="DS2" s="94">
        <v>6.5000000000000002E-2</v>
      </c>
      <c r="DT2" s="94">
        <v>6.5000000000000002E-2</v>
      </c>
      <c r="DU2" s="94">
        <v>6.5000000000000002E-2</v>
      </c>
      <c r="DV2" s="94">
        <v>6.5000000000000002E-2</v>
      </c>
      <c r="DW2" s="94">
        <v>6.5000000000000002E-2</v>
      </c>
      <c r="DX2" s="94">
        <v>6.5000000000000002E-2</v>
      </c>
      <c r="DY2" s="144">
        <v>6.5000000000000002E-2</v>
      </c>
      <c r="DZ2" s="68"/>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1"/>
      <c r="FL2" s="1"/>
      <c r="FM2" s="1"/>
      <c r="FN2" s="1"/>
    </row>
    <row r="3" spans="1:170" ht="15" customHeight="1">
      <c r="A3" s="137" t="s">
        <v>27</v>
      </c>
      <c r="B3" s="22">
        <v>0</v>
      </c>
      <c r="C3" s="94">
        <v>0</v>
      </c>
      <c r="D3" s="94">
        <v>0</v>
      </c>
      <c r="E3" s="94">
        <v>0</v>
      </c>
      <c r="F3" s="94">
        <v>0</v>
      </c>
      <c r="G3" s="94">
        <v>0</v>
      </c>
      <c r="H3" s="94">
        <v>0</v>
      </c>
      <c r="I3" s="94">
        <v>0</v>
      </c>
      <c r="J3" s="94">
        <v>0</v>
      </c>
      <c r="K3" s="94">
        <v>0</v>
      </c>
      <c r="L3" s="94">
        <v>0</v>
      </c>
      <c r="M3" s="94">
        <v>0</v>
      </c>
      <c r="N3" s="94">
        <v>0</v>
      </c>
      <c r="O3" s="94">
        <v>0</v>
      </c>
      <c r="P3" s="94">
        <v>0</v>
      </c>
      <c r="Q3" s="94">
        <v>0</v>
      </c>
      <c r="R3" s="94">
        <v>0</v>
      </c>
      <c r="S3" s="94">
        <v>0</v>
      </c>
      <c r="T3" s="94">
        <v>0</v>
      </c>
      <c r="U3" s="94">
        <v>0</v>
      </c>
      <c r="V3" s="94">
        <v>0</v>
      </c>
      <c r="W3" s="94">
        <v>0</v>
      </c>
      <c r="X3" s="94">
        <v>0</v>
      </c>
      <c r="Y3" s="94">
        <v>0</v>
      </c>
      <c r="Z3" s="94">
        <v>0</v>
      </c>
      <c r="AA3" s="94">
        <v>0</v>
      </c>
      <c r="AB3" s="94">
        <v>0</v>
      </c>
      <c r="AC3" s="94">
        <v>0</v>
      </c>
      <c r="AD3" s="94">
        <v>0</v>
      </c>
      <c r="AE3" s="94">
        <v>0</v>
      </c>
      <c r="AF3" s="94">
        <v>0</v>
      </c>
      <c r="AG3" s="94">
        <v>0</v>
      </c>
      <c r="AH3" s="94">
        <v>0</v>
      </c>
      <c r="AI3" s="94">
        <v>0</v>
      </c>
      <c r="AJ3" s="94">
        <v>0</v>
      </c>
      <c r="AK3" s="94">
        <v>0</v>
      </c>
      <c r="AL3" s="94">
        <v>0</v>
      </c>
      <c r="AM3" s="94">
        <v>0</v>
      </c>
      <c r="AN3" s="94">
        <v>0</v>
      </c>
      <c r="AO3" s="94">
        <v>0</v>
      </c>
      <c r="AP3" s="94">
        <v>0</v>
      </c>
      <c r="AQ3" s="94">
        <v>0</v>
      </c>
      <c r="AR3" s="94">
        <v>0</v>
      </c>
      <c r="AS3" s="94">
        <v>0</v>
      </c>
      <c r="AT3" s="94">
        <v>0</v>
      </c>
      <c r="AU3" s="94">
        <v>0</v>
      </c>
      <c r="AV3" s="94">
        <v>0</v>
      </c>
      <c r="AW3" s="94">
        <v>0</v>
      </c>
      <c r="AX3" s="94">
        <v>0</v>
      </c>
      <c r="AY3" s="94">
        <f t="shared" ref="AY3:BD3" si="0">AY54*10%</f>
        <v>3.8000000000000006E-2</v>
      </c>
      <c r="AZ3" s="94">
        <f t="shared" si="0"/>
        <v>4.2000000000000003E-2</v>
      </c>
      <c r="BA3" s="94">
        <f t="shared" si="0"/>
        <v>5.0749999999999997E-2</v>
      </c>
      <c r="BB3" s="94">
        <f t="shared" si="0"/>
        <v>5.2000000000000005E-2</v>
      </c>
      <c r="BC3" s="94">
        <f t="shared" si="0"/>
        <v>5.2000000000000005E-2</v>
      </c>
      <c r="BD3" s="94">
        <f t="shared" si="0"/>
        <v>5.2000000000000005E-2</v>
      </c>
      <c r="BE3" s="94">
        <f>BE54*12.5%</f>
        <v>6.5000000000000002E-2</v>
      </c>
      <c r="BF3" s="94">
        <f t="shared" ref="BF3" si="1">BF54*12.5%</f>
        <v>6.5000000000000002E-2</v>
      </c>
      <c r="BG3" s="94">
        <f>BG54*18%</f>
        <v>9.3600000000000003E-2</v>
      </c>
      <c r="BH3" s="94">
        <f>BH54*18%</f>
        <v>9.3600000000000003E-2</v>
      </c>
      <c r="BI3" s="94">
        <f t="shared" ref="BI3:BM3" si="2">BI54*18%</f>
        <v>9.3600000000000003E-2</v>
      </c>
      <c r="BJ3" s="94">
        <f t="shared" si="2"/>
        <v>9.3600000000000003E-2</v>
      </c>
      <c r="BK3" s="94">
        <f t="shared" si="2"/>
        <v>9.3600000000000003E-2</v>
      </c>
      <c r="BL3" s="94">
        <f t="shared" si="2"/>
        <v>9.3600000000000003E-2</v>
      </c>
      <c r="BM3" s="94">
        <f t="shared" si="2"/>
        <v>9.3600000000000003E-2</v>
      </c>
      <c r="BN3" s="94">
        <f>$BM$54*18%</f>
        <v>9.3600000000000003E-2</v>
      </c>
      <c r="BO3" s="94">
        <f>$BM$54*18%</f>
        <v>9.3600000000000003E-2</v>
      </c>
      <c r="BP3" s="94">
        <f t="shared" ref="BP3:BX3" si="3">$BM$54*18%</f>
        <v>9.3600000000000003E-2</v>
      </c>
      <c r="BQ3" s="94">
        <f t="shared" si="3"/>
        <v>9.3600000000000003E-2</v>
      </c>
      <c r="BR3" s="94">
        <f t="shared" si="3"/>
        <v>9.3600000000000003E-2</v>
      </c>
      <c r="BS3" s="94">
        <f t="shared" si="3"/>
        <v>9.3600000000000003E-2</v>
      </c>
      <c r="BT3" s="94">
        <f t="shared" si="3"/>
        <v>9.3600000000000003E-2</v>
      </c>
      <c r="BU3" s="94">
        <f t="shared" si="3"/>
        <v>9.3600000000000003E-2</v>
      </c>
      <c r="BV3" s="94">
        <f t="shared" si="3"/>
        <v>9.3600000000000003E-2</v>
      </c>
      <c r="BW3" s="94">
        <f t="shared" si="3"/>
        <v>9.3600000000000003E-2</v>
      </c>
      <c r="BX3" s="94">
        <f t="shared" si="3"/>
        <v>9.3600000000000003E-2</v>
      </c>
      <c r="BY3" s="94">
        <f>5%+4%</f>
        <v>0.09</v>
      </c>
      <c r="BZ3" s="94">
        <v>5.3999999999999999E-2</v>
      </c>
      <c r="CA3" s="94">
        <v>5.3999999999999999E-2</v>
      </c>
      <c r="CB3" s="94">
        <v>5.3999999999999999E-2</v>
      </c>
      <c r="CC3" s="94">
        <v>5.3999999999999999E-2</v>
      </c>
      <c r="CD3" s="94">
        <v>5.3999999999999999E-2</v>
      </c>
      <c r="CE3" s="94">
        <v>9.4E-2</v>
      </c>
      <c r="CF3" s="94">
        <v>9.4E-2</v>
      </c>
      <c r="CG3" s="94">
        <v>9.4E-2</v>
      </c>
      <c r="CH3" s="94">
        <v>9.4E-2</v>
      </c>
      <c r="CI3" s="94">
        <v>9.4E-2</v>
      </c>
      <c r="CJ3" s="94">
        <v>9.4E-2</v>
      </c>
      <c r="CK3" s="94">
        <v>9.4E-2</v>
      </c>
      <c r="CL3" s="94">
        <v>9.4E-2</v>
      </c>
      <c r="CM3" s="94">
        <v>9.4E-2</v>
      </c>
      <c r="CN3" s="94">
        <v>9.4E-2</v>
      </c>
      <c r="CO3" s="94">
        <v>9.4E-2</v>
      </c>
      <c r="CP3" s="94">
        <v>9.4E-2</v>
      </c>
      <c r="CQ3" s="94">
        <v>9.4E-2</v>
      </c>
      <c r="CR3" s="94">
        <v>9.4E-2</v>
      </c>
      <c r="CS3" s="94">
        <v>9.4E-2</v>
      </c>
      <c r="CT3" s="94">
        <v>9.4E-2</v>
      </c>
      <c r="CU3" s="94">
        <v>9.4E-2</v>
      </c>
      <c r="CV3" s="94">
        <v>9.4E-2</v>
      </c>
      <c r="CW3" s="94">
        <v>9.4E-2</v>
      </c>
      <c r="CX3" s="94">
        <v>9.4E-2</v>
      </c>
      <c r="CY3" s="94">
        <v>9.4E-2</v>
      </c>
      <c r="CZ3" s="94">
        <v>9.4E-2</v>
      </c>
      <c r="DA3" s="94">
        <v>9.4E-2</v>
      </c>
      <c r="DB3" s="94">
        <v>9.4E-2</v>
      </c>
      <c r="DC3" s="94">
        <v>9.4E-2</v>
      </c>
      <c r="DD3" s="94">
        <v>9.4E-2</v>
      </c>
      <c r="DE3" s="94">
        <v>9.4E-2</v>
      </c>
      <c r="DF3" s="94">
        <v>9.4E-2</v>
      </c>
      <c r="DG3" s="94">
        <v>9.4E-2</v>
      </c>
      <c r="DH3" s="94">
        <v>9.4E-2</v>
      </c>
      <c r="DI3" s="94">
        <v>9.4E-2</v>
      </c>
      <c r="DJ3" s="94">
        <v>9.4E-2</v>
      </c>
      <c r="DK3" s="94">
        <v>9.4E-2</v>
      </c>
      <c r="DL3" s="94">
        <v>9.4E-2</v>
      </c>
      <c r="DM3" s="94">
        <v>9.4E-2</v>
      </c>
      <c r="DN3" s="94">
        <v>9.4E-2</v>
      </c>
      <c r="DO3" s="94">
        <v>9.4E-2</v>
      </c>
      <c r="DP3" s="94">
        <v>9.4E-2</v>
      </c>
      <c r="DQ3" s="94">
        <v>9.4E-2</v>
      </c>
      <c r="DR3" s="94">
        <v>9.4E-2</v>
      </c>
      <c r="DS3" s="94">
        <v>9.4E-2</v>
      </c>
      <c r="DT3" s="94">
        <v>9.4E-2</v>
      </c>
      <c r="DU3" s="94">
        <v>9.4E-2</v>
      </c>
      <c r="DV3" s="94">
        <v>9.4E-2</v>
      </c>
      <c r="DW3" s="94">
        <v>9.4E-2</v>
      </c>
      <c r="DX3" s="94">
        <v>9.4E-2</v>
      </c>
      <c r="DY3" s="144">
        <v>9.4E-2</v>
      </c>
      <c r="DZ3" s="68"/>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1"/>
      <c r="FL3" s="1"/>
      <c r="FM3" s="1"/>
      <c r="FN3" s="1"/>
    </row>
    <row r="4" spans="1:170" ht="15" customHeight="1">
      <c r="A4" s="137" t="s">
        <v>28</v>
      </c>
      <c r="B4" s="22">
        <v>0</v>
      </c>
      <c r="C4" s="94">
        <v>0</v>
      </c>
      <c r="D4" s="94">
        <v>0</v>
      </c>
      <c r="E4" s="94">
        <v>0</v>
      </c>
      <c r="F4" s="94">
        <v>0</v>
      </c>
      <c r="G4" s="94">
        <v>0</v>
      </c>
      <c r="H4" s="94">
        <v>0</v>
      </c>
      <c r="I4" s="94">
        <v>0</v>
      </c>
      <c r="J4" s="94">
        <v>0</v>
      </c>
      <c r="K4" s="94">
        <v>0</v>
      </c>
      <c r="L4" s="94">
        <v>0</v>
      </c>
      <c r="M4" s="94">
        <v>0</v>
      </c>
      <c r="N4" s="94">
        <v>0</v>
      </c>
      <c r="O4" s="94">
        <v>0</v>
      </c>
      <c r="P4" s="94">
        <v>0</v>
      </c>
      <c r="Q4" s="94">
        <v>0</v>
      </c>
      <c r="R4" s="94">
        <v>0</v>
      </c>
      <c r="S4" s="94">
        <v>0</v>
      </c>
      <c r="T4" s="94">
        <v>0</v>
      </c>
      <c r="U4" s="94">
        <v>0</v>
      </c>
      <c r="V4" s="94">
        <v>0</v>
      </c>
      <c r="W4" s="94">
        <v>0</v>
      </c>
      <c r="X4" s="94">
        <v>0</v>
      </c>
      <c r="Y4" s="94">
        <v>0</v>
      </c>
      <c r="Z4" s="94">
        <v>0</v>
      </c>
      <c r="AA4" s="94">
        <v>0</v>
      </c>
      <c r="AB4" s="94">
        <v>0</v>
      </c>
      <c r="AC4" s="94">
        <v>0</v>
      </c>
      <c r="AD4" s="94">
        <v>0</v>
      </c>
      <c r="AE4" s="94">
        <v>0</v>
      </c>
      <c r="AF4" s="94">
        <v>0</v>
      </c>
      <c r="AG4" s="94">
        <v>0</v>
      </c>
      <c r="AH4" s="94">
        <v>0</v>
      </c>
      <c r="AI4" s="94">
        <v>0.05</v>
      </c>
      <c r="AJ4" s="94">
        <v>0.05</v>
      </c>
      <c r="AK4" s="94">
        <v>0.05</v>
      </c>
      <c r="AL4" s="94">
        <v>0.05</v>
      </c>
      <c r="AM4" s="94">
        <v>0.05</v>
      </c>
      <c r="AN4" s="94">
        <v>0.05</v>
      </c>
      <c r="AO4" s="94">
        <v>0.05</v>
      </c>
      <c r="AP4" s="94">
        <v>0.05</v>
      </c>
      <c r="AQ4" s="94">
        <v>0.05</v>
      </c>
      <c r="AR4" s="94">
        <v>0.05</v>
      </c>
      <c r="AS4" s="94">
        <v>0.05</v>
      </c>
      <c r="AT4" s="94">
        <v>0.05</v>
      </c>
      <c r="AU4" s="94">
        <v>0.05</v>
      </c>
      <c r="AV4" s="94">
        <v>0.05</v>
      </c>
      <c r="AW4" s="94">
        <v>0.05</v>
      </c>
      <c r="AX4" s="94">
        <v>0.05</v>
      </c>
      <c r="AY4" s="94">
        <v>0.05</v>
      </c>
      <c r="AZ4" s="94">
        <v>0.05</v>
      </c>
      <c r="BA4" s="94">
        <v>0.05</v>
      </c>
      <c r="BB4" s="94">
        <v>0.05</v>
      </c>
      <c r="BC4" s="94">
        <v>0.05</v>
      </c>
      <c r="BD4" s="94">
        <v>0.05</v>
      </c>
      <c r="BE4" s="94">
        <v>0.05</v>
      </c>
      <c r="BF4" s="94">
        <v>0.05</v>
      </c>
      <c r="BG4" s="94">
        <v>0.05</v>
      </c>
      <c r="BH4" s="94">
        <v>0.05</v>
      </c>
      <c r="BI4" s="94">
        <v>0.05</v>
      </c>
      <c r="BJ4" s="94">
        <v>0.05</v>
      </c>
      <c r="BK4" s="94">
        <v>0.05</v>
      </c>
      <c r="BL4" s="94">
        <v>0.05</v>
      </c>
      <c r="BM4" s="94">
        <v>0.05</v>
      </c>
      <c r="BN4" s="94">
        <v>0.05</v>
      </c>
      <c r="BO4" s="94">
        <v>6.6000000000000003E-2</v>
      </c>
      <c r="BP4" s="94">
        <v>6.6000000000000003E-2</v>
      </c>
      <c r="BQ4" s="94">
        <v>0.08</v>
      </c>
      <c r="BR4" s="94">
        <v>0.08</v>
      </c>
      <c r="BS4" s="94">
        <v>0.08</v>
      </c>
      <c r="BT4" s="94">
        <v>0.08</v>
      </c>
      <c r="BU4" s="94">
        <v>0.08</v>
      </c>
      <c r="BV4" s="94">
        <v>0.08</v>
      </c>
      <c r="BW4" s="94">
        <v>0.08</v>
      </c>
      <c r="BX4" s="94">
        <v>0.105</v>
      </c>
      <c r="BY4" s="94">
        <v>0.105</v>
      </c>
      <c r="BZ4" s="94">
        <v>0.105</v>
      </c>
      <c r="CA4" s="94">
        <v>0.105</v>
      </c>
      <c r="CB4" s="94">
        <v>0.105</v>
      </c>
      <c r="CC4" s="94">
        <v>0.105</v>
      </c>
      <c r="CD4" s="94">
        <v>0.105</v>
      </c>
      <c r="CE4" s="94">
        <v>0.105</v>
      </c>
      <c r="CF4" s="94">
        <v>0.105</v>
      </c>
      <c r="CG4" s="94">
        <v>0.105</v>
      </c>
      <c r="CH4" s="94">
        <v>0.105</v>
      </c>
      <c r="CI4" s="94">
        <v>0.105</v>
      </c>
      <c r="CJ4" s="94">
        <v>0.105</v>
      </c>
      <c r="CK4" s="94">
        <v>0.105</v>
      </c>
      <c r="CL4" s="94">
        <v>0.105</v>
      </c>
      <c r="CM4" s="94">
        <v>0.105</v>
      </c>
      <c r="CN4" s="94">
        <v>9.2999999999999999E-2</v>
      </c>
      <c r="CO4" s="94">
        <v>9.2999999999999999E-2</v>
      </c>
      <c r="CP4" s="94">
        <v>9.2999999999999999E-2</v>
      </c>
      <c r="CQ4" s="94">
        <v>9.2999999999999999E-2</v>
      </c>
      <c r="CR4" s="94">
        <v>0.09</v>
      </c>
      <c r="CS4" s="94">
        <v>0.09</v>
      </c>
      <c r="CT4" s="94">
        <v>0.09</v>
      </c>
      <c r="CU4" s="94">
        <v>0.09</v>
      </c>
      <c r="CV4" s="94">
        <v>0.08</v>
      </c>
      <c r="CW4" s="94">
        <v>0.08</v>
      </c>
      <c r="CX4" s="94">
        <v>7.9680000000000001E-2</v>
      </c>
      <c r="CY4" s="94">
        <v>6.9680000000000006E-2</v>
      </c>
      <c r="CZ4" s="94">
        <v>6.9680000000000006E-2</v>
      </c>
      <c r="DA4" s="94">
        <v>6.9680000000000006E-2</v>
      </c>
      <c r="DB4" s="94">
        <v>6.9680000000000006E-2</v>
      </c>
      <c r="DC4" s="94">
        <v>6.9680000000000006E-2</v>
      </c>
      <c r="DD4" s="94">
        <v>6.9680000000000006E-2</v>
      </c>
      <c r="DE4" s="94">
        <v>6.9680000000000006E-2</v>
      </c>
      <c r="DF4" s="94">
        <v>6.9680000000000006E-2</v>
      </c>
      <c r="DG4" s="94">
        <v>6.9680000000000006E-2</v>
      </c>
      <c r="DH4" s="94">
        <v>6.9680000000000006E-2</v>
      </c>
      <c r="DI4" s="94">
        <v>6.9680000000000006E-2</v>
      </c>
      <c r="DJ4" s="94">
        <v>6.9680000000000006E-2</v>
      </c>
      <c r="DK4" s="94">
        <v>6.9680000000000006E-2</v>
      </c>
      <c r="DL4" s="94">
        <v>6.5000000000000002E-2</v>
      </c>
      <c r="DM4" s="94">
        <v>0.06</v>
      </c>
      <c r="DN4" s="94">
        <v>5.5E-2</v>
      </c>
      <c r="DO4" s="94">
        <v>4.9000000000000002E-2</v>
      </c>
      <c r="DP4" s="94">
        <v>4.9000000000000002E-2</v>
      </c>
      <c r="DQ4" s="94">
        <v>4.9000000000000002E-2</v>
      </c>
      <c r="DR4" s="94">
        <v>4.9000000000000002E-2</v>
      </c>
      <c r="DS4" s="94">
        <v>4.9000000000000002E-2</v>
      </c>
      <c r="DT4" s="94">
        <v>4.9000000000000002E-2</v>
      </c>
      <c r="DU4" s="94">
        <v>4.9000000000000002E-2</v>
      </c>
      <c r="DV4" s="94">
        <v>4.9000000000000002E-2</v>
      </c>
      <c r="DW4" s="94">
        <v>4.9000000000000002E-2</v>
      </c>
      <c r="DX4" s="94">
        <v>4.9000000000000002E-2</v>
      </c>
      <c r="DY4" s="144">
        <v>4.9000000000000002E-2</v>
      </c>
      <c r="DZ4" s="68"/>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1"/>
      <c r="FL4" s="1"/>
      <c r="FM4" s="1"/>
      <c r="FN4" s="1"/>
    </row>
    <row r="5" spans="1:170" ht="15" customHeight="1">
      <c r="A5" s="137" t="s">
        <v>29</v>
      </c>
      <c r="B5" s="22">
        <v>0</v>
      </c>
      <c r="C5" s="94">
        <v>0</v>
      </c>
      <c r="D5" s="94">
        <v>0</v>
      </c>
      <c r="E5" s="94">
        <v>0</v>
      </c>
      <c r="F5" s="94">
        <v>0</v>
      </c>
      <c r="G5" s="94">
        <v>0</v>
      </c>
      <c r="H5" s="94">
        <v>0</v>
      </c>
      <c r="I5" s="94">
        <v>0</v>
      </c>
      <c r="J5" s="94">
        <v>0</v>
      </c>
      <c r="K5" s="94">
        <v>0</v>
      </c>
      <c r="L5" s="94">
        <v>0</v>
      </c>
      <c r="M5" s="94">
        <v>0</v>
      </c>
      <c r="N5" s="94">
        <v>0</v>
      </c>
      <c r="O5" s="94">
        <v>0</v>
      </c>
      <c r="P5" s="94">
        <v>0</v>
      </c>
      <c r="Q5" s="94">
        <v>0</v>
      </c>
      <c r="R5" s="94">
        <v>0</v>
      </c>
      <c r="S5" s="94">
        <v>0</v>
      </c>
      <c r="T5" s="94">
        <v>0</v>
      </c>
      <c r="U5" s="94">
        <v>0</v>
      </c>
      <c r="V5" s="94">
        <v>0</v>
      </c>
      <c r="W5" s="94">
        <v>0</v>
      </c>
      <c r="X5" s="94">
        <v>0</v>
      </c>
      <c r="Y5" s="94">
        <v>0</v>
      </c>
      <c r="Z5" s="94">
        <v>0</v>
      </c>
      <c r="AA5" s="94">
        <v>0</v>
      </c>
      <c r="AB5" s="94">
        <v>0</v>
      </c>
      <c r="AC5" s="94">
        <v>0</v>
      </c>
      <c r="AD5" s="94">
        <v>0</v>
      </c>
      <c r="AE5" s="95">
        <v>0.02</v>
      </c>
      <c r="AF5" s="94">
        <v>0.02</v>
      </c>
      <c r="AG5" s="94">
        <v>0.02</v>
      </c>
      <c r="AH5" s="94">
        <v>0.02</v>
      </c>
      <c r="AI5" s="94">
        <v>0.02</v>
      </c>
      <c r="AJ5" s="94">
        <v>0.02</v>
      </c>
      <c r="AK5" s="94">
        <v>0.02</v>
      </c>
      <c r="AL5" s="94">
        <v>0.02</v>
      </c>
      <c r="AM5" s="94">
        <v>0.02</v>
      </c>
      <c r="AN5" s="94">
        <v>0.02</v>
      </c>
      <c r="AO5" s="94">
        <v>0.02</v>
      </c>
      <c r="AP5" s="94">
        <v>0.02</v>
      </c>
      <c r="AQ5" s="94">
        <v>0.05</v>
      </c>
      <c r="AR5" s="94">
        <v>0.05</v>
      </c>
      <c r="AS5" s="94">
        <v>0.05</v>
      </c>
      <c r="AT5" s="94">
        <v>0.05</v>
      </c>
      <c r="AU5" s="94">
        <v>0.05</v>
      </c>
      <c r="AV5" s="94">
        <v>0.05</v>
      </c>
      <c r="AW5" s="94">
        <v>0.05</v>
      </c>
      <c r="AX5" s="94">
        <v>0.05</v>
      </c>
      <c r="AY5" s="94">
        <v>0.05</v>
      </c>
      <c r="AZ5" s="94">
        <v>0.05</v>
      </c>
      <c r="BA5" s="94">
        <v>0.05</v>
      </c>
      <c r="BB5" s="94">
        <v>0.05</v>
      </c>
      <c r="BC5" s="94">
        <v>0.05</v>
      </c>
      <c r="BD5" s="94">
        <v>0.05</v>
      </c>
      <c r="BE5" s="94">
        <v>0.05</v>
      </c>
      <c r="BF5" s="94">
        <v>0.05</v>
      </c>
      <c r="BG5" s="94">
        <v>0.05</v>
      </c>
      <c r="BH5" s="94">
        <v>0.05</v>
      </c>
      <c r="BI5" s="94">
        <v>0.05</v>
      </c>
      <c r="BJ5" s="94">
        <v>0.05</v>
      </c>
      <c r="BK5" s="94">
        <v>0.05</v>
      </c>
      <c r="BL5" s="94">
        <v>0.05</v>
      </c>
      <c r="BM5" s="94">
        <v>0.05</v>
      </c>
      <c r="BN5" s="94">
        <v>0.05</v>
      </c>
      <c r="BO5" s="94">
        <v>0.05</v>
      </c>
      <c r="BP5" s="94">
        <v>0.05</v>
      </c>
      <c r="BQ5" s="94">
        <v>0.05</v>
      </c>
      <c r="BR5" s="94">
        <v>0.05</v>
      </c>
      <c r="BS5" s="94">
        <v>0.06</v>
      </c>
      <c r="BT5" s="94">
        <v>0.06</v>
      </c>
      <c r="BU5" s="94">
        <v>0.06</v>
      </c>
      <c r="BV5" s="94">
        <v>0.06</v>
      </c>
      <c r="BW5" s="94">
        <v>0.06</v>
      </c>
      <c r="BX5" s="94">
        <v>0.06</v>
      </c>
      <c r="BY5" s="94">
        <v>0.06</v>
      </c>
      <c r="BZ5" s="94">
        <v>0.06</v>
      </c>
      <c r="CA5" s="94">
        <v>0.06</v>
      </c>
      <c r="CB5" s="94">
        <v>0.06</v>
      </c>
      <c r="CC5" s="94">
        <v>0.06</v>
      </c>
      <c r="CD5" s="94">
        <v>0.06</v>
      </c>
      <c r="CE5" s="94">
        <v>0.06</v>
      </c>
      <c r="CF5" s="94">
        <v>0.06</v>
      </c>
      <c r="CG5" s="94">
        <v>0.06</v>
      </c>
      <c r="CH5" s="94">
        <v>0.06</v>
      </c>
      <c r="CI5" s="94">
        <v>0.06</v>
      </c>
      <c r="CJ5" s="94">
        <v>0.06</v>
      </c>
      <c r="CK5" s="94">
        <v>0.06</v>
      </c>
      <c r="CL5" s="94">
        <v>0.06</v>
      </c>
      <c r="CM5" s="94">
        <v>0.06</v>
      </c>
      <c r="CN5" s="94">
        <v>0.06</v>
      </c>
      <c r="CO5" s="94">
        <v>6.5000000000000002E-2</v>
      </c>
      <c r="CP5" s="94">
        <v>6.5000000000000002E-2</v>
      </c>
      <c r="CQ5" s="94">
        <v>6.5000000000000002E-2</v>
      </c>
      <c r="CR5" s="94">
        <v>6.5000000000000002E-2</v>
      </c>
      <c r="CS5" s="94">
        <v>6.5000000000000002E-2</v>
      </c>
      <c r="CT5" s="94">
        <v>6.5000000000000002E-2</v>
      </c>
      <c r="CU5" s="94">
        <v>6.5000000000000002E-2</v>
      </c>
      <c r="CV5" s="94">
        <v>6.5000000000000002E-2</v>
      </c>
      <c r="CW5" s="94">
        <v>6.5000000000000002E-2</v>
      </c>
      <c r="CX5" s="94">
        <v>6.5000000000000002E-2</v>
      </c>
      <c r="CY5" s="94">
        <v>6.5000000000000002E-2</v>
      </c>
      <c r="CZ5" s="94">
        <v>6.5000000000000002E-2</v>
      </c>
      <c r="DA5" s="94">
        <f>6.5%+(6.5%*3%)</f>
        <v>6.6949999999999996E-2</v>
      </c>
      <c r="DB5" s="94">
        <f>6.5%+(6.5%*3%)</f>
        <v>6.6949999999999996E-2</v>
      </c>
      <c r="DC5" s="94">
        <v>6.5000000000000002E-2</v>
      </c>
      <c r="DD5" s="94">
        <v>6.5000000000000002E-2</v>
      </c>
      <c r="DE5" s="94">
        <v>6.5000000000000002E-2</v>
      </c>
      <c r="DF5" s="94">
        <v>6.5000000000000002E-2</v>
      </c>
      <c r="DG5" s="94">
        <v>6.5000000000000002E-2</v>
      </c>
      <c r="DH5" s="94">
        <v>6.5000000000000002E-2</v>
      </c>
      <c r="DI5" s="94">
        <v>6.5000000000000002E-2</v>
      </c>
      <c r="DJ5" s="94">
        <v>6.5000000000000002E-2</v>
      </c>
      <c r="DK5" s="94">
        <v>6.5000000000000002E-2</v>
      </c>
      <c r="DL5" s="94">
        <v>6.5000000000000002E-2</v>
      </c>
      <c r="DM5" s="94">
        <v>6.5000000000000002E-2</v>
      </c>
      <c r="DN5" s="94">
        <v>6.5000000000000002E-2</v>
      </c>
      <c r="DO5" s="94">
        <v>6.5000000000000002E-2</v>
      </c>
      <c r="DP5" s="94">
        <v>6.5000000000000002E-2</v>
      </c>
      <c r="DQ5" s="94">
        <v>6.5000000000000002E-2</v>
      </c>
      <c r="DR5" s="94">
        <v>6.5000000000000002E-2</v>
      </c>
      <c r="DS5" s="94">
        <v>6.2E-2</v>
      </c>
      <c r="DT5" s="94">
        <v>5.8999999999999997E-2</v>
      </c>
      <c r="DU5" s="94">
        <v>5.0999999999999997E-2</v>
      </c>
      <c r="DV5" s="94">
        <v>4.2999999999999997E-2</v>
      </c>
      <c r="DW5" s="94">
        <v>4.2999999999999997E-2</v>
      </c>
      <c r="DX5" s="94">
        <v>4.2999999999999997E-2</v>
      </c>
      <c r="DY5" s="144">
        <v>4.2999999999999997E-2</v>
      </c>
      <c r="DZ5" s="68"/>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1"/>
      <c r="FL5" s="1"/>
      <c r="FM5" s="1"/>
      <c r="FN5" s="1"/>
    </row>
    <row r="6" spans="1:170" ht="15" customHeight="1">
      <c r="A6" s="137" t="s">
        <v>30</v>
      </c>
      <c r="B6" s="22">
        <v>0</v>
      </c>
      <c r="C6" s="94">
        <v>0</v>
      </c>
      <c r="D6" s="94">
        <v>0</v>
      </c>
      <c r="E6" s="94">
        <v>0</v>
      </c>
      <c r="F6" s="94">
        <v>0</v>
      </c>
      <c r="G6" s="94">
        <v>0</v>
      </c>
      <c r="H6" s="94">
        <v>0</v>
      </c>
      <c r="I6" s="94">
        <v>0</v>
      </c>
      <c r="J6" s="94">
        <v>0</v>
      </c>
      <c r="K6" s="94">
        <v>0</v>
      </c>
      <c r="L6" s="94">
        <v>0</v>
      </c>
      <c r="M6" s="94">
        <v>0</v>
      </c>
      <c r="N6" s="94">
        <v>0</v>
      </c>
      <c r="O6" s="94">
        <v>0</v>
      </c>
      <c r="P6" s="94">
        <v>0</v>
      </c>
      <c r="Q6" s="94">
        <v>0</v>
      </c>
      <c r="R6" s="94">
        <v>0</v>
      </c>
      <c r="S6" s="94">
        <v>0</v>
      </c>
      <c r="T6" s="94">
        <v>0</v>
      </c>
      <c r="U6" s="94">
        <v>0</v>
      </c>
      <c r="V6" s="94">
        <v>0</v>
      </c>
      <c r="W6" s="94">
        <v>0</v>
      </c>
      <c r="X6" s="94">
        <v>0</v>
      </c>
      <c r="Y6" s="94">
        <v>0</v>
      </c>
      <c r="Z6" s="94">
        <v>0</v>
      </c>
      <c r="AA6" s="94">
        <v>0</v>
      </c>
      <c r="AB6" s="94">
        <v>0</v>
      </c>
      <c r="AC6" s="94">
        <v>0</v>
      </c>
      <c r="AD6" s="94">
        <v>0</v>
      </c>
      <c r="AE6" s="94">
        <v>0.04</v>
      </c>
      <c r="AF6" s="94">
        <v>0.04</v>
      </c>
      <c r="AG6" s="94">
        <v>0.04</v>
      </c>
      <c r="AH6" s="94">
        <v>0.04</v>
      </c>
      <c r="AI6" s="94">
        <v>0.02</v>
      </c>
      <c r="AJ6" s="94">
        <v>0.02</v>
      </c>
      <c r="AK6" s="94">
        <v>0.04</v>
      </c>
      <c r="AL6" s="94">
        <v>0.04</v>
      </c>
      <c r="AM6" s="94">
        <v>0.04</v>
      </c>
      <c r="AN6" s="94">
        <v>0.04</v>
      </c>
      <c r="AO6" s="94">
        <v>0.04</v>
      </c>
      <c r="AP6" s="94">
        <v>0.04</v>
      </c>
      <c r="AQ6" s="94">
        <v>0.04</v>
      </c>
      <c r="AR6" s="94">
        <v>0.04</v>
      </c>
      <c r="AS6" s="94">
        <v>3.4000000000000002E-2</v>
      </c>
      <c r="AT6" s="94">
        <v>3.4000000000000002E-2</v>
      </c>
      <c r="AU6" s="94">
        <v>3.4000000000000002E-2</v>
      </c>
      <c r="AV6" s="94">
        <v>3.4000000000000002E-2</v>
      </c>
      <c r="AW6" s="94">
        <v>3.4000000000000002E-2</v>
      </c>
      <c r="AX6" s="94">
        <v>3.4000000000000002E-2</v>
      </c>
      <c r="AY6" s="94">
        <v>3.4000000000000002E-2</v>
      </c>
      <c r="AZ6" s="94">
        <v>0.04</v>
      </c>
      <c r="BA6" s="94">
        <v>0.04</v>
      </c>
      <c r="BB6" s="94">
        <v>0.04</v>
      </c>
      <c r="BC6" s="94">
        <v>0.04</v>
      </c>
      <c r="BD6" s="94">
        <v>0.04</v>
      </c>
      <c r="BE6" s="94">
        <v>0.04</v>
      </c>
      <c r="BF6" s="94">
        <v>0.04</v>
      </c>
      <c r="BG6" s="94">
        <v>0.04</v>
      </c>
      <c r="BH6" s="94">
        <v>0.04</v>
      </c>
      <c r="BI6" s="94">
        <v>5.5E-2</v>
      </c>
      <c r="BJ6" s="94">
        <v>5.5E-2</v>
      </c>
      <c r="BK6" s="94">
        <v>5.5E-2</v>
      </c>
      <c r="BL6" s="94">
        <v>5.5E-2</v>
      </c>
      <c r="BM6" s="94">
        <v>5.5E-2</v>
      </c>
      <c r="BN6" s="94">
        <v>5.5E-2</v>
      </c>
      <c r="BO6" s="94">
        <v>5.5E-2</v>
      </c>
      <c r="BP6" s="94">
        <v>5.5E-2</v>
      </c>
      <c r="BQ6" s="94">
        <v>7.0000000000000007E-2</v>
      </c>
      <c r="BR6" s="94">
        <v>7.0000000000000007E-2</v>
      </c>
      <c r="BS6" s="94">
        <v>7.0000000000000007E-2</v>
      </c>
      <c r="BT6" s="94">
        <v>7.0000000000000007E-2</v>
      </c>
      <c r="BU6" s="94">
        <v>7.0000000000000007E-2</v>
      </c>
      <c r="BV6" s="94">
        <v>7.5999999999999998E-2</v>
      </c>
      <c r="BW6" s="94">
        <v>0.09</v>
      </c>
      <c r="BX6" s="94">
        <v>0.09</v>
      </c>
      <c r="BY6" s="94">
        <v>0.09</v>
      </c>
      <c r="BZ6" s="94">
        <v>0.09</v>
      </c>
      <c r="CA6" s="94">
        <v>0.09</v>
      </c>
      <c r="CB6" s="94">
        <v>0.09</v>
      </c>
      <c r="CC6" s="94">
        <v>0.09</v>
      </c>
      <c r="CD6" s="94">
        <v>9.6000000000000002E-2</v>
      </c>
      <c r="CE6" s="94">
        <v>9.6000000000000002E-2</v>
      </c>
      <c r="CF6" s="94">
        <v>9.6000000000000002E-2</v>
      </c>
      <c r="CG6" s="94">
        <v>9.6000000000000002E-2</v>
      </c>
      <c r="CH6" s="94">
        <v>9.6000000000000002E-2</v>
      </c>
      <c r="CI6" s="94">
        <v>9.6000000000000002E-2</v>
      </c>
      <c r="CJ6" s="94">
        <v>9.6000000000000002E-2</v>
      </c>
      <c r="CK6" s="94">
        <v>9.6000000000000002E-2</v>
      </c>
      <c r="CL6" s="94">
        <v>9.2999999999999999E-2</v>
      </c>
      <c r="CM6" s="94">
        <v>9.2999999999999999E-2</v>
      </c>
      <c r="CN6" s="94">
        <v>9.2999999999999999E-2</v>
      </c>
      <c r="CO6" s="94">
        <v>9.2999999999999999E-2</v>
      </c>
      <c r="CP6" s="94">
        <v>9.2999999999999999E-2</v>
      </c>
      <c r="CQ6" s="94">
        <v>9.2999999999999999E-2</v>
      </c>
      <c r="CR6" s="94">
        <v>9.2999999999999999E-2</v>
      </c>
      <c r="CS6" s="94">
        <v>9.2999999999999999E-2</v>
      </c>
      <c r="CT6" s="94">
        <v>9.2999999999999999E-2</v>
      </c>
      <c r="CU6" s="94">
        <v>8.8400000000000006E-2</v>
      </c>
      <c r="CV6" s="94">
        <v>8.8400000000000006E-2</v>
      </c>
      <c r="CW6" s="94">
        <v>8.8400000000000006E-2</v>
      </c>
      <c r="CX6" s="94">
        <v>8.8400000000000006E-2</v>
      </c>
      <c r="CY6" s="94">
        <v>8.8400000000000006E-2</v>
      </c>
      <c r="CZ6" s="94">
        <v>8.8400000000000006E-2</v>
      </c>
      <c r="DA6" s="94">
        <v>8.8400000000000006E-2</v>
      </c>
      <c r="DB6" s="94">
        <v>8.8400000000000006E-2</v>
      </c>
      <c r="DC6" s="94">
        <v>8.8400000000000006E-2</v>
      </c>
      <c r="DD6" s="94">
        <v>8.8400000000000006E-2</v>
      </c>
      <c r="DE6" s="94">
        <v>8.8400000000000006E-2</v>
      </c>
      <c r="DF6" s="94">
        <v>8.8400000000000006E-2</v>
      </c>
      <c r="DG6" s="94">
        <v>8.8400000000000006E-2</v>
      </c>
      <c r="DH6" s="94">
        <v>8.8400000000000006E-2</v>
      </c>
      <c r="DI6" s="94">
        <v>8.8400000000000006E-2</v>
      </c>
      <c r="DJ6" s="94">
        <v>8.8400000000000006E-2</v>
      </c>
      <c r="DK6" s="94">
        <v>8.8400000000000006E-2</v>
      </c>
      <c r="DL6" s="94">
        <v>8.8400000000000006E-2</v>
      </c>
      <c r="DM6" s="94">
        <v>8.8400000000000006E-2</v>
      </c>
      <c r="DN6" s="94">
        <v>8.8400000000000006E-2</v>
      </c>
      <c r="DO6" s="94">
        <v>8.8400000000000006E-2</v>
      </c>
      <c r="DP6" s="94">
        <v>8.8400000000000006E-2</v>
      </c>
      <c r="DQ6" s="94">
        <v>8.8400000000000006E-2</v>
      </c>
      <c r="DR6" s="94">
        <v>8.8400000000000006E-2</v>
      </c>
      <c r="DS6" s="94">
        <v>8.8400000000000006E-2</v>
      </c>
      <c r="DT6" s="94">
        <v>8.8400000000000006E-2</v>
      </c>
      <c r="DU6" s="94">
        <v>8.8400000000000006E-2</v>
      </c>
      <c r="DV6" s="94">
        <v>8.8400000000000006E-2</v>
      </c>
      <c r="DW6" s="94">
        <v>8.8400000000000006E-2</v>
      </c>
      <c r="DX6" s="94">
        <v>8.8400000000000006E-2</v>
      </c>
      <c r="DY6" s="144">
        <v>8.8400000000000006E-2</v>
      </c>
      <c r="DZ6" s="68"/>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1"/>
      <c r="FL6" s="1"/>
      <c r="FM6" s="1"/>
      <c r="FN6" s="1"/>
    </row>
    <row r="7" spans="1:170" ht="15" customHeight="1">
      <c r="A7" s="137" t="s">
        <v>31</v>
      </c>
      <c r="B7" s="22">
        <v>0</v>
      </c>
      <c r="C7" s="94">
        <v>0</v>
      </c>
      <c r="D7" s="94">
        <v>0</v>
      </c>
      <c r="E7" s="94">
        <v>0</v>
      </c>
      <c r="F7" s="94">
        <v>0</v>
      </c>
      <c r="G7" s="94">
        <v>0</v>
      </c>
      <c r="H7" s="94">
        <v>0</v>
      </c>
      <c r="I7" s="94">
        <v>0</v>
      </c>
      <c r="J7" s="94">
        <v>0</v>
      </c>
      <c r="K7" s="94">
        <v>0</v>
      </c>
      <c r="L7" s="94">
        <v>0</v>
      </c>
      <c r="M7" s="94">
        <v>0</v>
      </c>
      <c r="N7" s="94">
        <v>0</v>
      </c>
      <c r="O7" s="94">
        <v>0</v>
      </c>
      <c r="P7" s="94">
        <v>0</v>
      </c>
      <c r="Q7" s="94">
        <v>0</v>
      </c>
      <c r="R7" s="94">
        <v>0</v>
      </c>
      <c r="S7" s="94">
        <v>0</v>
      </c>
      <c r="T7" s="94">
        <v>0</v>
      </c>
      <c r="U7" s="94">
        <v>0</v>
      </c>
      <c r="V7" s="94">
        <v>0</v>
      </c>
      <c r="W7" s="94">
        <v>0</v>
      </c>
      <c r="X7" s="94">
        <v>0</v>
      </c>
      <c r="Y7" s="94">
        <v>0</v>
      </c>
      <c r="Z7" s="94">
        <v>0</v>
      </c>
      <c r="AA7" s="94">
        <v>0</v>
      </c>
      <c r="AB7" s="94">
        <v>0</v>
      </c>
      <c r="AC7" s="94">
        <v>0</v>
      </c>
      <c r="AD7" s="94">
        <v>0</v>
      </c>
      <c r="AE7" s="94">
        <v>0</v>
      </c>
      <c r="AF7" s="94">
        <v>0</v>
      </c>
      <c r="AG7" s="94">
        <v>0</v>
      </c>
      <c r="AH7" s="94">
        <v>0</v>
      </c>
      <c r="AI7" s="94">
        <v>0</v>
      </c>
      <c r="AJ7" s="94">
        <v>0</v>
      </c>
      <c r="AK7" s="94">
        <v>0</v>
      </c>
      <c r="AL7" s="94">
        <v>0</v>
      </c>
      <c r="AM7" s="94">
        <v>0.04</v>
      </c>
      <c r="AN7" s="94">
        <v>0.04</v>
      </c>
      <c r="AO7" s="94">
        <v>0.04</v>
      </c>
      <c r="AP7" s="94">
        <v>0.04</v>
      </c>
      <c r="AQ7" s="94">
        <v>0.04</v>
      </c>
      <c r="AR7" s="94">
        <v>0.04</v>
      </c>
      <c r="AS7" s="94">
        <v>0.04</v>
      </c>
      <c r="AT7" s="94">
        <v>0.04</v>
      </c>
      <c r="AU7" s="94">
        <v>0.04</v>
      </c>
      <c r="AV7" s="94">
        <v>0.04</v>
      </c>
      <c r="AW7" s="94">
        <v>0.05</v>
      </c>
      <c r="AX7" s="94">
        <v>0.05</v>
      </c>
      <c r="AY7" s="94">
        <v>0.05</v>
      </c>
      <c r="AZ7" s="94">
        <v>0.05</v>
      </c>
      <c r="BA7" s="94">
        <v>0.05</v>
      </c>
      <c r="BB7" s="94">
        <v>0.05</v>
      </c>
      <c r="BC7" s="94">
        <v>0.05</v>
      </c>
      <c r="BD7" s="94">
        <v>0.05</v>
      </c>
      <c r="BE7" s="94">
        <v>0.05</v>
      </c>
      <c r="BF7" s="94">
        <v>0.05</v>
      </c>
      <c r="BG7" s="94">
        <v>0.05</v>
      </c>
      <c r="BH7" s="94">
        <v>0.05</v>
      </c>
      <c r="BI7" s="94">
        <v>0.05</v>
      </c>
      <c r="BJ7" s="94">
        <v>0.05</v>
      </c>
      <c r="BK7" s="94">
        <v>0.05</v>
      </c>
      <c r="BL7" s="94">
        <v>0.05</v>
      </c>
      <c r="BM7" s="94">
        <v>0.05</v>
      </c>
      <c r="BN7" s="94">
        <v>0.05</v>
      </c>
      <c r="BO7" s="94">
        <v>0.05</v>
      </c>
      <c r="BP7" s="94">
        <v>0.05</v>
      </c>
      <c r="BQ7" s="94">
        <v>0.05</v>
      </c>
      <c r="BR7" s="94">
        <v>0.05</v>
      </c>
      <c r="BS7" s="94">
        <v>0.05</v>
      </c>
      <c r="BT7" s="94">
        <v>0.05</v>
      </c>
      <c r="BU7" s="94">
        <v>0.05</v>
      </c>
      <c r="BV7" s="94">
        <v>0.05</v>
      </c>
      <c r="BW7" s="94">
        <v>0.05</v>
      </c>
      <c r="BX7" s="94">
        <v>0.05</v>
      </c>
      <c r="BY7" s="94">
        <v>0.05</v>
      </c>
      <c r="BZ7" s="94">
        <v>0.05</v>
      </c>
      <c r="CA7" s="94">
        <v>0.05</v>
      </c>
      <c r="CB7" s="94">
        <v>0.05</v>
      </c>
      <c r="CC7" s="94">
        <v>0.05</v>
      </c>
      <c r="CD7" s="94">
        <v>0.05</v>
      </c>
      <c r="CE7" s="94">
        <v>0.05</v>
      </c>
      <c r="CF7" s="94">
        <v>0.05</v>
      </c>
      <c r="CG7" s="94">
        <v>0.05</v>
      </c>
      <c r="CH7" s="94">
        <v>0.05</v>
      </c>
      <c r="CI7" s="94">
        <v>0.05</v>
      </c>
      <c r="CJ7" s="94">
        <v>0.06</v>
      </c>
      <c r="CK7" s="94">
        <v>0.06</v>
      </c>
      <c r="CL7" s="94">
        <v>5.5E-2</v>
      </c>
      <c r="CM7" s="94">
        <v>5.3999999999999999E-2</v>
      </c>
      <c r="CN7" s="94">
        <v>5.2999999999999999E-2</v>
      </c>
      <c r="CO7" s="94">
        <v>5.1999999999999998E-2</v>
      </c>
      <c r="CP7" s="94">
        <v>5.0999999999999997E-2</v>
      </c>
      <c r="CQ7" s="94">
        <v>0.05</v>
      </c>
      <c r="CR7" s="94">
        <v>0.05</v>
      </c>
      <c r="CS7" s="94">
        <v>0.05</v>
      </c>
      <c r="CT7" s="94">
        <v>0.05</v>
      </c>
      <c r="CU7" s="94">
        <v>0.05</v>
      </c>
      <c r="CV7" s="94">
        <v>0.05</v>
      </c>
      <c r="CW7" s="94">
        <v>4.7500000000000001E-2</v>
      </c>
      <c r="CX7" s="94">
        <v>4.6300000000000001E-2</v>
      </c>
      <c r="CY7" s="94">
        <v>4.6300000000000001E-2</v>
      </c>
      <c r="CZ7" s="94">
        <v>4.6300000000000001E-2</v>
      </c>
      <c r="DA7" s="94">
        <v>4.6300000000000001E-2</v>
      </c>
      <c r="DB7" s="94">
        <v>4.6300000000000001E-2</v>
      </c>
      <c r="DC7" s="94">
        <v>4.6300000000000001E-2</v>
      </c>
      <c r="DD7" s="94">
        <v>4.6300000000000001E-2</v>
      </c>
      <c r="DE7" s="94">
        <v>4.6300000000000001E-2</v>
      </c>
      <c r="DF7" s="94">
        <v>4.6300000000000001E-2</v>
      </c>
      <c r="DG7" s="94">
        <v>4.6300000000000001E-2</v>
      </c>
      <c r="DH7" s="94">
        <v>4.6300000000000001E-2</v>
      </c>
      <c r="DI7" s="94">
        <v>4.6300000000000001E-2</v>
      </c>
      <c r="DJ7" s="94">
        <v>4.6300000000000001E-2</v>
      </c>
      <c r="DK7" s="94">
        <v>4.6300000000000001E-2</v>
      </c>
      <c r="DL7" s="94">
        <v>4.6300000000000001E-2</v>
      </c>
      <c r="DM7" s="94">
        <v>4.6300000000000001E-2</v>
      </c>
      <c r="DN7" s="94">
        <v>4.6300000000000001E-2</v>
      </c>
      <c r="DO7" s="94">
        <v>4.6300000000000001E-2</v>
      </c>
      <c r="DP7" s="94">
        <v>4.6300000000000001E-2</v>
      </c>
      <c r="DQ7" s="94">
        <v>4.6300000000000001E-2</v>
      </c>
      <c r="DR7" s="94">
        <v>4.5499999999999999E-2</v>
      </c>
      <c r="DS7" s="94">
        <v>4.5499999999999999E-2</v>
      </c>
      <c r="DT7" s="94">
        <v>4.3999999999999997E-2</v>
      </c>
      <c r="DU7" s="94">
        <v>4.3999999999999997E-2</v>
      </c>
      <c r="DV7" s="94">
        <v>4.3999999999999997E-2</v>
      </c>
      <c r="DW7" s="94">
        <v>4.3999999999999997E-2</v>
      </c>
      <c r="DX7" s="94">
        <v>4.3999999999999997E-2</v>
      </c>
      <c r="DY7" s="144">
        <v>4.3999999999999997E-2</v>
      </c>
      <c r="DZ7" s="68"/>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1"/>
      <c r="FL7" s="1"/>
      <c r="FM7" s="1"/>
      <c r="FN7" s="1"/>
    </row>
    <row r="8" spans="1:170" ht="15" customHeight="1">
      <c r="A8" s="137" t="s">
        <v>32</v>
      </c>
      <c r="B8" s="22">
        <v>0</v>
      </c>
      <c r="C8" s="94">
        <v>0</v>
      </c>
      <c r="D8" s="94">
        <v>0</v>
      </c>
      <c r="E8" s="94">
        <v>0</v>
      </c>
      <c r="F8" s="94">
        <v>0</v>
      </c>
      <c r="G8" s="94">
        <v>0</v>
      </c>
      <c r="H8" s="94">
        <v>0</v>
      </c>
      <c r="I8" s="94">
        <v>0</v>
      </c>
      <c r="J8" s="94">
        <v>0</v>
      </c>
      <c r="K8" s="94">
        <v>0</v>
      </c>
      <c r="L8" s="94">
        <v>0</v>
      </c>
      <c r="M8" s="94">
        <v>0</v>
      </c>
      <c r="N8" s="94">
        <v>0</v>
      </c>
      <c r="O8" s="94">
        <v>0</v>
      </c>
      <c r="P8" s="94">
        <v>0</v>
      </c>
      <c r="Q8" s="94">
        <v>0.02</v>
      </c>
      <c r="R8" s="94">
        <v>0.02</v>
      </c>
      <c r="S8" s="94">
        <v>0.02</v>
      </c>
      <c r="T8" s="94">
        <v>0.02</v>
      </c>
      <c r="U8" s="94">
        <v>0.02</v>
      </c>
      <c r="V8" s="94">
        <v>0.02</v>
      </c>
      <c r="W8" s="94">
        <v>0.02</v>
      </c>
      <c r="X8" s="94">
        <v>0.02</v>
      </c>
      <c r="Y8" s="94">
        <v>0.02</v>
      </c>
      <c r="Z8" s="94">
        <v>0.02</v>
      </c>
      <c r="AA8" s="94">
        <v>0.02</v>
      </c>
      <c r="AB8" s="94">
        <v>0.02</v>
      </c>
      <c r="AC8" s="94">
        <v>0.02</v>
      </c>
      <c r="AD8" s="94">
        <v>0.02</v>
      </c>
      <c r="AE8" s="94">
        <v>0.02</v>
      </c>
      <c r="AF8" s="94">
        <v>0.02</v>
      </c>
      <c r="AG8" s="94">
        <v>0.02</v>
      </c>
      <c r="AH8" s="94">
        <v>0.02</v>
      </c>
      <c r="AI8" s="94">
        <v>0.02</v>
      </c>
      <c r="AJ8" s="94">
        <v>0.02</v>
      </c>
      <c r="AK8" s="94">
        <v>0.02</v>
      </c>
      <c r="AL8" s="94">
        <v>0.02</v>
      </c>
      <c r="AM8" s="94">
        <v>0.02</v>
      </c>
      <c r="AN8" s="94">
        <v>0.02</v>
      </c>
      <c r="AO8" s="94">
        <v>0.02</v>
      </c>
      <c r="AP8" s="94">
        <v>0.02</v>
      </c>
      <c r="AQ8" s="94">
        <v>0.02</v>
      </c>
      <c r="AR8" s="94">
        <v>0.02</v>
      </c>
      <c r="AS8" s="94">
        <v>0.02</v>
      </c>
      <c r="AT8" s="94">
        <v>0.02</v>
      </c>
      <c r="AU8" s="94">
        <v>0.02</v>
      </c>
      <c r="AV8" s="94">
        <v>0.02</v>
      </c>
      <c r="AW8" s="94">
        <v>0.03</v>
      </c>
      <c r="AX8" s="94">
        <v>0.03</v>
      </c>
      <c r="AY8" s="94">
        <v>0.03</v>
      </c>
      <c r="AZ8" s="94">
        <v>0.03</v>
      </c>
      <c r="BA8" s="94">
        <v>0.03</v>
      </c>
      <c r="BB8" s="94">
        <v>0.03</v>
      </c>
      <c r="BC8" s="94">
        <v>3.7499999999999999E-2</v>
      </c>
      <c r="BD8" s="94">
        <v>3.7499999999999999E-2</v>
      </c>
      <c r="BE8" s="94">
        <v>3.7499999999999999E-2</v>
      </c>
      <c r="BF8" s="94">
        <v>3.7499999999999999E-2</v>
      </c>
      <c r="BG8" s="94">
        <v>3.7499999999999999E-2</v>
      </c>
      <c r="BH8" s="94">
        <v>3.7499999999999999E-2</v>
      </c>
      <c r="BI8" s="94">
        <v>0.03</v>
      </c>
      <c r="BJ8" s="94">
        <v>3.5000000000000003E-2</v>
      </c>
      <c r="BK8" s="94">
        <v>0.05</v>
      </c>
      <c r="BL8" s="94">
        <v>0.05</v>
      </c>
      <c r="BM8" s="94">
        <v>0.05</v>
      </c>
      <c r="BN8" s="94">
        <v>0.05</v>
      </c>
      <c r="BO8" s="94">
        <v>0.05</v>
      </c>
      <c r="BP8" s="94">
        <v>5.2499999999999998E-2</v>
      </c>
      <c r="BQ8" s="94">
        <v>5.2499999999999998E-2</v>
      </c>
      <c r="BR8" s="94">
        <v>5.2499999999999998E-2</v>
      </c>
      <c r="BS8" s="94">
        <v>5.2499999999999998E-2</v>
      </c>
      <c r="BT8" s="94">
        <v>0.08</v>
      </c>
      <c r="BU8" s="94">
        <v>0.08</v>
      </c>
      <c r="BV8" s="94">
        <v>0.08</v>
      </c>
      <c r="BW8" s="94">
        <v>0.08</v>
      </c>
      <c r="BX8" s="94">
        <v>0.08</v>
      </c>
      <c r="BY8" s="94">
        <v>0.1</v>
      </c>
      <c r="BZ8" s="94">
        <v>0.1</v>
      </c>
      <c r="CA8" s="94">
        <v>0.1</v>
      </c>
      <c r="CB8" s="94">
        <v>0.1</v>
      </c>
      <c r="CC8" s="94">
        <v>0.1</v>
      </c>
      <c r="CD8" s="94">
        <v>0.1</v>
      </c>
      <c r="CE8" s="94">
        <v>0.1</v>
      </c>
      <c r="CF8" s="94">
        <v>0.1</v>
      </c>
      <c r="CG8" s="94">
        <v>0.115</v>
      </c>
      <c r="CH8" s="96">
        <v>0.115</v>
      </c>
      <c r="CI8" s="96">
        <v>0.115</v>
      </c>
      <c r="CJ8" s="96">
        <v>0.115</v>
      </c>
      <c r="CK8" s="96">
        <v>0.115</v>
      </c>
      <c r="CL8" s="96">
        <v>0.115</v>
      </c>
      <c r="CM8" s="96">
        <f>11.5%*1.2</f>
        <v>0.13800000000000001</v>
      </c>
      <c r="CN8" s="96">
        <f>11.5%*1.2</f>
        <v>0.13800000000000001</v>
      </c>
      <c r="CO8" s="96">
        <f>11.5%*1.2</f>
        <v>0.13800000000000001</v>
      </c>
      <c r="CP8" s="96">
        <f>11.5%*1.1</f>
        <v>0.12650000000000003</v>
      </c>
      <c r="CQ8" s="96">
        <v>0.115</v>
      </c>
      <c r="CR8" s="96">
        <v>0.115</v>
      </c>
      <c r="CS8" s="96">
        <v>0.1125</v>
      </c>
      <c r="CT8" s="96">
        <v>0.1075</v>
      </c>
      <c r="CU8" s="96">
        <v>0.105</v>
      </c>
      <c r="CV8" s="96">
        <v>9.5000000000000001E-2</v>
      </c>
      <c r="CW8" s="96">
        <v>8.5000000000000006E-2</v>
      </c>
      <c r="CX8" s="96">
        <v>7.4999999999999997E-2</v>
      </c>
      <c r="CY8" s="94">
        <v>7.4999999999999997E-2</v>
      </c>
      <c r="CZ8" s="94">
        <v>7.4999999999999997E-2</v>
      </c>
      <c r="DA8" s="94">
        <f>7.5%*1.2</f>
        <v>0.09</v>
      </c>
      <c r="DB8" s="94">
        <f>7.5%*1.25</f>
        <v>9.375E-2</v>
      </c>
      <c r="DC8" s="94">
        <v>7.4999999999999997E-2</v>
      </c>
      <c r="DD8" s="94">
        <f>7.5%*1.2</f>
        <v>0.09</v>
      </c>
      <c r="DE8" s="94">
        <v>7.4999999999999997E-2</v>
      </c>
      <c r="DF8" s="94">
        <v>7.4999999999999997E-2</v>
      </c>
      <c r="DG8" s="94">
        <f>7.5%*1.1</f>
        <v>8.2500000000000004E-2</v>
      </c>
      <c r="DH8" s="94">
        <f>7.5%*1.1</f>
        <v>8.2500000000000004E-2</v>
      </c>
      <c r="DI8" s="94">
        <f>7.5%*1.1</f>
        <v>8.2500000000000004E-2</v>
      </c>
      <c r="DJ8" s="94">
        <f t="shared" ref="DJ8:DO8" si="4">7.5%*1.2</f>
        <v>0.09</v>
      </c>
      <c r="DK8" s="94">
        <f t="shared" si="4"/>
        <v>0.09</v>
      </c>
      <c r="DL8" s="94">
        <f t="shared" si="4"/>
        <v>0.09</v>
      </c>
      <c r="DM8" s="94">
        <f t="shared" si="4"/>
        <v>0.09</v>
      </c>
      <c r="DN8" s="94">
        <f t="shared" si="4"/>
        <v>0.09</v>
      </c>
      <c r="DO8" s="94">
        <f t="shared" si="4"/>
        <v>0.09</v>
      </c>
      <c r="DP8" s="94">
        <f t="shared" ref="DP8:DW8" si="5">7.5%*1.1</f>
        <v>8.2500000000000004E-2</v>
      </c>
      <c r="DQ8" s="94">
        <f t="shared" si="5"/>
        <v>8.2500000000000004E-2</v>
      </c>
      <c r="DR8" s="94">
        <f t="shared" si="5"/>
        <v>8.2500000000000004E-2</v>
      </c>
      <c r="DS8" s="94">
        <f t="shared" si="5"/>
        <v>8.2500000000000004E-2</v>
      </c>
      <c r="DT8" s="94">
        <f t="shared" si="5"/>
        <v>8.2500000000000004E-2</v>
      </c>
      <c r="DU8" s="94">
        <f t="shared" si="5"/>
        <v>8.2500000000000004E-2</v>
      </c>
      <c r="DV8" s="94">
        <f t="shared" si="5"/>
        <v>8.2500000000000004E-2</v>
      </c>
      <c r="DW8" s="94">
        <f t="shared" si="5"/>
        <v>8.2500000000000004E-2</v>
      </c>
      <c r="DX8" s="94">
        <f t="shared" ref="DX8" si="6">7.5%+(7.5%*10%)</f>
        <v>8.249999999999999E-2</v>
      </c>
      <c r="DY8" s="144">
        <v>8.249999999999999E-2</v>
      </c>
      <c r="DZ8" s="68"/>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1"/>
      <c r="FL8" s="1"/>
      <c r="FM8" s="1"/>
      <c r="FN8" s="1"/>
    </row>
    <row r="9" spans="1:170" ht="15" customHeight="1">
      <c r="A9" s="137" t="s">
        <v>33</v>
      </c>
      <c r="B9" s="22">
        <v>0</v>
      </c>
      <c r="C9" s="94">
        <v>0</v>
      </c>
      <c r="D9" s="94">
        <v>0</v>
      </c>
      <c r="E9" s="94">
        <v>0</v>
      </c>
      <c r="F9" s="94">
        <v>0</v>
      </c>
      <c r="G9" s="94">
        <v>0</v>
      </c>
      <c r="H9" s="94">
        <v>0</v>
      </c>
      <c r="I9" s="94">
        <v>0</v>
      </c>
      <c r="J9" s="94">
        <v>0</v>
      </c>
      <c r="K9" s="94">
        <v>0</v>
      </c>
      <c r="L9" s="94">
        <v>0</v>
      </c>
      <c r="M9" s="94">
        <v>0</v>
      </c>
      <c r="N9" s="94">
        <v>0</v>
      </c>
      <c r="O9" s="94">
        <v>0</v>
      </c>
      <c r="P9" s="94">
        <v>0</v>
      </c>
      <c r="Q9" s="94">
        <v>0</v>
      </c>
      <c r="R9" s="94">
        <v>0</v>
      </c>
      <c r="S9" s="94">
        <v>0</v>
      </c>
      <c r="T9" s="94">
        <v>0</v>
      </c>
      <c r="U9" s="94">
        <v>0</v>
      </c>
      <c r="V9" s="94">
        <v>0</v>
      </c>
      <c r="W9" s="94">
        <v>0</v>
      </c>
      <c r="X9" s="94">
        <v>0</v>
      </c>
      <c r="Y9" s="94">
        <v>0</v>
      </c>
      <c r="Z9" s="94">
        <v>0</v>
      </c>
      <c r="AA9" s="94">
        <v>0</v>
      </c>
      <c r="AB9" s="94">
        <v>0</v>
      </c>
      <c r="AC9" s="94">
        <v>0</v>
      </c>
      <c r="AD9" s="94">
        <v>0</v>
      </c>
      <c r="AE9" s="94">
        <v>0</v>
      </c>
      <c r="AF9" s="94">
        <v>0</v>
      </c>
      <c r="AG9" s="94">
        <v>0</v>
      </c>
      <c r="AH9" s="94">
        <v>0</v>
      </c>
      <c r="AI9" s="94">
        <v>0</v>
      </c>
      <c r="AJ9" s="94">
        <v>0</v>
      </c>
      <c r="AK9" s="94">
        <v>0</v>
      </c>
      <c r="AL9" s="94">
        <v>0</v>
      </c>
      <c r="AM9" s="94">
        <v>0</v>
      </c>
      <c r="AN9" s="94">
        <v>0</v>
      </c>
      <c r="AO9" s="94">
        <v>0</v>
      </c>
      <c r="AP9" s="94">
        <v>0</v>
      </c>
      <c r="AQ9" s="94">
        <v>0</v>
      </c>
      <c r="AR9" s="94">
        <v>0</v>
      </c>
      <c r="AS9" s="94">
        <v>0</v>
      </c>
      <c r="AT9" s="94">
        <v>0</v>
      </c>
      <c r="AU9" s="94">
        <v>0</v>
      </c>
      <c r="AV9" s="94">
        <v>0</v>
      </c>
      <c r="AW9" s="94">
        <v>0</v>
      </c>
      <c r="AX9" s="94">
        <v>0</v>
      </c>
      <c r="AY9" s="94">
        <v>0</v>
      </c>
      <c r="AZ9" s="94">
        <v>0</v>
      </c>
      <c r="BA9" s="94">
        <v>0</v>
      </c>
      <c r="BB9" s="94">
        <v>0</v>
      </c>
      <c r="BC9" s="94">
        <v>0</v>
      </c>
      <c r="BD9" s="94">
        <v>0</v>
      </c>
      <c r="BE9" s="94">
        <v>0</v>
      </c>
      <c r="BF9" s="94">
        <v>0</v>
      </c>
      <c r="BG9" s="94">
        <v>0.05</v>
      </c>
      <c r="BH9" s="94">
        <v>0.05</v>
      </c>
      <c r="BI9" s="94">
        <v>0.05</v>
      </c>
      <c r="BJ9" s="94">
        <v>0.05</v>
      </c>
      <c r="BK9" s="94">
        <v>0.05</v>
      </c>
      <c r="BL9" s="94">
        <v>0.05</v>
      </c>
      <c r="BM9" s="94">
        <v>0.05</v>
      </c>
      <c r="BN9" s="94">
        <v>0.05</v>
      </c>
      <c r="BO9" s="94">
        <v>0.05</v>
      </c>
      <c r="BP9" s="94">
        <v>0.05</v>
      </c>
      <c r="BQ9" s="94">
        <v>0.05</v>
      </c>
      <c r="BR9" s="94">
        <v>0.05</v>
      </c>
      <c r="BS9" s="94">
        <v>0.06</v>
      </c>
      <c r="BT9" s="94">
        <v>0.06</v>
      </c>
      <c r="BU9" s="94">
        <f>6%+(6%*20%)</f>
        <v>7.1999999999999995E-2</v>
      </c>
      <c r="BV9" s="94">
        <f>6%+(6%*20%)</f>
        <v>7.1999999999999995E-2</v>
      </c>
      <c r="BW9" s="94">
        <f>6%+(6%*20%)</f>
        <v>7.1999999999999995E-2</v>
      </c>
      <c r="BX9" s="94">
        <v>7.1999999999999995E-2</v>
      </c>
      <c r="BY9" s="94">
        <v>7.1999999999999995E-2</v>
      </c>
      <c r="BZ9" s="94">
        <v>7.1999999999999995E-2</v>
      </c>
      <c r="CA9" s="94">
        <v>8.6999999999999994E-2</v>
      </c>
      <c r="CB9" s="94">
        <v>8.6999999999999994E-2</v>
      </c>
      <c r="CC9" s="94">
        <v>8.6999999999999994E-2</v>
      </c>
      <c r="CD9" s="94">
        <v>8.6999999999999994E-2</v>
      </c>
      <c r="CE9" s="94">
        <v>8.6999999999999994E-2</v>
      </c>
      <c r="CF9" s="94">
        <v>8.6999999999999994E-2</v>
      </c>
      <c r="CG9" s="94">
        <v>8.6999999999999994E-2</v>
      </c>
      <c r="CH9" s="94">
        <v>8.6999999999999994E-2</v>
      </c>
      <c r="CI9" s="94">
        <v>8.6999999999999994E-2</v>
      </c>
      <c r="CJ9" s="94">
        <v>8.6999999999999994E-2</v>
      </c>
      <c r="CK9" s="94">
        <v>8.6999999999999994E-2</v>
      </c>
      <c r="CL9" s="94">
        <v>8.6999999999999994E-2</v>
      </c>
      <c r="CM9" s="94">
        <v>8.6999999999999994E-2</v>
      </c>
      <c r="CN9" s="94">
        <v>8.6999999999999994E-2</v>
      </c>
      <c r="CO9" s="94">
        <v>8.6999999999999994E-2</v>
      </c>
      <c r="CP9" s="94">
        <v>8.6999999999999994E-2</v>
      </c>
      <c r="CQ9" s="94">
        <v>8.6999999999999994E-2</v>
      </c>
      <c r="CR9" s="94">
        <v>8.6999999999999994E-2</v>
      </c>
      <c r="CS9" s="94">
        <v>8.6999999999999994E-2</v>
      </c>
      <c r="CT9" s="94">
        <v>8.6999999999999994E-2</v>
      </c>
      <c r="CU9" s="94">
        <v>8.6999999999999994E-2</v>
      </c>
      <c r="CV9" s="94">
        <v>8.6999999999999994E-2</v>
      </c>
      <c r="CW9" s="94">
        <v>8.6999999999999994E-2</v>
      </c>
      <c r="CX9" s="94">
        <v>8.6999999999999994E-2</v>
      </c>
      <c r="CY9" s="94">
        <v>8.6999999999999994E-2</v>
      </c>
      <c r="CZ9" s="94">
        <v>8.6999999999999994E-2</v>
      </c>
      <c r="DA9" s="94">
        <v>8.6999999999999994E-2</v>
      </c>
      <c r="DB9" s="94">
        <v>8.6999999999999994E-2</v>
      </c>
      <c r="DC9" s="94">
        <v>8.6999999999999994E-2</v>
      </c>
      <c r="DD9" s="94">
        <v>8.6999999999999994E-2</v>
      </c>
      <c r="DE9" s="94">
        <v>8.6999999999999994E-2</v>
      </c>
      <c r="DF9" s="94">
        <v>8.6999999999999994E-2</v>
      </c>
      <c r="DG9" s="94">
        <v>8.6999999999999994E-2</v>
      </c>
      <c r="DH9" s="94">
        <v>8.6999999999999994E-2</v>
      </c>
      <c r="DI9" s="94">
        <v>8.6999999999999994E-2</v>
      </c>
      <c r="DJ9" s="94">
        <v>8.6999999999999994E-2</v>
      </c>
      <c r="DK9" s="94">
        <v>8.6999999999999994E-2</v>
      </c>
      <c r="DL9" s="94">
        <v>8.6999999999999994E-2</v>
      </c>
      <c r="DM9" s="94">
        <v>8.6999999999999994E-2</v>
      </c>
      <c r="DN9" s="94">
        <v>8.6999999999999994E-2</v>
      </c>
      <c r="DO9" s="94">
        <v>8.6999999999999994E-2</v>
      </c>
      <c r="DP9" s="94">
        <v>8.6999999999999994E-2</v>
      </c>
      <c r="DQ9" s="94">
        <v>8.6999999999999994E-2</v>
      </c>
      <c r="DR9" s="94">
        <v>8.6999999999999994E-2</v>
      </c>
      <c r="DS9" s="94">
        <v>8.6999999999999994E-2</v>
      </c>
      <c r="DT9" s="94">
        <v>8.6999999999999994E-2</v>
      </c>
      <c r="DU9" s="94">
        <v>8.6999999999999994E-2</v>
      </c>
      <c r="DV9" s="94">
        <v>8.6999999999999994E-2</v>
      </c>
      <c r="DW9" s="94">
        <v>8.6999999999999994E-2</v>
      </c>
      <c r="DX9" s="94">
        <v>8.6999999999999994E-2</v>
      </c>
      <c r="DY9" s="144">
        <v>8.6999999999999994E-2</v>
      </c>
      <c r="DZ9" s="68"/>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1"/>
      <c r="FL9" s="1"/>
      <c r="FM9" s="1"/>
      <c r="FN9" s="1"/>
    </row>
    <row r="10" spans="1:170" ht="15" customHeight="1">
      <c r="A10" s="137" t="s">
        <v>34</v>
      </c>
      <c r="B10" s="22">
        <v>0</v>
      </c>
      <c r="C10" s="94">
        <v>0</v>
      </c>
      <c r="D10" s="94">
        <v>0</v>
      </c>
      <c r="E10" s="94">
        <v>0</v>
      </c>
      <c r="F10" s="94">
        <v>0</v>
      </c>
      <c r="G10" s="94">
        <v>0</v>
      </c>
      <c r="H10" s="94">
        <v>0</v>
      </c>
      <c r="I10" s="94">
        <v>0</v>
      </c>
      <c r="J10" s="94">
        <v>0</v>
      </c>
      <c r="K10" s="94">
        <v>0</v>
      </c>
      <c r="L10" s="94">
        <v>0</v>
      </c>
      <c r="M10" s="94">
        <v>0</v>
      </c>
      <c r="N10" s="94">
        <v>0</v>
      </c>
      <c r="O10" s="94">
        <v>0</v>
      </c>
      <c r="P10" s="94">
        <v>0</v>
      </c>
      <c r="Q10" s="94">
        <v>0</v>
      </c>
      <c r="R10" s="94">
        <v>0</v>
      </c>
      <c r="S10" s="94">
        <v>0</v>
      </c>
      <c r="T10" s="94">
        <v>0</v>
      </c>
      <c r="U10" s="94">
        <v>0</v>
      </c>
      <c r="V10" s="94">
        <v>0</v>
      </c>
      <c r="W10" s="94">
        <v>0</v>
      </c>
      <c r="X10" s="94">
        <v>0</v>
      </c>
      <c r="Y10" s="94">
        <v>0</v>
      </c>
      <c r="Z10" s="94">
        <v>0</v>
      </c>
      <c r="AA10" s="94">
        <v>0</v>
      </c>
      <c r="AB10" s="94">
        <v>0</v>
      </c>
      <c r="AC10" s="94">
        <v>0</v>
      </c>
      <c r="AD10" s="94">
        <v>0</v>
      </c>
      <c r="AE10" s="94">
        <v>0</v>
      </c>
      <c r="AF10" s="94">
        <v>0</v>
      </c>
      <c r="AG10" s="94">
        <v>0</v>
      </c>
      <c r="AH10" s="94">
        <v>0</v>
      </c>
      <c r="AI10" s="94">
        <v>0</v>
      </c>
      <c r="AJ10" s="94">
        <v>0</v>
      </c>
      <c r="AK10" s="94">
        <v>0</v>
      </c>
      <c r="AL10" s="94">
        <v>0</v>
      </c>
      <c r="AM10" s="94">
        <v>0</v>
      </c>
      <c r="AN10" s="94">
        <v>0</v>
      </c>
      <c r="AO10" s="94">
        <v>0.05</v>
      </c>
      <c r="AP10" s="94">
        <v>0.05</v>
      </c>
      <c r="AQ10" s="94">
        <v>0.05</v>
      </c>
      <c r="AR10" s="94">
        <v>0.05</v>
      </c>
      <c r="AS10" s="94">
        <v>0.05</v>
      </c>
      <c r="AT10" s="94">
        <v>0.05</v>
      </c>
      <c r="AU10" s="94">
        <v>0.05</v>
      </c>
      <c r="AV10" s="94">
        <v>0.05</v>
      </c>
      <c r="AW10" s="94">
        <v>0.05</v>
      </c>
      <c r="AX10" s="94">
        <v>0.05</v>
      </c>
      <c r="AY10" s="94">
        <v>0.05</v>
      </c>
      <c r="AZ10" s="94">
        <v>0.05</v>
      </c>
      <c r="BA10" s="94">
        <v>0.05</v>
      </c>
      <c r="BB10" s="94">
        <v>0.05</v>
      </c>
      <c r="BC10" s="94">
        <v>0.05</v>
      </c>
      <c r="BD10" s="94">
        <v>0.05</v>
      </c>
      <c r="BE10" s="94">
        <v>0.05</v>
      </c>
      <c r="BF10" s="94">
        <v>0.05</v>
      </c>
      <c r="BG10" s="94">
        <v>0.05</v>
      </c>
      <c r="BH10" s="94">
        <v>0.05</v>
      </c>
      <c r="BI10" s="94">
        <v>0.05</v>
      </c>
      <c r="BJ10" s="94">
        <v>0.05</v>
      </c>
      <c r="BK10" s="94">
        <v>0.05</v>
      </c>
      <c r="BL10" s="94">
        <v>0.05</v>
      </c>
      <c r="BM10" s="94">
        <v>0.05</v>
      </c>
      <c r="BN10" s="94">
        <v>0.05</v>
      </c>
      <c r="BO10" s="94">
        <v>0.05</v>
      </c>
      <c r="BP10" s="94">
        <v>0.05</v>
      </c>
      <c r="BQ10" s="94">
        <v>0.05</v>
      </c>
      <c r="BR10" s="94">
        <v>0.06</v>
      </c>
      <c r="BS10" s="94">
        <v>0.06</v>
      </c>
      <c r="BT10" s="94">
        <v>0.06</v>
      </c>
      <c r="BU10" s="94">
        <v>0.06</v>
      </c>
      <c r="BV10" s="94">
        <v>0.06</v>
      </c>
      <c r="BW10" s="94">
        <v>7.0000000000000007E-2</v>
      </c>
      <c r="BX10" s="94">
        <v>0.08</v>
      </c>
      <c r="BY10" s="94">
        <v>0.12</v>
      </c>
      <c r="BZ10" s="94">
        <f>9%+(9%*10%)</f>
        <v>9.8999999999999991E-2</v>
      </c>
      <c r="CA10" s="94">
        <f>9%+(9%*10%)</f>
        <v>9.8999999999999991E-2</v>
      </c>
      <c r="CB10" s="94">
        <v>0.09</v>
      </c>
      <c r="CC10" s="94">
        <v>0.09</v>
      </c>
      <c r="CD10" s="94">
        <v>0.09</v>
      </c>
      <c r="CE10" s="94">
        <v>0.09</v>
      </c>
      <c r="CF10" s="94">
        <v>0.09</v>
      </c>
      <c r="CG10" s="94">
        <v>0.09</v>
      </c>
      <c r="CH10" s="94">
        <v>0.1</v>
      </c>
      <c r="CI10" s="94">
        <v>0.1</v>
      </c>
      <c r="CJ10" s="94">
        <v>0.1</v>
      </c>
      <c r="CK10" s="94">
        <v>0.1</v>
      </c>
      <c r="CL10" s="94">
        <v>0.1</v>
      </c>
      <c r="CM10" s="94">
        <v>0.1</v>
      </c>
      <c r="CN10" s="94">
        <v>0.1</v>
      </c>
      <c r="CO10" s="94">
        <v>0.1</v>
      </c>
      <c r="CP10" s="94">
        <v>0.1</v>
      </c>
      <c r="CQ10" s="94">
        <f>10%+(10%*2.5%)</f>
        <v>0.10250000000000001</v>
      </c>
      <c r="CR10" s="94">
        <f>10%+(10%*2.5%)</f>
        <v>0.10250000000000001</v>
      </c>
      <c r="CS10" s="94">
        <f t="shared" ref="CS10:DB10" si="7">9.5%+(9.5%*(2.5%+2.5%))</f>
        <v>9.9750000000000005E-2</v>
      </c>
      <c r="CT10" s="94">
        <f t="shared" si="7"/>
        <v>9.9750000000000005E-2</v>
      </c>
      <c r="CU10" s="94">
        <f t="shared" si="7"/>
        <v>9.9750000000000005E-2</v>
      </c>
      <c r="CV10" s="94">
        <f t="shared" si="7"/>
        <v>9.9750000000000005E-2</v>
      </c>
      <c r="CW10" s="94">
        <f t="shared" si="7"/>
        <v>9.9750000000000005E-2</v>
      </c>
      <c r="CX10" s="94">
        <f t="shared" si="7"/>
        <v>9.9750000000000005E-2</v>
      </c>
      <c r="CY10" s="94">
        <f t="shared" si="7"/>
        <v>9.9750000000000005E-2</v>
      </c>
      <c r="CZ10" s="94">
        <f t="shared" si="7"/>
        <v>9.9750000000000005E-2</v>
      </c>
      <c r="DA10" s="94">
        <f t="shared" si="7"/>
        <v>9.9750000000000005E-2</v>
      </c>
      <c r="DB10" s="94">
        <f t="shared" si="7"/>
        <v>9.9750000000000005E-2</v>
      </c>
      <c r="DC10" s="94">
        <f t="shared" ref="DC10:DL10" si="8">9.5%+(9.5%*5%)</f>
        <v>9.9750000000000005E-2</v>
      </c>
      <c r="DD10" s="94">
        <f t="shared" si="8"/>
        <v>9.9750000000000005E-2</v>
      </c>
      <c r="DE10" s="94">
        <f t="shared" si="8"/>
        <v>9.9750000000000005E-2</v>
      </c>
      <c r="DF10" s="94">
        <f t="shared" si="8"/>
        <v>9.9750000000000005E-2</v>
      </c>
      <c r="DG10" s="94">
        <f t="shared" si="8"/>
        <v>9.9750000000000005E-2</v>
      </c>
      <c r="DH10" s="94">
        <f t="shared" si="8"/>
        <v>9.9750000000000005E-2</v>
      </c>
      <c r="DI10" s="94">
        <f t="shared" si="8"/>
        <v>9.9750000000000005E-2</v>
      </c>
      <c r="DJ10" s="94">
        <f t="shared" si="8"/>
        <v>9.9750000000000005E-2</v>
      </c>
      <c r="DK10" s="94">
        <f t="shared" si="8"/>
        <v>9.9750000000000005E-2</v>
      </c>
      <c r="DL10" s="94">
        <f t="shared" si="8"/>
        <v>9.9750000000000005E-2</v>
      </c>
      <c r="DM10" s="22">
        <v>9.4E-2</v>
      </c>
      <c r="DN10" s="94">
        <v>9.1999999999999998E-2</v>
      </c>
      <c r="DO10" s="94">
        <v>0.09</v>
      </c>
      <c r="DP10" s="94">
        <v>8.2500000000000004E-2</v>
      </c>
      <c r="DQ10" s="94">
        <v>8.2500000000000004E-2</v>
      </c>
      <c r="DR10" s="94">
        <v>8.2500000000000004E-2</v>
      </c>
      <c r="DS10" s="94">
        <v>8.2500000000000004E-2</v>
      </c>
      <c r="DT10" s="94">
        <v>8.2500000000000004E-2</v>
      </c>
      <c r="DU10" s="94">
        <v>8.2500000000000004E-2</v>
      </c>
      <c r="DV10" s="94">
        <v>8.2500000000000004E-2</v>
      </c>
      <c r="DW10" s="94">
        <v>8.2500000000000004E-2</v>
      </c>
      <c r="DX10" s="94">
        <v>8.2500000000000004E-2</v>
      </c>
      <c r="DY10" s="144">
        <v>8.2500000000000004E-2</v>
      </c>
      <c r="DZ10" s="68"/>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1"/>
      <c r="FL10" s="1"/>
      <c r="FM10" s="1"/>
      <c r="FN10" s="1"/>
    </row>
    <row r="11" spans="1:170" ht="15" customHeight="1">
      <c r="A11" s="137" t="s">
        <v>35</v>
      </c>
      <c r="B11" s="22">
        <v>0</v>
      </c>
      <c r="C11" s="94">
        <v>0</v>
      </c>
      <c r="D11" s="94">
        <v>0</v>
      </c>
      <c r="E11" s="94">
        <v>0</v>
      </c>
      <c r="F11" s="94">
        <v>0</v>
      </c>
      <c r="G11" s="94">
        <v>0</v>
      </c>
      <c r="H11" s="94">
        <v>0</v>
      </c>
      <c r="I11" s="94">
        <v>0</v>
      </c>
      <c r="J11" s="94">
        <v>0</v>
      </c>
      <c r="K11" s="94">
        <v>0</v>
      </c>
      <c r="L11" s="94">
        <v>0</v>
      </c>
      <c r="M11" s="94">
        <v>0</v>
      </c>
      <c r="N11" s="94">
        <v>0</v>
      </c>
      <c r="O11" s="94">
        <v>0</v>
      </c>
      <c r="P11" s="94">
        <v>0</v>
      </c>
      <c r="Q11" s="94">
        <v>0</v>
      </c>
      <c r="R11" s="94">
        <v>0</v>
      </c>
      <c r="S11" s="94">
        <v>0</v>
      </c>
      <c r="T11" s="94">
        <v>0</v>
      </c>
      <c r="U11" s="94">
        <v>0</v>
      </c>
      <c r="V11" s="94">
        <v>0</v>
      </c>
      <c r="W11" s="94">
        <v>0</v>
      </c>
      <c r="X11" s="94">
        <v>0</v>
      </c>
      <c r="Y11" s="94">
        <v>0</v>
      </c>
      <c r="Z11" s="94">
        <v>0</v>
      </c>
      <c r="AA11" s="94">
        <v>0</v>
      </c>
      <c r="AB11" s="94">
        <v>0</v>
      </c>
      <c r="AC11" s="94">
        <v>0</v>
      </c>
      <c r="AD11" s="94">
        <v>0</v>
      </c>
      <c r="AE11" s="94">
        <v>0</v>
      </c>
      <c r="AF11" s="94">
        <v>0</v>
      </c>
      <c r="AG11" s="94">
        <v>0</v>
      </c>
      <c r="AH11" s="94">
        <v>0</v>
      </c>
      <c r="AI11" s="94">
        <v>0</v>
      </c>
      <c r="AJ11" s="94">
        <v>0</v>
      </c>
      <c r="AK11" s="94">
        <v>0</v>
      </c>
      <c r="AL11" s="94">
        <v>0</v>
      </c>
      <c r="AM11" s="94">
        <v>0</v>
      </c>
      <c r="AN11" s="94">
        <v>0</v>
      </c>
      <c r="AO11" s="94">
        <v>0</v>
      </c>
      <c r="AP11" s="94">
        <v>0</v>
      </c>
      <c r="AQ11" s="94">
        <v>0</v>
      </c>
      <c r="AR11" s="94">
        <v>0</v>
      </c>
      <c r="AS11" s="94">
        <v>0</v>
      </c>
      <c r="AT11" s="94">
        <v>0</v>
      </c>
      <c r="AU11" s="94">
        <v>0</v>
      </c>
      <c r="AV11" s="94">
        <v>0</v>
      </c>
      <c r="AW11" s="94">
        <v>0</v>
      </c>
      <c r="AX11" s="94">
        <v>0</v>
      </c>
      <c r="AY11" s="94">
        <v>0</v>
      </c>
      <c r="AZ11" s="94">
        <v>0</v>
      </c>
      <c r="BA11" s="94">
        <v>0</v>
      </c>
      <c r="BB11" s="94">
        <v>0</v>
      </c>
      <c r="BC11" s="94">
        <v>0</v>
      </c>
      <c r="BD11" s="94">
        <v>0</v>
      </c>
      <c r="BE11" s="94">
        <v>0</v>
      </c>
      <c r="BF11" s="94">
        <v>0</v>
      </c>
      <c r="BG11" s="94">
        <v>0</v>
      </c>
      <c r="BH11" s="94">
        <v>0</v>
      </c>
      <c r="BI11" s="94">
        <v>0</v>
      </c>
      <c r="BJ11" s="94">
        <v>0</v>
      </c>
      <c r="BK11" s="94">
        <v>0</v>
      </c>
      <c r="BL11" s="94">
        <v>0</v>
      </c>
      <c r="BM11" s="94">
        <v>0</v>
      </c>
      <c r="BN11" s="94">
        <v>0</v>
      </c>
      <c r="BO11" s="94">
        <v>0</v>
      </c>
      <c r="BP11" s="94">
        <v>0</v>
      </c>
      <c r="BQ11" s="94">
        <v>0</v>
      </c>
      <c r="BR11" s="94">
        <v>0</v>
      </c>
      <c r="BS11" s="94">
        <v>0</v>
      </c>
      <c r="BT11" s="94">
        <v>0</v>
      </c>
      <c r="BU11" s="94">
        <v>0.05</v>
      </c>
      <c r="BV11" s="94">
        <v>0.05</v>
      </c>
      <c r="BW11" s="94">
        <v>0.05</v>
      </c>
      <c r="BX11" s="94">
        <v>0.05</v>
      </c>
      <c r="BY11" s="94">
        <v>0.05</v>
      </c>
      <c r="BZ11" s="94">
        <v>0.05</v>
      </c>
      <c r="CA11" s="94">
        <v>0.05</v>
      </c>
      <c r="CB11" s="94">
        <v>0.05</v>
      </c>
      <c r="CC11" s="94">
        <v>0.05</v>
      </c>
      <c r="CD11" s="94">
        <v>0.05</v>
      </c>
      <c r="CE11" s="94">
        <v>0.05</v>
      </c>
      <c r="CF11" s="94">
        <v>0.05</v>
      </c>
      <c r="CG11" s="94">
        <v>0.05</v>
      </c>
      <c r="CH11" s="94">
        <v>0.05</v>
      </c>
      <c r="CI11" s="94">
        <v>5.5E-2</v>
      </c>
      <c r="CJ11" s="94">
        <v>5.5E-2</v>
      </c>
      <c r="CK11" s="94">
        <v>5.5E-2</v>
      </c>
      <c r="CL11" s="94">
        <v>5.5E-2</v>
      </c>
      <c r="CM11" s="94">
        <v>5.5E-2</v>
      </c>
      <c r="CN11" s="94">
        <v>5.5E-2</v>
      </c>
      <c r="CO11" s="94">
        <v>5.5E-2</v>
      </c>
      <c r="CP11" s="94">
        <v>5.5E-2</v>
      </c>
      <c r="CQ11" s="94">
        <v>5.5E-2</v>
      </c>
      <c r="CR11" s="94">
        <v>5.5E-2</v>
      </c>
      <c r="CS11" s="94">
        <v>5.5E-2</v>
      </c>
      <c r="CT11" s="94">
        <v>5.5E-2</v>
      </c>
      <c r="CU11" s="94">
        <v>5.5E-2</v>
      </c>
      <c r="CV11" s="94">
        <v>5.5E-2</v>
      </c>
      <c r="CW11" s="94">
        <v>5.5E-2</v>
      </c>
      <c r="CX11" s="94">
        <v>5.5E-2</v>
      </c>
      <c r="CY11" s="94">
        <v>5.5E-2</v>
      </c>
      <c r="CZ11" s="94">
        <v>5.5E-2</v>
      </c>
      <c r="DA11" s="94">
        <v>5.5E-2</v>
      </c>
      <c r="DB11" s="94">
        <v>5.5E-2</v>
      </c>
      <c r="DC11" s="94">
        <v>5.5E-2</v>
      </c>
      <c r="DD11" s="94">
        <v>5.5E-2</v>
      </c>
      <c r="DE11" s="94">
        <v>5.5E-2</v>
      </c>
      <c r="DF11" s="94">
        <v>5.5E-2</v>
      </c>
      <c r="DG11" s="94">
        <v>5.5E-2</v>
      </c>
      <c r="DH11" s="94">
        <v>5.5E-2</v>
      </c>
      <c r="DI11" s="94">
        <v>5.5E-2</v>
      </c>
      <c r="DJ11" s="94">
        <v>5.5E-2</v>
      </c>
      <c r="DK11" s="94">
        <v>5.5E-2</v>
      </c>
      <c r="DL11" s="94">
        <v>5.5E-2</v>
      </c>
      <c r="DM11" s="94">
        <v>5.5E-2</v>
      </c>
      <c r="DN11" s="94">
        <v>5.5E-2</v>
      </c>
      <c r="DO11" s="94">
        <v>5.5E-2</v>
      </c>
      <c r="DP11" s="94">
        <v>5.5E-2</v>
      </c>
      <c r="DQ11" s="94">
        <v>4.4580000000000002E-2</v>
      </c>
      <c r="DR11" s="94">
        <v>4.4580000000000002E-2</v>
      </c>
      <c r="DS11" s="94">
        <v>3.5349999999999999E-2</v>
      </c>
      <c r="DT11" s="94">
        <v>5.5E-2</v>
      </c>
      <c r="DU11" s="94">
        <v>5.5E-2</v>
      </c>
      <c r="DV11" s="94">
        <v>5.5E-2</v>
      </c>
      <c r="DW11" s="94">
        <v>5.5E-2</v>
      </c>
      <c r="DX11" s="94">
        <v>5.5E-2</v>
      </c>
      <c r="DY11" s="144">
        <v>5.5E-2</v>
      </c>
      <c r="DZ11" s="68"/>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1"/>
      <c r="FL11" s="1"/>
      <c r="FM11" s="1"/>
      <c r="FN11" s="1"/>
    </row>
    <row r="12" spans="1:170" ht="15" customHeight="1">
      <c r="A12" s="137" t="s">
        <v>36</v>
      </c>
      <c r="B12" s="22">
        <v>0</v>
      </c>
      <c r="C12" s="94">
        <v>0</v>
      </c>
      <c r="D12" s="94">
        <v>0</v>
      </c>
      <c r="E12" s="94">
        <v>0</v>
      </c>
      <c r="F12" s="94">
        <v>0</v>
      </c>
      <c r="G12" s="94">
        <v>0</v>
      </c>
      <c r="H12" s="94">
        <v>0</v>
      </c>
      <c r="I12" s="94">
        <v>0</v>
      </c>
      <c r="J12" s="94">
        <v>0</v>
      </c>
      <c r="K12" s="94">
        <v>0</v>
      </c>
      <c r="L12" s="94">
        <v>0</v>
      </c>
      <c r="M12" s="94">
        <v>0</v>
      </c>
      <c r="N12" s="94">
        <v>0</v>
      </c>
      <c r="O12" s="94">
        <v>0</v>
      </c>
      <c r="P12" s="94">
        <v>0</v>
      </c>
      <c r="Q12" s="94">
        <v>0</v>
      </c>
      <c r="R12" s="94">
        <v>0</v>
      </c>
      <c r="S12" s="94">
        <v>0</v>
      </c>
      <c r="T12" s="94">
        <v>0</v>
      </c>
      <c r="U12" s="94">
        <v>0</v>
      </c>
      <c r="V12" s="94">
        <v>0</v>
      </c>
      <c r="W12" s="94">
        <v>0</v>
      </c>
      <c r="X12" s="94">
        <v>0</v>
      </c>
      <c r="Y12" s="94">
        <v>0</v>
      </c>
      <c r="Z12" s="94">
        <v>0</v>
      </c>
      <c r="AA12" s="94">
        <v>0</v>
      </c>
      <c r="AB12" s="94">
        <v>0</v>
      </c>
      <c r="AC12" s="94">
        <v>0</v>
      </c>
      <c r="AD12" s="94">
        <v>0</v>
      </c>
      <c r="AE12" s="94">
        <f>(1/3)*AE54</f>
        <v>3.6666666666666667E-2</v>
      </c>
      <c r="AF12" s="94">
        <f>(1/3)*AF54</f>
        <v>3.9999999999999994E-2</v>
      </c>
      <c r="AG12" s="94">
        <v>0.04</v>
      </c>
      <c r="AH12" s="94">
        <v>0.04</v>
      </c>
      <c r="AI12" s="94">
        <v>0.04</v>
      </c>
      <c r="AJ12" s="94">
        <v>0.04</v>
      </c>
      <c r="AK12" s="94">
        <v>0.04</v>
      </c>
      <c r="AL12" s="94">
        <v>0.04</v>
      </c>
      <c r="AM12" s="94">
        <v>5.5E-2</v>
      </c>
      <c r="AN12" s="94">
        <v>5.5E-2</v>
      </c>
      <c r="AO12" s="94">
        <v>5.5E-2</v>
      </c>
      <c r="AP12" s="94">
        <v>5.5E-2</v>
      </c>
      <c r="AQ12" s="94">
        <v>5.5E-2</v>
      </c>
      <c r="AR12" s="94">
        <v>5.5E-2</v>
      </c>
      <c r="AS12" s="94">
        <v>5.5E-2</v>
      </c>
      <c r="AT12" s="94">
        <v>5.5E-2</v>
      </c>
      <c r="AU12" s="94">
        <v>5.5E-2</v>
      </c>
      <c r="AV12" s="94">
        <v>5.5E-2</v>
      </c>
      <c r="AW12" s="94">
        <v>5.5E-2</v>
      </c>
      <c r="AX12" s="94">
        <v>5.5E-2</v>
      </c>
      <c r="AY12" s="94">
        <v>7.4999999999999997E-2</v>
      </c>
      <c r="AZ12" s="94">
        <v>7.4999999999999997E-2</v>
      </c>
      <c r="BA12" s="94">
        <v>5.5E-2</v>
      </c>
      <c r="BB12" s="94">
        <v>5.5E-2</v>
      </c>
      <c r="BC12" s="94">
        <v>5.5E-2</v>
      </c>
      <c r="BD12" s="94">
        <v>5.5E-2</v>
      </c>
      <c r="BE12" s="94">
        <v>5.5E-2</v>
      </c>
      <c r="BF12" s="94">
        <v>5.5E-2</v>
      </c>
      <c r="BG12" s="94">
        <v>5.5E-2</v>
      </c>
      <c r="BH12" s="94">
        <v>5.5E-2</v>
      </c>
      <c r="BI12" s="94">
        <v>5.5E-2</v>
      </c>
      <c r="BJ12" s="94">
        <v>5.5E-2</v>
      </c>
      <c r="BK12" s="94">
        <v>5.5E-2</v>
      </c>
      <c r="BL12" s="94">
        <v>5.5E-2</v>
      </c>
      <c r="BM12" s="94">
        <v>5.5E-2</v>
      </c>
      <c r="BN12" s="94">
        <v>0.05</v>
      </c>
      <c r="BO12" s="94">
        <v>0.05</v>
      </c>
      <c r="BP12" s="94">
        <v>0.05</v>
      </c>
      <c r="BQ12" s="94">
        <v>0.05</v>
      </c>
      <c r="BR12" s="94">
        <v>0.05</v>
      </c>
      <c r="BS12" s="94">
        <v>0.06</v>
      </c>
      <c r="BT12" s="94">
        <v>0.06</v>
      </c>
      <c r="BU12" s="94">
        <v>0.06</v>
      </c>
      <c r="BV12" s="94">
        <v>0.06</v>
      </c>
      <c r="BW12" s="94">
        <v>0.06</v>
      </c>
      <c r="BX12" s="94">
        <v>0.06</v>
      </c>
      <c r="BY12" s="94">
        <v>0.06</v>
      </c>
      <c r="BZ12" s="94">
        <v>0.06</v>
      </c>
      <c r="CA12" s="94">
        <v>0.06</v>
      </c>
      <c r="CB12" s="94">
        <v>0.06</v>
      </c>
      <c r="CC12" s="94">
        <v>0.06</v>
      </c>
      <c r="CD12" s="94">
        <v>0.06</v>
      </c>
      <c r="CE12" s="94">
        <v>0.06</v>
      </c>
      <c r="CF12" s="94">
        <v>0.06</v>
      </c>
      <c r="CG12" s="94">
        <v>0.06</v>
      </c>
      <c r="CH12" s="94">
        <v>0.06</v>
      </c>
      <c r="CI12" s="94">
        <v>0.06</v>
      </c>
      <c r="CJ12" s="94">
        <v>0.06</v>
      </c>
      <c r="CK12" s="94">
        <v>0.06</v>
      </c>
      <c r="CL12" s="94">
        <v>0.06</v>
      </c>
      <c r="CM12" s="94">
        <v>0.06</v>
      </c>
      <c r="CN12" s="94">
        <v>0.06</v>
      </c>
      <c r="CO12" s="94">
        <v>0.06</v>
      </c>
      <c r="CP12" s="94">
        <v>0.06</v>
      </c>
      <c r="CQ12" s="94">
        <v>0.06</v>
      </c>
      <c r="CR12" s="94">
        <v>0.06</v>
      </c>
      <c r="CS12" s="94">
        <v>0.06</v>
      </c>
      <c r="CT12" s="94">
        <v>0.06</v>
      </c>
      <c r="CU12" s="94">
        <v>0.06</v>
      </c>
      <c r="CV12" s="94">
        <v>0.06</v>
      </c>
      <c r="CW12" s="94">
        <v>0.06</v>
      </c>
      <c r="CX12" s="94">
        <v>0.06</v>
      </c>
      <c r="CY12" s="94">
        <v>0.06</v>
      </c>
      <c r="CZ12" s="94">
        <v>0.06</v>
      </c>
      <c r="DA12" s="94">
        <v>0.06</v>
      </c>
      <c r="DB12" s="94">
        <v>0.06</v>
      </c>
      <c r="DC12" s="94">
        <v>0.06</v>
      </c>
      <c r="DD12" s="94">
        <v>0.06</v>
      </c>
      <c r="DE12" s="94">
        <v>0.06</v>
      </c>
      <c r="DF12" s="94">
        <v>0.06</v>
      </c>
      <c r="DG12" s="94">
        <v>0.06</v>
      </c>
      <c r="DH12" s="94">
        <v>0.06</v>
      </c>
      <c r="DI12" s="94">
        <v>0.06</v>
      </c>
      <c r="DJ12" s="94">
        <v>0.06</v>
      </c>
      <c r="DK12" s="94">
        <v>0.06</v>
      </c>
      <c r="DL12" s="94">
        <v>0.06</v>
      </c>
      <c r="DM12" s="94">
        <v>0.06</v>
      </c>
      <c r="DN12" s="94">
        <v>0.06</v>
      </c>
      <c r="DO12" s="94">
        <v>0.06</v>
      </c>
      <c r="DP12" s="94">
        <v>5.7500000000000002E-2</v>
      </c>
      <c r="DQ12" s="94">
        <v>5.7500000000000002E-2</v>
      </c>
      <c r="DR12" s="94">
        <v>5.7500000000000002E-2</v>
      </c>
      <c r="DS12" s="94">
        <v>5.7500000000000002E-2</v>
      </c>
      <c r="DT12" s="94">
        <v>5.7500000000000002E-2</v>
      </c>
      <c r="DU12" s="94">
        <v>5.7500000000000002E-2</v>
      </c>
      <c r="DV12" s="68">
        <v>5.3900000000000003E-2</v>
      </c>
      <c r="DW12" s="68">
        <v>5.1900000000000002E-2</v>
      </c>
      <c r="DX12" s="68">
        <v>5.0900000000000001E-2</v>
      </c>
      <c r="DY12" s="144">
        <v>5.0900000000000001E-2</v>
      </c>
      <c r="DZ12" s="68"/>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1"/>
      <c r="FL12" s="1"/>
      <c r="FM12" s="1"/>
      <c r="FN12" s="1"/>
    </row>
    <row r="13" spans="1:170" ht="15" customHeight="1">
      <c r="A13" s="137" t="s">
        <v>37</v>
      </c>
      <c r="B13" s="22">
        <v>0</v>
      </c>
      <c r="C13" s="94">
        <v>0.02</v>
      </c>
      <c r="D13" s="94">
        <v>0.02</v>
      </c>
      <c r="E13" s="94">
        <v>0.02</v>
      </c>
      <c r="F13" s="94">
        <v>0.02</v>
      </c>
      <c r="G13" s="94">
        <v>0.02</v>
      </c>
      <c r="H13" s="94">
        <v>0.02</v>
      </c>
      <c r="I13" s="94">
        <v>0.02</v>
      </c>
      <c r="J13" s="94">
        <v>0.02</v>
      </c>
      <c r="K13" s="94">
        <f>2%+2%</f>
        <v>0.04</v>
      </c>
      <c r="L13" s="94">
        <f>2%+2%</f>
        <v>0.04</v>
      </c>
      <c r="M13" s="94">
        <f>2%+2%</f>
        <v>0.04</v>
      </c>
      <c r="N13" s="94">
        <f>2%+2%</f>
        <v>0.04</v>
      </c>
      <c r="O13" s="94">
        <f t="shared" ref="O13:T13" si="9">2%+1%</f>
        <v>0.03</v>
      </c>
      <c r="P13" s="94">
        <f t="shared" si="9"/>
        <v>0.03</v>
      </c>
      <c r="Q13" s="94">
        <f t="shared" si="9"/>
        <v>0.03</v>
      </c>
      <c r="R13" s="94">
        <f t="shared" si="9"/>
        <v>0.03</v>
      </c>
      <c r="S13" s="94">
        <f t="shared" si="9"/>
        <v>0.03</v>
      </c>
      <c r="T13" s="94">
        <f t="shared" si="9"/>
        <v>0.03</v>
      </c>
      <c r="U13" s="94">
        <f>2%+2%</f>
        <v>0.04</v>
      </c>
      <c r="V13" s="94">
        <f>2%+2%</f>
        <v>0.04</v>
      </c>
      <c r="W13" s="94">
        <v>0.05</v>
      </c>
      <c r="X13" s="94">
        <v>0.05</v>
      </c>
      <c r="Y13" s="94">
        <v>0.05</v>
      </c>
      <c r="Z13" s="94">
        <v>0.05</v>
      </c>
      <c r="AA13" s="94">
        <v>0.05</v>
      </c>
      <c r="AB13" s="94">
        <v>0.05</v>
      </c>
      <c r="AC13" s="94">
        <v>0.05</v>
      </c>
      <c r="AD13" s="94">
        <v>0.05</v>
      </c>
      <c r="AE13" s="94">
        <v>0.05</v>
      </c>
      <c r="AF13" s="94">
        <v>0.05</v>
      </c>
      <c r="AG13" s="94">
        <v>0.05</v>
      </c>
      <c r="AH13" s="94">
        <v>7.4999999999999997E-2</v>
      </c>
      <c r="AI13" s="94">
        <v>7.4999999999999997E-2</v>
      </c>
      <c r="AJ13" s="94">
        <v>7.4999999999999997E-2</v>
      </c>
      <c r="AK13" s="94">
        <v>7.4999999999999997E-2</v>
      </c>
      <c r="AL13" s="94">
        <v>7.4999999999999997E-2</v>
      </c>
      <c r="AM13" s="94">
        <v>7.4999999999999997E-2</v>
      </c>
      <c r="AN13" s="94">
        <v>7.4999999999999997E-2</v>
      </c>
      <c r="AO13" s="94">
        <v>7.4999999999999997E-2</v>
      </c>
      <c r="AP13" s="94">
        <v>7.4999999999999997E-2</v>
      </c>
      <c r="AQ13" s="94">
        <v>7.4999999999999997E-2</v>
      </c>
      <c r="AR13" s="94">
        <v>7.4999999999999997E-2</v>
      </c>
      <c r="AS13" s="94">
        <v>7.4999999999999997E-2</v>
      </c>
      <c r="AT13" s="94">
        <v>7.4999999999999997E-2</v>
      </c>
      <c r="AU13" s="94">
        <v>7.4999999999999997E-2</v>
      </c>
      <c r="AV13" s="94">
        <v>7.4999999999999997E-2</v>
      </c>
      <c r="AW13" s="94">
        <v>7.4999999999999997E-2</v>
      </c>
      <c r="AX13" s="94">
        <v>7.4999999999999997E-2</v>
      </c>
      <c r="AY13" s="94">
        <v>7.4999999999999997E-2</v>
      </c>
      <c r="AZ13" s="94">
        <v>7.4999999999999997E-2</v>
      </c>
      <c r="BA13" s="94">
        <v>0.1</v>
      </c>
      <c r="BB13" s="94">
        <v>0.1</v>
      </c>
      <c r="BC13" s="94">
        <v>0.1</v>
      </c>
      <c r="BD13" s="94">
        <v>0.1</v>
      </c>
      <c r="BE13" s="94">
        <v>0.1</v>
      </c>
      <c r="BF13" s="94">
        <v>0.1</v>
      </c>
      <c r="BG13" s="94">
        <v>5.5E-2</v>
      </c>
      <c r="BH13" s="94">
        <v>5.5E-2</v>
      </c>
      <c r="BI13" s="94">
        <v>5.5E-2</v>
      </c>
      <c r="BJ13" s="94">
        <v>5.5E-2</v>
      </c>
      <c r="BK13" s="94">
        <v>5.5E-2</v>
      </c>
      <c r="BL13" s="94">
        <v>5.5E-2</v>
      </c>
      <c r="BM13" s="94">
        <v>5.5E-2</v>
      </c>
      <c r="BN13" s="94">
        <v>5.5E-2</v>
      </c>
      <c r="BO13" s="94">
        <v>5.5E-2</v>
      </c>
      <c r="BP13" s="94">
        <v>6.4350000000000004E-2</v>
      </c>
      <c r="BQ13" s="94">
        <v>6.4350000000000004E-2</v>
      </c>
      <c r="BR13" s="94">
        <v>6.4350000000000004E-2</v>
      </c>
      <c r="BS13" s="94">
        <v>6.4350000000000004E-2</v>
      </c>
      <c r="BT13" s="94">
        <v>6.4299999999999996E-2</v>
      </c>
      <c r="BU13" s="94">
        <v>6.4350000000000004E-2</v>
      </c>
      <c r="BV13" s="94">
        <v>6.4299999999999996E-2</v>
      </c>
      <c r="BW13" s="94">
        <v>6.4299999999999996E-2</v>
      </c>
      <c r="BX13" s="94">
        <v>6.4299999999999996E-2</v>
      </c>
      <c r="BY13" s="94">
        <v>6.4299999999999996E-2</v>
      </c>
      <c r="BZ13" s="94">
        <v>6.4350000000000004E-2</v>
      </c>
      <c r="CA13" s="94">
        <v>6.4299999999999996E-2</v>
      </c>
      <c r="CB13" s="94">
        <v>6.4299999999999996E-2</v>
      </c>
      <c r="CC13" s="94">
        <v>6.4299999999999996E-2</v>
      </c>
      <c r="CD13" s="94">
        <v>6.4350000000000004E-2</v>
      </c>
      <c r="CE13" s="94">
        <v>6.4299999999999996E-2</v>
      </c>
      <c r="CF13" s="94">
        <v>6.4350000000000004E-2</v>
      </c>
      <c r="CG13" s="94">
        <v>6.4350000000000004E-2</v>
      </c>
      <c r="CH13" s="94">
        <v>6.4350000000000004E-2</v>
      </c>
      <c r="CI13" s="94">
        <v>6.4350000000000004E-2</v>
      </c>
      <c r="CJ13" s="94">
        <v>6.4350000000000004E-2</v>
      </c>
      <c r="CK13" s="94">
        <v>6.4000000000000001E-2</v>
      </c>
      <c r="CL13" s="94">
        <v>6.4000000000000001E-2</v>
      </c>
      <c r="CM13" s="94">
        <v>6.4000000000000001E-2</v>
      </c>
      <c r="CN13" s="94">
        <v>6.4000000000000001E-2</v>
      </c>
      <c r="CO13" s="94">
        <v>6.4000000000000001E-2</v>
      </c>
      <c r="CP13" s="94">
        <v>6.4000000000000001E-2</v>
      </c>
      <c r="CQ13" s="94">
        <v>6.4000000000000001E-2</v>
      </c>
      <c r="CR13" s="94">
        <v>6.4000000000000001E-2</v>
      </c>
      <c r="CS13" s="94">
        <v>6.4000000000000001E-2</v>
      </c>
      <c r="CT13" s="94">
        <v>6.4000000000000001E-2</v>
      </c>
      <c r="CU13" s="94">
        <v>6.4000000000000001E-2</v>
      </c>
      <c r="CV13" s="94">
        <v>6.4000000000000001E-2</v>
      </c>
      <c r="CW13" s="94">
        <v>6.4000000000000001E-2</v>
      </c>
      <c r="CX13" s="94">
        <v>6.4000000000000001E-2</v>
      </c>
      <c r="CY13" s="94">
        <v>6.4000000000000001E-2</v>
      </c>
      <c r="CZ13" s="94">
        <v>6.4000000000000001E-2</v>
      </c>
      <c r="DA13" s="94">
        <v>6.4000000000000001E-2</v>
      </c>
      <c r="DB13" s="94">
        <v>6.4000000000000001E-2</v>
      </c>
      <c r="DC13" s="94">
        <v>6.4000000000000001E-2</v>
      </c>
      <c r="DD13" s="94">
        <v>6.4000000000000001E-2</v>
      </c>
      <c r="DE13" s="94">
        <v>6.4000000000000001E-2</v>
      </c>
      <c r="DF13" s="94">
        <v>6.4000000000000001E-2</v>
      </c>
      <c r="DG13" s="94">
        <v>6.4000000000000001E-2</v>
      </c>
      <c r="DH13" s="94">
        <v>6.4000000000000001E-2</v>
      </c>
      <c r="DI13" s="94">
        <v>6.4000000000000001E-2</v>
      </c>
      <c r="DJ13" s="94">
        <v>6.4000000000000001E-2</v>
      </c>
      <c r="DK13" s="94">
        <v>6.4000000000000001E-2</v>
      </c>
      <c r="DL13" s="94">
        <v>6.4000000000000001E-2</v>
      </c>
      <c r="DM13" s="94">
        <v>6.4000000000000001E-2</v>
      </c>
      <c r="DN13" s="94">
        <v>6.4000000000000001E-2</v>
      </c>
      <c r="DO13" s="94">
        <v>6.4000000000000001E-2</v>
      </c>
      <c r="DP13" s="94">
        <v>6.4000000000000001E-2</v>
      </c>
      <c r="DQ13" s="94">
        <v>6.4000000000000001E-2</v>
      </c>
      <c r="DR13" s="94">
        <v>6.4000000000000001E-2</v>
      </c>
      <c r="DS13" s="94">
        <v>6.4000000000000001E-2</v>
      </c>
      <c r="DT13" s="94">
        <v>6.4000000000000001E-2</v>
      </c>
      <c r="DU13" s="94">
        <v>6.4000000000000001E-2</v>
      </c>
      <c r="DV13" s="94">
        <v>6.4000000000000001E-2</v>
      </c>
      <c r="DW13" s="94">
        <v>6.4000000000000001E-2</v>
      </c>
      <c r="DX13" s="94">
        <v>6.4000000000000001E-2</v>
      </c>
      <c r="DY13" s="144">
        <v>6.4000000000000001E-2</v>
      </c>
      <c r="DZ13" s="68"/>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1"/>
      <c r="FL13" s="1"/>
      <c r="FM13" s="1"/>
      <c r="FN13" s="1"/>
    </row>
    <row r="14" spans="1:170" ht="15" customHeight="1">
      <c r="A14" s="137" t="s">
        <v>38</v>
      </c>
      <c r="B14" s="22">
        <v>0</v>
      </c>
      <c r="C14" s="94">
        <v>0</v>
      </c>
      <c r="D14" s="94">
        <v>0</v>
      </c>
      <c r="E14" s="94">
        <v>0</v>
      </c>
      <c r="F14" s="94">
        <v>0</v>
      </c>
      <c r="G14" s="94">
        <v>0</v>
      </c>
      <c r="H14" s="94">
        <v>0</v>
      </c>
      <c r="I14" s="94">
        <v>0</v>
      </c>
      <c r="J14" s="94">
        <v>0</v>
      </c>
      <c r="K14" s="94">
        <v>0</v>
      </c>
      <c r="L14" s="94">
        <v>0</v>
      </c>
      <c r="M14" s="94">
        <v>0</v>
      </c>
      <c r="N14" s="94">
        <v>0</v>
      </c>
      <c r="O14" s="94">
        <v>0</v>
      </c>
      <c r="P14" s="94">
        <v>0</v>
      </c>
      <c r="Q14" s="94">
        <v>0</v>
      </c>
      <c r="R14" s="94">
        <v>0</v>
      </c>
      <c r="S14" s="94">
        <v>0</v>
      </c>
      <c r="T14" s="94">
        <v>0</v>
      </c>
      <c r="U14" s="94">
        <v>0</v>
      </c>
      <c r="V14" s="94">
        <v>0</v>
      </c>
      <c r="W14" s="94">
        <v>0</v>
      </c>
      <c r="X14" s="94">
        <v>0</v>
      </c>
      <c r="Y14" s="94">
        <v>0</v>
      </c>
      <c r="Z14" s="94">
        <v>0</v>
      </c>
      <c r="AA14" s="94">
        <v>0</v>
      </c>
      <c r="AB14" s="94">
        <v>0</v>
      </c>
      <c r="AC14" s="94">
        <v>0</v>
      </c>
      <c r="AD14" s="94">
        <v>0</v>
      </c>
      <c r="AE14" s="94">
        <v>0</v>
      </c>
      <c r="AF14" s="94">
        <v>0</v>
      </c>
      <c r="AG14" s="94">
        <v>0.04</v>
      </c>
      <c r="AH14" s="94">
        <v>0.04</v>
      </c>
      <c r="AI14" s="94">
        <v>0.06</v>
      </c>
      <c r="AJ14" s="94">
        <v>0.06</v>
      </c>
      <c r="AK14" s="94">
        <v>0.08</v>
      </c>
      <c r="AL14" s="94">
        <v>0.08</v>
      </c>
      <c r="AM14" s="94">
        <v>0.08</v>
      </c>
      <c r="AN14" s="94">
        <v>0.08</v>
      </c>
      <c r="AO14" s="94">
        <v>0.08</v>
      </c>
      <c r="AP14" s="94">
        <v>0.08</v>
      </c>
      <c r="AQ14" s="94">
        <v>0.08</v>
      </c>
      <c r="AR14" s="94">
        <v>0.08</v>
      </c>
      <c r="AS14" s="94">
        <v>0.08</v>
      </c>
      <c r="AT14" s="94">
        <v>0.08</v>
      </c>
      <c r="AU14" s="94">
        <v>0.08</v>
      </c>
      <c r="AV14" s="94">
        <v>0.08</v>
      </c>
      <c r="AW14" s="94">
        <v>0.08</v>
      </c>
      <c r="AX14" s="94">
        <v>0.08</v>
      </c>
      <c r="AY14" s="94">
        <v>0.08</v>
      </c>
      <c r="AZ14" s="94">
        <v>0.08</v>
      </c>
      <c r="BA14" s="94">
        <v>0.08</v>
      </c>
      <c r="BB14" s="94">
        <v>0.08</v>
      </c>
      <c r="BC14" s="94">
        <v>0.08</v>
      </c>
      <c r="BD14" s="94">
        <v>0.08</v>
      </c>
      <c r="BE14" s="94">
        <f>8%+(8%*7.5%)</f>
        <v>8.6000000000000007E-2</v>
      </c>
      <c r="BF14" s="94">
        <f>8%+(8%*7.5%)</f>
        <v>8.6000000000000007E-2</v>
      </c>
      <c r="BG14" s="94">
        <f>8%+(8%*10%)</f>
        <v>8.7999999999999995E-2</v>
      </c>
      <c r="BH14" s="94">
        <f>8%+(8%*10%)</f>
        <v>8.7999999999999995E-2</v>
      </c>
      <c r="BI14" s="94">
        <v>9.5000000000000001E-2</v>
      </c>
      <c r="BJ14" s="94">
        <v>9.5000000000000001E-2</v>
      </c>
      <c r="BK14" s="94">
        <v>9.5000000000000001E-2</v>
      </c>
      <c r="BL14" s="94">
        <v>9.5000000000000001E-2</v>
      </c>
      <c r="BM14" s="94">
        <v>0.105</v>
      </c>
      <c r="BN14" s="94">
        <v>0.105</v>
      </c>
      <c r="BO14" s="94">
        <v>0.06</v>
      </c>
      <c r="BP14" s="94">
        <v>0.06</v>
      </c>
      <c r="BQ14" s="94">
        <v>0.06</v>
      </c>
      <c r="BR14" s="94">
        <v>0.06</v>
      </c>
      <c r="BS14" s="94">
        <v>0.06</v>
      </c>
      <c r="BT14" s="94">
        <v>0.06</v>
      </c>
      <c r="BU14" s="94">
        <v>0.06</v>
      </c>
      <c r="BV14" s="94">
        <v>6.5000000000000002E-2</v>
      </c>
      <c r="BW14" s="94">
        <v>6.5000000000000002E-2</v>
      </c>
      <c r="BX14" s="94">
        <v>6.5000000000000002E-2</v>
      </c>
      <c r="BY14" s="94">
        <v>6.5000000000000002E-2</v>
      </c>
      <c r="BZ14" s="94">
        <v>6.5000000000000002E-2</v>
      </c>
      <c r="CA14" s="94">
        <v>6.5000000000000002E-2</v>
      </c>
      <c r="CB14" s="94">
        <v>6.5000000000000002E-2</v>
      </c>
      <c r="CC14" s="94">
        <v>6.5000000000000002E-2</v>
      </c>
      <c r="CD14" s="94">
        <v>6.5000000000000002E-2</v>
      </c>
      <c r="CE14" s="94">
        <v>6.5000000000000002E-2</v>
      </c>
      <c r="CF14" s="94">
        <v>6.5000000000000002E-2</v>
      </c>
      <c r="CG14" s="94">
        <v>7.6999999999999999E-2</v>
      </c>
      <c r="CH14" s="94">
        <v>7.6999999999999999E-2</v>
      </c>
      <c r="CI14" s="94">
        <v>7.6999999999999999E-2</v>
      </c>
      <c r="CJ14" s="94">
        <v>7.6999999999999999E-2</v>
      </c>
      <c r="CK14" s="94">
        <v>7.6999999999999999E-2</v>
      </c>
      <c r="CL14" s="94">
        <v>0.08</v>
      </c>
      <c r="CM14" s="94">
        <v>0.08</v>
      </c>
      <c r="CN14" s="94">
        <v>0.08</v>
      </c>
      <c r="CO14" s="94">
        <v>0.08</v>
      </c>
      <c r="CP14" s="94">
        <v>0.08</v>
      </c>
      <c r="CQ14" s="94">
        <v>0.08</v>
      </c>
      <c r="CR14" s="94">
        <v>0.08</v>
      </c>
      <c r="CS14" s="94">
        <v>0.08</v>
      </c>
      <c r="CT14" s="94">
        <v>0.08</v>
      </c>
      <c r="CU14" s="94">
        <v>0.08</v>
      </c>
      <c r="CV14" s="94">
        <v>0.08</v>
      </c>
      <c r="CW14" s="94">
        <v>0.08</v>
      </c>
      <c r="CX14" s="94">
        <v>0.08</v>
      </c>
      <c r="CY14" s="94">
        <v>0.08</v>
      </c>
      <c r="CZ14" s="94">
        <v>7.5999999999999998E-2</v>
      </c>
      <c r="DA14" s="94">
        <v>7.5999999999999998E-2</v>
      </c>
      <c r="DB14" s="94">
        <v>7.5999999999999998E-2</v>
      </c>
      <c r="DC14" s="94">
        <v>7.5999999999999998E-2</v>
      </c>
      <c r="DD14" s="94">
        <v>7.5999999999999998E-2</v>
      </c>
      <c r="DE14" s="94">
        <v>7.5999999999999998E-2</v>
      </c>
      <c r="DF14" s="94">
        <v>7.5999999999999998E-2</v>
      </c>
      <c r="DG14" s="94">
        <v>7.5999999999999998E-2</v>
      </c>
      <c r="DH14" s="94">
        <v>7.5999999999999998E-2</v>
      </c>
      <c r="DI14" s="94">
        <v>7.5999999999999998E-2</v>
      </c>
      <c r="DJ14" s="94">
        <v>7.5999999999999998E-2</v>
      </c>
      <c r="DK14" s="94">
        <v>7.3999999999999996E-2</v>
      </c>
      <c r="DL14" s="94">
        <v>7.3999999999999996E-2</v>
      </c>
      <c r="DM14" s="94">
        <v>7.3999999999999996E-2</v>
      </c>
      <c r="DN14" s="94">
        <v>7.3999999999999996E-2</v>
      </c>
      <c r="DO14" s="94">
        <v>7.3999999999999996E-2</v>
      </c>
      <c r="DP14" s="94">
        <v>7.3999999999999996E-2</v>
      </c>
      <c r="DQ14" s="94">
        <v>6.9250000000000006E-2</v>
      </c>
      <c r="DR14" s="94">
        <v>6.9250000000000006E-2</v>
      </c>
      <c r="DS14" s="94">
        <v>6.5000000000000002E-2</v>
      </c>
      <c r="DT14" s="94">
        <v>0.06</v>
      </c>
      <c r="DU14" s="94">
        <v>5.8000000000000003E-2</v>
      </c>
      <c r="DV14" s="94">
        <v>5.6950000000000001E-2</v>
      </c>
      <c r="DW14" s="94">
        <v>5.2999999999999999E-2</v>
      </c>
      <c r="DX14" s="94">
        <v>5.2999999999999999E-2</v>
      </c>
      <c r="DY14" s="144">
        <v>5.2999999999999999E-2</v>
      </c>
      <c r="DZ14" s="68"/>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1"/>
      <c r="FL14" s="1"/>
      <c r="FM14" s="1"/>
      <c r="FN14" s="1"/>
    </row>
    <row r="15" spans="1:170" ht="15" customHeight="1">
      <c r="A15" s="137" t="s">
        <v>39</v>
      </c>
      <c r="B15" s="22">
        <v>0</v>
      </c>
      <c r="C15" s="94">
        <v>0</v>
      </c>
      <c r="D15" s="94">
        <v>0</v>
      </c>
      <c r="E15" s="94">
        <v>0</v>
      </c>
      <c r="F15" s="94">
        <v>0</v>
      </c>
      <c r="G15" s="94">
        <v>0</v>
      </c>
      <c r="H15" s="94">
        <v>0</v>
      </c>
      <c r="I15" s="94">
        <v>0</v>
      </c>
      <c r="J15" s="94">
        <v>0</v>
      </c>
      <c r="K15" s="94">
        <v>0</v>
      </c>
      <c r="L15" s="94">
        <v>0</v>
      </c>
      <c r="M15" s="94">
        <v>0</v>
      </c>
      <c r="N15" s="94">
        <v>0</v>
      </c>
      <c r="O15" s="94">
        <v>0</v>
      </c>
      <c r="P15" s="94">
        <v>0</v>
      </c>
      <c r="Q15" s="94">
        <v>0</v>
      </c>
      <c r="R15" s="94">
        <v>0</v>
      </c>
      <c r="S15" s="94">
        <v>0</v>
      </c>
      <c r="T15" s="94">
        <v>0</v>
      </c>
      <c r="U15" s="94">
        <v>0</v>
      </c>
      <c r="V15" s="94">
        <v>0</v>
      </c>
      <c r="W15" s="94">
        <v>0</v>
      </c>
      <c r="X15" s="94">
        <v>0</v>
      </c>
      <c r="Y15" s="94">
        <v>0</v>
      </c>
      <c r="Z15" s="94">
        <v>0</v>
      </c>
      <c r="AA15" s="94">
        <v>0</v>
      </c>
      <c r="AB15" s="94">
        <v>0</v>
      </c>
      <c r="AC15" s="94">
        <v>0</v>
      </c>
      <c r="AD15" s="94">
        <v>0</v>
      </c>
      <c r="AE15" s="94">
        <v>0</v>
      </c>
      <c r="AF15" s="94">
        <v>0</v>
      </c>
      <c r="AG15" s="94">
        <v>0</v>
      </c>
      <c r="AH15" s="94">
        <v>0</v>
      </c>
      <c r="AI15" s="94">
        <v>0</v>
      </c>
      <c r="AJ15" s="94">
        <v>0</v>
      </c>
      <c r="AK15" s="94">
        <v>0</v>
      </c>
      <c r="AL15" s="94">
        <v>0</v>
      </c>
      <c r="AM15" s="94">
        <v>0</v>
      </c>
      <c r="AN15" s="94">
        <v>0</v>
      </c>
      <c r="AO15" s="94">
        <v>0</v>
      </c>
      <c r="AP15" s="94">
        <v>0</v>
      </c>
      <c r="AQ15" s="94">
        <v>0</v>
      </c>
      <c r="AR15" s="94">
        <v>0</v>
      </c>
      <c r="AS15" s="94">
        <v>0</v>
      </c>
      <c r="AT15" s="94">
        <v>0</v>
      </c>
      <c r="AU15" s="94">
        <v>0</v>
      </c>
      <c r="AV15" s="94">
        <v>0</v>
      </c>
      <c r="AW15" s="94">
        <v>0</v>
      </c>
      <c r="AX15" s="94">
        <v>0</v>
      </c>
      <c r="AY15" s="94">
        <v>0</v>
      </c>
      <c r="AZ15" s="94">
        <v>0</v>
      </c>
      <c r="BA15" s="94">
        <v>0</v>
      </c>
      <c r="BB15" s="94">
        <v>0</v>
      </c>
      <c r="BC15" s="94">
        <v>0</v>
      </c>
      <c r="BD15" s="94">
        <v>0</v>
      </c>
      <c r="BE15" s="90">
        <v>0</v>
      </c>
      <c r="BF15" s="94">
        <v>0</v>
      </c>
      <c r="BG15" s="94">
        <v>0</v>
      </c>
      <c r="BH15" s="94">
        <v>0</v>
      </c>
      <c r="BI15" s="94">
        <v>0</v>
      </c>
      <c r="BJ15" s="94">
        <v>0</v>
      </c>
      <c r="BK15" s="94">
        <v>0</v>
      </c>
      <c r="BL15" s="94">
        <v>0</v>
      </c>
      <c r="BM15" s="94">
        <v>0</v>
      </c>
      <c r="BN15" s="94">
        <v>0</v>
      </c>
      <c r="BO15" s="94">
        <v>0</v>
      </c>
      <c r="BP15" s="94">
        <v>0</v>
      </c>
      <c r="BQ15" s="94">
        <v>0</v>
      </c>
      <c r="BR15" s="94">
        <v>0</v>
      </c>
      <c r="BS15" s="94">
        <v>0.04</v>
      </c>
      <c r="BT15" s="94">
        <v>0.04</v>
      </c>
      <c r="BU15" s="94">
        <v>0.04</v>
      </c>
      <c r="BV15" s="94">
        <v>0.04</v>
      </c>
      <c r="BW15" s="94">
        <v>0.04</v>
      </c>
      <c r="BX15" s="94">
        <v>0.04</v>
      </c>
      <c r="BY15" s="94">
        <v>0.04</v>
      </c>
      <c r="BZ15" s="94">
        <v>0.04</v>
      </c>
      <c r="CA15" s="94">
        <v>0.04</v>
      </c>
      <c r="CB15" s="94">
        <v>0.04</v>
      </c>
      <c r="CC15" s="94">
        <f>2.5%+4%</f>
        <v>6.5000000000000002E-2</v>
      </c>
      <c r="CD15" s="94">
        <f>2.5%+4%</f>
        <v>6.5000000000000002E-2</v>
      </c>
      <c r="CE15" s="94">
        <f>2.5%+4%</f>
        <v>6.5000000000000002E-2</v>
      </c>
      <c r="CF15" s="94">
        <f>2.5%+4%</f>
        <v>6.5000000000000002E-2</v>
      </c>
      <c r="CG15" s="94">
        <f>4.8%+2.5%</f>
        <v>7.3000000000000009E-2</v>
      </c>
      <c r="CH15" s="94">
        <f>2.5%+4%</f>
        <v>6.5000000000000002E-2</v>
      </c>
      <c r="CI15" s="94">
        <f>2.5%+4%</f>
        <v>6.5000000000000002E-2</v>
      </c>
      <c r="CJ15" s="94">
        <f>2.5%+4%</f>
        <v>6.5000000000000002E-2</v>
      </c>
      <c r="CK15" s="94">
        <f>2.5%+4%</f>
        <v>6.5000000000000002E-2</v>
      </c>
      <c r="CL15" s="94">
        <f>2.5%+4%</f>
        <v>6.5000000000000002E-2</v>
      </c>
      <c r="CM15" s="94">
        <f t="shared" ref="CM15:DH15" si="10">4.8%+2.5%</f>
        <v>7.3000000000000009E-2</v>
      </c>
      <c r="CN15" s="94">
        <f t="shared" si="10"/>
        <v>7.3000000000000009E-2</v>
      </c>
      <c r="CO15" s="94">
        <f t="shared" si="10"/>
        <v>7.3000000000000009E-2</v>
      </c>
      <c r="CP15" s="94">
        <f t="shared" si="10"/>
        <v>7.3000000000000009E-2</v>
      </c>
      <c r="CQ15" s="94">
        <f t="shared" si="10"/>
        <v>7.3000000000000009E-2</v>
      </c>
      <c r="CR15" s="94">
        <f t="shared" si="10"/>
        <v>7.3000000000000009E-2</v>
      </c>
      <c r="CS15" s="94">
        <f t="shared" si="10"/>
        <v>7.3000000000000009E-2</v>
      </c>
      <c r="CT15" s="94">
        <f t="shared" si="10"/>
        <v>7.3000000000000009E-2</v>
      </c>
      <c r="CU15" s="94">
        <f t="shared" si="10"/>
        <v>7.3000000000000009E-2</v>
      </c>
      <c r="CV15" s="94">
        <f t="shared" si="10"/>
        <v>7.3000000000000009E-2</v>
      </c>
      <c r="CW15" s="94">
        <f t="shared" si="10"/>
        <v>7.3000000000000009E-2</v>
      </c>
      <c r="CX15" s="94">
        <f t="shared" si="10"/>
        <v>7.3000000000000009E-2</v>
      </c>
      <c r="CY15" s="94">
        <f t="shared" si="10"/>
        <v>7.3000000000000009E-2</v>
      </c>
      <c r="CZ15" s="94">
        <f t="shared" si="10"/>
        <v>7.3000000000000009E-2</v>
      </c>
      <c r="DA15" s="94">
        <f t="shared" si="10"/>
        <v>7.3000000000000009E-2</v>
      </c>
      <c r="DB15" s="94">
        <f t="shared" si="10"/>
        <v>7.3000000000000009E-2</v>
      </c>
      <c r="DC15" s="94">
        <f t="shared" si="10"/>
        <v>7.3000000000000009E-2</v>
      </c>
      <c r="DD15" s="94">
        <f t="shared" si="10"/>
        <v>7.3000000000000009E-2</v>
      </c>
      <c r="DE15" s="94">
        <f t="shared" si="10"/>
        <v>7.3000000000000009E-2</v>
      </c>
      <c r="DF15" s="94">
        <f t="shared" si="10"/>
        <v>7.3000000000000009E-2</v>
      </c>
      <c r="DG15" s="94">
        <f t="shared" si="10"/>
        <v>7.3000000000000009E-2</v>
      </c>
      <c r="DH15" s="94">
        <f t="shared" si="10"/>
        <v>7.3000000000000009E-2</v>
      </c>
      <c r="DI15" s="94">
        <f>7%+2.5%</f>
        <v>9.5000000000000001E-2</v>
      </c>
      <c r="DJ15" s="94">
        <f>7%+2.5%</f>
        <v>9.5000000000000001E-2</v>
      </c>
      <c r="DK15" s="94">
        <f>7%+2.5%</f>
        <v>9.5000000000000001E-2</v>
      </c>
      <c r="DL15" s="94">
        <f>7%+2.5%</f>
        <v>9.5000000000000001E-2</v>
      </c>
      <c r="DM15" s="94">
        <f>5.25%+2.5%</f>
        <v>7.7499999999999999E-2</v>
      </c>
      <c r="DN15" s="94">
        <f>5.25%+2.5%</f>
        <v>7.7499999999999999E-2</v>
      </c>
      <c r="DO15" s="94">
        <f t="shared" ref="DO15:DX15" si="11">7%+2.5%</f>
        <v>9.5000000000000001E-2</v>
      </c>
      <c r="DP15" s="94">
        <f t="shared" si="11"/>
        <v>9.5000000000000001E-2</v>
      </c>
      <c r="DQ15" s="94">
        <f t="shared" si="11"/>
        <v>9.5000000000000001E-2</v>
      </c>
      <c r="DR15" s="94">
        <f t="shared" si="11"/>
        <v>9.5000000000000001E-2</v>
      </c>
      <c r="DS15" s="94">
        <f t="shared" si="11"/>
        <v>9.5000000000000001E-2</v>
      </c>
      <c r="DT15" s="94">
        <f t="shared" si="11"/>
        <v>9.5000000000000001E-2</v>
      </c>
      <c r="DU15" s="94">
        <f t="shared" si="11"/>
        <v>9.5000000000000001E-2</v>
      </c>
      <c r="DV15" s="94">
        <f t="shared" si="11"/>
        <v>9.5000000000000001E-2</v>
      </c>
      <c r="DW15" s="94">
        <f t="shared" si="11"/>
        <v>9.5000000000000001E-2</v>
      </c>
      <c r="DX15" s="94">
        <f t="shared" si="11"/>
        <v>9.5000000000000001E-2</v>
      </c>
      <c r="DY15" s="144">
        <v>9.5000000000000001E-2</v>
      </c>
      <c r="DZ15" s="68"/>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1"/>
      <c r="FL15" s="1"/>
      <c r="FM15" s="1"/>
      <c r="FN15" s="1"/>
    </row>
    <row r="16" spans="1:170" ht="15" customHeight="1">
      <c r="A16" s="137" t="s">
        <v>40</v>
      </c>
      <c r="B16" s="22">
        <v>0</v>
      </c>
      <c r="C16" s="94">
        <v>0</v>
      </c>
      <c r="D16" s="94">
        <v>0</v>
      </c>
      <c r="E16" s="94">
        <v>0</v>
      </c>
      <c r="F16" s="94">
        <v>0</v>
      </c>
      <c r="G16" s="94">
        <v>0</v>
      </c>
      <c r="H16" s="94">
        <v>0</v>
      </c>
      <c r="I16" s="94">
        <v>0</v>
      </c>
      <c r="J16" s="94">
        <v>0</v>
      </c>
      <c r="K16" s="94">
        <v>0</v>
      </c>
      <c r="L16" s="94">
        <v>0</v>
      </c>
      <c r="M16" s="94">
        <v>0</v>
      </c>
      <c r="N16" s="94">
        <v>0</v>
      </c>
      <c r="O16" s="94">
        <v>0</v>
      </c>
      <c r="P16" s="94">
        <v>0</v>
      </c>
      <c r="Q16" s="94">
        <v>0</v>
      </c>
      <c r="R16" s="94">
        <v>0</v>
      </c>
      <c r="S16" s="94">
        <v>0</v>
      </c>
      <c r="T16" s="94">
        <v>0</v>
      </c>
      <c r="U16" s="94">
        <v>0</v>
      </c>
      <c r="V16" s="94">
        <v>0</v>
      </c>
      <c r="W16" s="94">
        <v>0</v>
      </c>
      <c r="X16" s="94">
        <v>0</v>
      </c>
      <c r="Y16" s="94">
        <v>0</v>
      </c>
      <c r="Z16" s="94">
        <v>0</v>
      </c>
      <c r="AA16" s="94">
        <v>0</v>
      </c>
      <c r="AB16" s="94">
        <v>0</v>
      </c>
      <c r="AC16" s="94">
        <v>0</v>
      </c>
      <c r="AD16" s="94">
        <v>0</v>
      </c>
      <c r="AE16" s="94">
        <v>0</v>
      </c>
      <c r="AF16" s="94">
        <v>0</v>
      </c>
      <c r="AG16" s="94">
        <v>0</v>
      </c>
      <c r="AH16" s="94">
        <v>0</v>
      </c>
      <c r="AI16" s="94">
        <v>0</v>
      </c>
      <c r="AJ16" s="94">
        <v>0</v>
      </c>
      <c r="AK16" s="94">
        <v>0</v>
      </c>
      <c r="AL16" s="94">
        <v>0</v>
      </c>
      <c r="AM16" s="94">
        <v>0</v>
      </c>
      <c r="AN16" s="94">
        <v>0</v>
      </c>
      <c r="AO16" s="94">
        <v>0</v>
      </c>
      <c r="AP16" s="94">
        <v>0</v>
      </c>
      <c r="AQ16" s="94">
        <v>0</v>
      </c>
      <c r="AR16" s="94">
        <v>0</v>
      </c>
      <c r="AS16" s="94">
        <v>0</v>
      </c>
      <c r="AT16" s="94">
        <v>0</v>
      </c>
      <c r="AU16" s="94">
        <v>0</v>
      </c>
      <c r="AV16" s="94">
        <v>0</v>
      </c>
      <c r="AW16" s="94">
        <v>0</v>
      </c>
      <c r="AX16" s="94">
        <v>0</v>
      </c>
      <c r="AY16" s="94">
        <v>0</v>
      </c>
      <c r="AZ16" s="94">
        <v>0</v>
      </c>
      <c r="BA16" s="94">
        <v>0</v>
      </c>
      <c r="BB16" s="94">
        <v>0</v>
      </c>
      <c r="BC16" s="94">
        <v>0</v>
      </c>
      <c r="BD16" s="94">
        <v>0</v>
      </c>
      <c r="BE16" s="94">
        <v>0</v>
      </c>
      <c r="BF16" s="94">
        <v>0</v>
      </c>
      <c r="BG16" s="94">
        <v>0</v>
      </c>
      <c r="BH16" s="94">
        <v>0</v>
      </c>
      <c r="BI16" s="94">
        <v>0</v>
      </c>
      <c r="BJ16" s="94">
        <v>0</v>
      </c>
      <c r="BK16" s="94">
        <v>0</v>
      </c>
      <c r="BL16" s="94">
        <v>0</v>
      </c>
      <c r="BM16" s="94">
        <v>0.02</v>
      </c>
      <c r="BN16" s="94">
        <v>0.02</v>
      </c>
      <c r="BO16" s="94">
        <v>0.02</v>
      </c>
      <c r="BP16" s="94">
        <v>0.02</v>
      </c>
      <c r="BQ16" s="94">
        <v>0.02</v>
      </c>
      <c r="BR16" s="94">
        <v>0.02</v>
      </c>
      <c r="BS16" s="94">
        <v>0.02</v>
      </c>
      <c r="BT16" s="94">
        <v>0.02</v>
      </c>
      <c r="BU16" s="94">
        <v>0.02</v>
      </c>
      <c r="BV16" s="94">
        <v>0.02</v>
      </c>
      <c r="BW16" s="94">
        <f>3%+2.5%</f>
        <v>5.5E-2</v>
      </c>
      <c r="BX16" s="94">
        <f>3%+2.5%</f>
        <v>5.5E-2</v>
      </c>
      <c r="BY16" s="94">
        <f>3%+2.5%</f>
        <v>5.5E-2</v>
      </c>
      <c r="BZ16" s="94">
        <f>3%+2.5%</f>
        <v>5.5E-2</v>
      </c>
      <c r="CA16" s="94">
        <f>3%+3%</f>
        <v>0.06</v>
      </c>
      <c r="CB16" s="94">
        <f>3%+3%</f>
        <v>0.06</v>
      </c>
      <c r="CC16" s="94">
        <f>3%+3%</f>
        <v>0.06</v>
      </c>
      <c r="CD16" s="94">
        <f>3%+3%</f>
        <v>0.06</v>
      </c>
      <c r="CE16" s="94">
        <f>3%+3%</f>
        <v>0.06</v>
      </c>
      <c r="CF16" s="94">
        <f>3%+4%</f>
        <v>7.0000000000000007E-2</v>
      </c>
      <c r="CG16" s="94">
        <f>3%+4%</f>
        <v>7.0000000000000007E-2</v>
      </c>
      <c r="CH16" s="94">
        <f>3%+4%</f>
        <v>7.0000000000000007E-2</v>
      </c>
      <c r="CI16" s="94">
        <f>3%+4%</f>
        <v>7.0000000000000007E-2</v>
      </c>
      <c r="CJ16" s="94">
        <f>3%+4%</f>
        <v>7.0000000000000007E-2</v>
      </c>
      <c r="CK16" s="94">
        <f t="shared" ref="CK16:CZ16" si="12">3.4%+4.5%</f>
        <v>7.9000000000000001E-2</v>
      </c>
      <c r="CL16" s="94">
        <f t="shared" si="12"/>
        <v>7.9000000000000001E-2</v>
      </c>
      <c r="CM16" s="94">
        <f t="shared" si="12"/>
        <v>7.9000000000000001E-2</v>
      </c>
      <c r="CN16" s="94">
        <f t="shared" si="12"/>
        <v>7.9000000000000001E-2</v>
      </c>
      <c r="CO16" s="94">
        <f t="shared" si="12"/>
        <v>7.9000000000000001E-2</v>
      </c>
      <c r="CP16" s="94">
        <f t="shared" si="12"/>
        <v>7.9000000000000001E-2</v>
      </c>
      <c r="CQ16" s="94">
        <f t="shared" si="12"/>
        <v>7.9000000000000001E-2</v>
      </c>
      <c r="CR16" s="94">
        <f t="shared" si="12"/>
        <v>7.9000000000000001E-2</v>
      </c>
      <c r="CS16" s="94">
        <f t="shared" si="12"/>
        <v>7.9000000000000001E-2</v>
      </c>
      <c r="CT16" s="94">
        <f t="shared" si="12"/>
        <v>7.9000000000000001E-2</v>
      </c>
      <c r="CU16" s="94">
        <f t="shared" si="12"/>
        <v>7.9000000000000001E-2</v>
      </c>
      <c r="CV16" s="94">
        <f t="shared" si="12"/>
        <v>7.9000000000000001E-2</v>
      </c>
      <c r="CW16" s="94">
        <f t="shared" si="12"/>
        <v>7.9000000000000001E-2</v>
      </c>
      <c r="CX16" s="94">
        <f t="shared" si="12"/>
        <v>7.9000000000000001E-2</v>
      </c>
      <c r="CY16" s="94">
        <f t="shared" si="12"/>
        <v>7.9000000000000001E-2</v>
      </c>
      <c r="CZ16" s="94">
        <f t="shared" si="12"/>
        <v>7.9000000000000001E-2</v>
      </c>
      <c r="DA16" s="94">
        <v>8.5000000000000006E-2</v>
      </c>
      <c r="DB16" s="94">
        <v>8.5000000000000006E-2</v>
      </c>
      <c r="DC16" s="94">
        <v>8.5000000000000006E-2</v>
      </c>
      <c r="DD16" s="94">
        <v>8.5000000000000006E-2</v>
      </c>
      <c r="DE16" s="94">
        <v>8.5000000000000006E-2</v>
      </c>
      <c r="DF16" s="94">
        <v>8.5000000000000006E-2</v>
      </c>
      <c r="DG16" s="94">
        <v>8.5000000000000006E-2</v>
      </c>
      <c r="DH16" s="94">
        <v>8.5000000000000006E-2</v>
      </c>
      <c r="DI16" s="94">
        <v>8.5000000000000006E-2</v>
      </c>
      <c r="DJ16" s="94">
        <v>0.08</v>
      </c>
      <c r="DK16" s="94">
        <v>7.4999999999999997E-2</v>
      </c>
      <c r="DL16" s="94">
        <v>7.0000000000000007E-2</v>
      </c>
      <c r="DM16" s="94">
        <v>6.5000000000000002E-2</v>
      </c>
      <c r="DN16" s="94">
        <v>6.25E-2</v>
      </c>
      <c r="DO16" s="94">
        <v>0.06</v>
      </c>
      <c r="DP16" s="94">
        <v>5.7500000000000002E-2</v>
      </c>
      <c r="DQ16" s="94">
        <v>5.5E-2</v>
      </c>
      <c r="DR16" s="94">
        <v>5.2499999999999998E-2</v>
      </c>
      <c r="DS16" s="94">
        <v>4.9000000000000002E-2</v>
      </c>
      <c r="DT16" s="94">
        <v>4.9000000000000002E-2</v>
      </c>
      <c r="DU16" s="94">
        <v>4.9000000000000002E-2</v>
      </c>
      <c r="DV16" s="94">
        <v>4.9000000000000002E-2</v>
      </c>
      <c r="DW16" s="94">
        <v>4.9000000000000002E-2</v>
      </c>
      <c r="DX16" s="94">
        <v>4.9000000000000002E-2</v>
      </c>
      <c r="DY16" s="144">
        <v>4.9000000000000002E-2</v>
      </c>
      <c r="DZ16" s="68"/>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1"/>
      <c r="FL16" s="1"/>
      <c r="FM16" s="1"/>
      <c r="FN16" s="1"/>
    </row>
    <row r="17" spans="1:170" ht="15" customHeight="1">
      <c r="A17" s="137" t="s">
        <v>41</v>
      </c>
      <c r="B17" s="22">
        <v>0</v>
      </c>
      <c r="C17" s="94">
        <v>0</v>
      </c>
      <c r="D17" s="94">
        <v>0</v>
      </c>
      <c r="E17" s="94">
        <v>0</v>
      </c>
      <c r="F17" s="94">
        <v>0</v>
      </c>
      <c r="G17" s="94">
        <v>0</v>
      </c>
      <c r="H17" s="94">
        <v>0</v>
      </c>
      <c r="I17" s="94">
        <v>0</v>
      </c>
      <c r="J17" s="94">
        <v>0</v>
      </c>
      <c r="K17" s="94">
        <v>0</v>
      </c>
      <c r="L17" s="94">
        <v>0</v>
      </c>
      <c r="M17" s="94">
        <v>0</v>
      </c>
      <c r="N17" s="94">
        <v>0</v>
      </c>
      <c r="O17" s="94">
        <v>0</v>
      </c>
      <c r="P17" s="94">
        <v>0</v>
      </c>
      <c r="Q17" s="94">
        <v>0</v>
      </c>
      <c r="R17" s="94">
        <v>0</v>
      </c>
      <c r="S17" s="94">
        <v>0</v>
      </c>
      <c r="T17" s="94">
        <v>0</v>
      </c>
      <c r="U17" s="94">
        <v>0</v>
      </c>
      <c r="V17" s="94">
        <v>0</v>
      </c>
      <c r="W17" s="94">
        <v>0</v>
      </c>
      <c r="X17" s="94">
        <v>0</v>
      </c>
      <c r="Y17" s="94">
        <v>0</v>
      </c>
      <c r="Z17" s="94">
        <v>0</v>
      </c>
      <c r="AA17" s="94">
        <v>0</v>
      </c>
      <c r="AB17" s="94">
        <v>0</v>
      </c>
      <c r="AC17" s="94">
        <v>0</v>
      </c>
      <c r="AD17" s="94">
        <v>0</v>
      </c>
      <c r="AE17" s="94">
        <v>0</v>
      </c>
      <c r="AF17" s="94">
        <v>0</v>
      </c>
      <c r="AG17" s="94">
        <v>0</v>
      </c>
      <c r="AH17" s="94">
        <v>0</v>
      </c>
      <c r="AI17" s="94">
        <v>0</v>
      </c>
      <c r="AJ17" s="94">
        <v>0.02</v>
      </c>
      <c r="AK17" s="94">
        <v>0.02</v>
      </c>
      <c r="AL17" s="94">
        <v>0.02</v>
      </c>
      <c r="AM17" s="94">
        <v>0.02</v>
      </c>
      <c r="AN17" s="94">
        <v>0.02</v>
      </c>
      <c r="AO17" s="94">
        <v>0.02</v>
      </c>
      <c r="AP17" s="94">
        <v>0.02</v>
      </c>
      <c r="AQ17" s="94">
        <v>0.02</v>
      </c>
      <c r="AR17" s="94">
        <v>0.02</v>
      </c>
      <c r="AS17" s="94">
        <v>0.02</v>
      </c>
      <c r="AT17" s="94">
        <v>0.02</v>
      </c>
      <c r="AU17" s="94">
        <v>0.02</v>
      </c>
      <c r="AV17" s="94">
        <v>0.02</v>
      </c>
      <c r="AW17" s="94">
        <v>0.02</v>
      </c>
      <c r="AX17" s="94">
        <v>0.02</v>
      </c>
      <c r="AY17" s="94">
        <v>0.02</v>
      </c>
      <c r="AZ17" s="94">
        <v>0.02</v>
      </c>
      <c r="BA17" s="94">
        <v>0.02</v>
      </c>
      <c r="BB17" s="94">
        <v>0.02</v>
      </c>
      <c r="BC17" s="94">
        <v>0.02</v>
      </c>
      <c r="BD17" s="94">
        <v>0.02</v>
      </c>
      <c r="BE17" s="94">
        <v>0.03</v>
      </c>
      <c r="BF17" s="94">
        <v>0.03</v>
      </c>
      <c r="BG17" s="94">
        <v>0.02</v>
      </c>
      <c r="BH17" s="94">
        <v>0.02</v>
      </c>
      <c r="BI17" s="94">
        <v>0.03</v>
      </c>
      <c r="BJ17" s="94">
        <v>0.03</v>
      </c>
      <c r="BK17" s="94">
        <v>0.03</v>
      </c>
      <c r="BL17" s="94">
        <v>0.03</v>
      </c>
      <c r="BM17" s="94">
        <v>0.03</v>
      </c>
      <c r="BN17" s="94">
        <v>0.03</v>
      </c>
      <c r="BO17" s="94">
        <v>0.04</v>
      </c>
      <c r="BP17" s="94">
        <v>0.04</v>
      </c>
      <c r="BQ17" s="94">
        <v>0.08</v>
      </c>
      <c r="BR17" s="94">
        <v>0.08</v>
      </c>
      <c r="BS17" s="94">
        <v>0.08</v>
      </c>
      <c r="BT17" s="94">
        <v>0.08</v>
      </c>
      <c r="BU17" s="94">
        <v>0.1</v>
      </c>
      <c r="BV17" s="94">
        <v>0.1</v>
      </c>
      <c r="BW17" s="94">
        <v>0.1</v>
      </c>
      <c r="BX17" s="94">
        <v>0.1</v>
      </c>
      <c r="BY17" s="94">
        <v>0.1</v>
      </c>
      <c r="BZ17" s="94">
        <v>0.1</v>
      </c>
      <c r="CA17" s="94">
        <v>0.1</v>
      </c>
      <c r="CB17" s="94">
        <v>0.1</v>
      </c>
      <c r="CC17" s="94">
        <v>0.1</v>
      </c>
      <c r="CD17" s="94">
        <v>0.1</v>
      </c>
      <c r="CE17" s="94">
        <v>0.12</v>
      </c>
      <c r="CF17" s="94">
        <v>0.12</v>
      </c>
      <c r="CG17" s="94">
        <v>0.12</v>
      </c>
      <c r="CH17" s="94">
        <v>0.12</v>
      </c>
      <c r="CI17" s="94">
        <v>0.12</v>
      </c>
      <c r="CJ17" s="94">
        <v>0.12</v>
      </c>
      <c r="CK17" s="94">
        <v>0.12</v>
      </c>
      <c r="CL17" s="94">
        <v>0.12</v>
      </c>
      <c r="CM17" s="94">
        <v>0.12</v>
      </c>
      <c r="CN17" s="94">
        <v>0.12</v>
      </c>
      <c r="CO17" s="94">
        <v>0.12</v>
      </c>
      <c r="CP17" s="94">
        <v>0.12</v>
      </c>
      <c r="CQ17" s="94">
        <v>0.12</v>
      </c>
      <c r="CR17" s="94">
        <v>0.12</v>
      </c>
      <c r="CS17" s="94">
        <v>0.12</v>
      </c>
      <c r="CT17" s="94">
        <v>0.12</v>
      </c>
      <c r="CU17" s="94">
        <v>0.12</v>
      </c>
      <c r="CV17" s="94">
        <v>0.12</v>
      </c>
      <c r="CW17" s="94">
        <v>0.12</v>
      </c>
      <c r="CX17" s="94">
        <v>0.12</v>
      </c>
      <c r="CY17" s="94">
        <v>0.12</v>
      </c>
      <c r="CZ17" s="94">
        <v>0.12</v>
      </c>
      <c r="DA17" s="94">
        <v>0.12</v>
      </c>
      <c r="DB17" s="94">
        <v>0.12</v>
      </c>
      <c r="DC17" s="94">
        <v>0.12</v>
      </c>
      <c r="DD17" s="94">
        <v>0.12</v>
      </c>
      <c r="DE17" s="94">
        <v>0.12</v>
      </c>
      <c r="DF17" s="94">
        <v>0.12</v>
      </c>
      <c r="DG17" s="94">
        <v>0.12</v>
      </c>
      <c r="DH17" s="94">
        <v>0.12</v>
      </c>
      <c r="DI17" s="94">
        <v>0.12</v>
      </c>
      <c r="DJ17" s="94">
        <v>0.12</v>
      </c>
      <c r="DK17" s="94">
        <v>0.12</v>
      </c>
      <c r="DL17" s="94">
        <v>0.12</v>
      </c>
      <c r="DM17" s="94">
        <v>0.12</v>
      </c>
      <c r="DN17" s="94">
        <v>0.12</v>
      </c>
      <c r="DO17" s="94">
        <v>0.12</v>
      </c>
      <c r="DP17" s="94">
        <v>0.12</v>
      </c>
      <c r="DQ17" s="94">
        <v>0.12</v>
      </c>
      <c r="DR17" s="94">
        <v>0.12</v>
      </c>
      <c r="DS17" s="94">
        <v>9.8000000000000004E-2</v>
      </c>
      <c r="DT17" s="94">
        <v>9.8000000000000004E-2</v>
      </c>
      <c r="DU17" s="94">
        <v>8.4000000000000005E-2</v>
      </c>
      <c r="DV17" s="94">
        <v>7.0999999999999994E-2</v>
      </c>
      <c r="DW17" s="94">
        <v>7.0999999999999994E-2</v>
      </c>
      <c r="DX17" s="94">
        <v>7.0999999999999994E-2</v>
      </c>
      <c r="DY17" s="144">
        <v>7.0999999999999994E-2</v>
      </c>
      <c r="DZ17" s="68"/>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1"/>
      <c r="FL17" s="1"/>
      <c r="FM17" s="1"/>
      <c r="FN17" s="1"/>
    </row>
    <row r="18" spans="1:170" ht="15" customHeight="1">
      <c r="A18" s="137" t="s">
        <v>42</v>
      </c>
      <c r="B18" s="22">
        <v>0</v>
      </c>
      <c r="C18" s="94">
        <v>0</v>
      </c>
      <c r="D18" s="94">
        <v>0</v>
      </c>
      <c r="E18" s="94">
        <v>0</v>
      </c>
      <c r="F18" s="94">
        <v>0</v>
      </c>
      <c r="G18" s="94">
        <v>0</v>
      </c>
      <c r="H18" s="94">
        <v>0</v>
      </c>
      <c r="I18" s="94">
        <v>0</v>
      </c>
      <c r="J18" s="94">
        <v>0</v>
      </c>
      <c r="K18" s="94">
        <v>0</v>
      </c>
      <c r="L18" s="94">
        <v>0</v>
      </c>
      <c r="M18" s="94">
        <v>0</v>
      </c>
      <c r="N18" s="94">
        <v>0</v>
      </c>
      <c r="O18" s="94">
        <v>0</v>
      </c>
      <c r="P18" s="94">
        <v>0</v>
      </c>
      <c r="Q18" s="94">
        <v>0</v>
      </c>
      <c r="R18" s="94">
        <v>0</v>
      </c>
      <c r="S18" s="94">
        <v>0</v>
      </c>
      <c r="T18" s="94">
        <v>0</v>
      </c>
      <c r="U18" s="94">
        <v>0</v>
      </c>
      <c r="V18" s="94">
        <v>0</v>
      </c>
      <c r="W18" s="94">
        <v>0</v>
      </c>
      <c r="X18" s="94">
        <v>0</v>
      </c>
      <c r="Y18" s="94">
        <v>0</v>
      </c>
      <c r="Z18" s="94">
        <v>0</v>
      </c>
      <c r="AA18" s="94">
        <v>0</v>
      </c>
      <c r="AB18" s="94">
        <v>0</v>
      </c>
      <c r="AC18" s="94">
        <v>0</v>
      </c>
      <c r="AD18" s="94">
        <v>0</v>
      </c>
      <c r="AE18" s="94">
        <v>0</v>
      </c>
      <c r="AF18" s="94">
        <v>0</v>
      </c>
      <c r="AG18" s="94">
        <v>0</v>
      </c>
      <c r="AH18" s="94">
        <v>0</v>
      </c>
      <c r="AI18" s="94">
        <v>0.02</v>
      </c>
      <c r="AJ18" s="94">
        <v>0.02</v>
      </c>
      <c r="AK18" s="94">
        <v>0.02</v>
      </c>
      <c r="AL18" s="94">
        <v>0.02</v>
      </c>
      <c r="AM18" s="94">
        <v>0.02</v>
      </c>
      <c r="AN18" s="94">
        <v>0.02</v>
      </c>
      <c r="AO18" s="94">
        <v>0.02</v>
      </c>
      <c r="AP18" s="94">
        <v>0.02</v>
      </c>
      <c r="AQ18" s="94">
        <v>0.02</v>
      </c>
      <c r="AR18" s="94">
        <v>0.02</v>
      </c>
      <c r="AS18" s="94">
        <v>0.02</v>
      </c>
      <c r="AT18" s="94">
        <v>0.02</v>
      </c>
      <c r="AU18" s="94">
        <v>0.02</v>
      </c>
      <c r="AV18" s="94">
        <v>0.02</v>
      </c>
      <c r="AW18" s="94">
        <v>0.02</v>
      </c>
      <c r="AX18" s="94">
        <v>0.02</v>
      </c>
      <c r="AY18" s="94">
        <v>0.02</v>
      </c>
      <c r="AZ18" s="94">
        <v>0.02</v>
      </c>
      <c r="BA18" s="94">
        <v>0.02</v>
      </c>
      <c r="BB18" s="94">
        <v>0.02</v>
      </c>
      <c r="BC18" s="94">
        <v>0.02</v>
      </c>
      <c r="BD18" s="94">
        <v>0.02</v>
      </c>
      <c r="BE18" s="94">
        <v>0.02</v>
      </c>
      <c r="BF18" s="94">
        <v>0.02</v>
      </c>
      <c r="BG18" s="94">
        <v>0.03</v>
      </c>
      <c r="BH18" s="94">
        <v>3.5000000000000003E-2</v>
      </c>
      <c r="BI18" s="94">
        <v>3.5000000000000003E-2</v>
      </c>
      <c r="BJ18" s="94">
        <v>3.5000000000000003E-2</v>
      </c>
      <c r="BK18" s="94">
        <v>3.5000000000000003E-2</v>
      </c>
      <c r="BL18" s="94">
        <v>3.5000000000000003E-2</v>
      </c>
      <c r="BM18" s="94">
        <v>3.5000000000000003E-2</v>
      </c>
      <c r="BN18" s="94">
        <v>3.5000000000000003E-2</v>
      </c>
      <c r="BO18" s="94">
        <v>4.4999999999999998E-2</v>
      </c>
      <c r="BP18" s="94">
        <v>4.4999999999999998E-2</v>
      </c>
      <c r="BQ18" s="94">
        <v>4.4999999999999998E-2</v>
      </c>
      <c r="BR18" s="94">
        <v>4.4999999999999998E-2</v>
      </c>
      <c r="BS18" s="94">
        <v>4.4999999999999998E-2</v>
      </c>
      <c r="BT18" s="94">
        <f t="shared" ref="BT18:CC18" si="13">4.5%+2.25%</f>
        <v>6.7500000000000004E-2</v>
      </c>
      <c r="BU18" s="94">
        <f t="shared" si="13"/>
        <v>6.7500000000000004E-2</v>
      </c>
      <c r="BV18" s="94">
        <f t="shared" si="13"/>
        <v>6.7500000000000004E-2</v>
      </c>
      <c r="BW18" s="94">
        <f t="shared" si="13"/>
        <v>6.7500000000000004E-2</v>
      </c>
      <c r="BX18" s="94">
        <f t="shared" si="13"/>
        <v>6.7500000000000004E-2</v>
      </c>
      <c r="BY18" s="94">
        <f t="shared" si="13"/>
        <v>6.7500000000000004E-2</v>
      </c>
      <c r="BZ18" s="94">
        <f t="shared" si="13"/>
        <v>6.7500000000000004E-2</v>
      </c>
      <c r="CA18" s="94">
        <f t="shared" si="13"/>
        <v>6.7500000000000004E-2</v>
      </c>
      <c r="CB18" s="94">
        <f t="shared" si="13"/>
        <v>6.7500000000000004E-2</v>
      </c>
      <c r="CC18" s="94">
        <f t="shared" si="13"/>
        <v>6.7500000000000004E-2</v>
      </c>
      <c r="CD18" s="94">
        <f t="shared" ref="CD18:CO18" si="14">4.5%+2.25%</f>
        <v>6.7500000000000004E-2</v>
      </c>
      <c r="CE18" s="94">
        <f t="shared" si="14"/>
        <v>6.7500000000000004E-2</v>
      </c>
      <c r="CF18" s="94">
        <f t="shared" si="14"/>
        <v>6.7500000000000004E-2</v>
      </c>
      <c r="CG18" s="94">
        <f t="shared" si="14"/>
        <v>6.7500000000000004E-2</v>
      </c>
      <c r="CH18" s="94">
        <f t="shared" si="14"/>
        <v>6.7500000000000004E-2</v>
      </c>
      <c r="CI18" s="94">
        <f t="shared" si="14"/>
        <v>6.7500000000000004E-2</v>
      </c>
      <c r="CJ18" s="94">
        <f t="shared" si="14"/>
        <v>6.7500000000000004E-2</v>
      </c>
      <c r="CK18" s="94">
        <f t="shared" si="14"/>
        <v>6.7500000000000004E-2</v>
      </c>
      <c r="CL18" s="94">
        <f t="shared" si="14"/>
        <v>6.7500000000000004E-2</v>
      </c>
      <c r="CM18" s="94">
        <f t="shared" si="14"/>
        <v>6.7500000000000004E-2</v>
      </c>
      <c r="CN18" s="94">
        <f t="shared" si="14"/>
        <v>6.7500000000000004E-2</v>
      </c>
      <c r="CO18" s="94">
        <f t="shared" si="14"/>
        <v>6.7500000000000004E-2</v>
      </c>
      <c r="CP18" s="94">
        <f t="shared" ref="CP18:DE18" si="15">4%+3.35%</f>
        <v>7.350000000000001E-2</v>
      </c>
      <c r="CQ18" s="94">
        <f t="shared" si="15"/>
        <v>7.350000000000001E-2</v>
      </c>
      <c r="CR18" s="94">
        <f t="shared" si="15"/>
        <v>7.350000000000001E-2</v>
      </c>
      <c r="CS18" s="94">
        <f t="shared" si="15"/>
        <v>7.350000000000001E-2</v>
      </c>
      <c r="CT18" s="94">
        <f t="shared" si="15"/>
        <v>7.350000000000001E-2</v>
      </c>
      <c r="CU18" s="94">
        <f t="shared" si="15"/>
        <v>7.350000000000001E-2</v>
      </c>
      <c r="CV18" s="94">
        <f t="shared" si="15"/>
        <v>7.350000000000001E-2</v>
      </c>
      <c r="CW18" s="94">
        <f t="shared" si="15"/>
        <v>7.350000000000001E-2</v>
      </c>
      <c r="CX18" s="94">
        <f t="shared" si="15"/>
        <v>7.350000000000001E-2</v>
      </c>
      <c r="CY18" s="94">
        <f t="shared" si="15"/>
        <v>7.350000000000001E-2</v>
      </c>
      <c r="CZ18" s="94">
        <f t="shared" si="15"/>
        <v>7.350000000000001E-2</v>
      </c>
      <c r="DA18" s="94">
        <f t="shared" si="15"/>
        <v>7.350000000000001E-2</v>
      </c>
      <c r="DB18" s="94">
        <f t="shared" si="15"/>
        <v>7.350000000000001E-2</v>
      </c>
      <c r="DC18" s="94">
        <f t="shared" si="15"/>
        <v>7.350000000000001E-2</v>
      </c>
      <c r="DD18" s="94">
        <f t="shared" si="15"/>
        <v>7.350000000000001E-2</v>
      </c>
      <c r="DE18" s="94">
        <f t="shared" si="15"/>
        <v>7.350000000000001E-2</v>
      </c>
      <c r="DF18" s="94">
        <f>4%+3.1%</f>
        <v>7.1000000000000008E-2</v>
      </c>
      <c r="DG18" s="94">
        <f>4%+3.05%</f>
        <v>7.0500000000000007E-2</v>
      </c>
      <c r="DH18" s="94">
        <f>4%+3.05%</f>
        <v>7.0500000000000007E-2</v>
      </c>
      <c r="DI18" s="94">
        <f t="shared" ref="DI18:DU18" si="16">4%+3%</f>
        <v>7.0000000000000007E-2</v>
      </c>
      <c r="DJ18" s="94">
        <f t="shared" si="16"/>
        <v>7.0000000000000007E-2</v>
      </c>
      <c r="DK18" s="94">
        <f t="shared" si="16"/>
        <v>7.0000000000000007E-2</v>
      </c>
      <c r="DL18" s="94">
        <f t="shared" si="16"/>
        <v>7.0000000000000007E-2</v>
      </c>
      <c r="DM18" s="94">
        <f t="shared" si="16"/>
        <v>7.0000000000000007E-2</v>
      </c>
      <c r="DN18" s="94">
        <f t="shared" si="16"/>
        <v>7.0000000000000007E-2</v>
      </c>
      <c r="DO18" s="94">
        <f t="shared" si="16"/>
        <v>7.0000000000000007E-2</v>
      </c>
      <c r="DP18" s="94">
        <f t="shared" si="16"/>
        <v>7.0000000000000007E-2</v>
      </c>
      <c r="DQ18" s="94">
        <f t="shared" si="16"/>
        <v>7.0000000000000007E-2</v>
      </c>
      <c r="DR18" s="94">
        <f t="shared" si="16"/>
        <v>7.0000000000000007E-2</v>
      </c>
      <c r="DS18" s="94">
        <f t="shared" si="16"/>
        <v>7.0000000000000007E-2</v>
      </c>
      <c r="DT18" s="94">
        <f t="shared" si="16"/>
        <v>7.0000000000000007E-2</v>
      </c>
      <c r="DU18" s="94">
        <f t="shared" si="16"/>
        <v>7.0000000000000007E-2</v>
      </c>
      <c r="DV18" s="94">
        <f>3.5%+3%</f>
        <v>6.5000000000000002E-2</v>
      </c>
      <c r="DW18" s="94">
        <f>3.5%+3%</f>
        <v>6.5000000000000002E-2</v>
      </c>
      <c r="DX18" s="94">
        <f>3.5%+3%</f>
        <v>6.5000000000000002E-2</v>
      </c>
      <c r="DY18" s="144">
        <v>6.5000000000000002E-2</v>
      </c>
      <c r="DZ18" s="68"/>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1"/>
      <c r="FL18" s="1"/>
      <c r="FM18" s="1"/>
      <c r="FN18" s="1"/>
    </row>
    <row r="19" spans="1:170" ht="15" customHeight="1">
      <c r="A19" s="137" t="s">
        <v>43</v>
      </c>
      <c r="B19" s="22">
        <v>0</v>
      </c>
      <c r="C19" s="94">
        <v>0</v>
      </c>
      <c r="D19" s="94">
        <v>0</v>
      </c>
      <c r="E19" s="94">
        <v>0</v>
      </c>
      <c r="F19" s="94">
        <v>0</v>
      </c>
      <c r="G19" s="94">
        <v>0</v>
      </c>
      <c r="H19" s="94">
        <v>0</v>
      </c>
      <c r="I19" s="94">
        <v>0</v>
      </c>
      <c r="J19" s="94">
        <v>0</v>
      </c>
      <c r="K19" s="94">
        <v>0</v>
      </c>
      <c r="L19" s="94">
        <v>0</v>
      </c>
      <c r="M19" s="94">
        <v>0</v>
      </c>
      <c r="N19" s="94">
        <v>0</v>
      </c>
      <c r="O19" s="94">
        <v>0</v>
      </c>
      <c r="P19" s="94">
        <v>0</v>
      </c>
      <c r="Q19" s="94">
        <v>0</v>
      </c>
      <c r="R19" s="94">
        <v>0</v>
      </c>
      <c r="S19" s="94">
        <v>0</v>
      </c>
      <c r="T19" s="94">
        <v>0</v>
      </c>
      <c r="U19" s="94">
        <v>0</v>
      </c>
      <c r="V19" s="94">
        <v>0</v>
      </c>
      <c r="W19" s="94">
        <v>0</v>
      </c>
      <c r="X19" s="94">
        <v>0</v>
      </c>
      <c r="Y19" s="94">
        <v>0</v>
      </c>
      <c r="Z19" s="94">
        <v>0</v>
      </c>
      <c r="AA19" s="94">
        <v>0</v>
      </c>
      <c r="AB19" s="94">
        <v>0</v>
      </c>
      <c r="AC19" s="94">
        <v>0</v>
      </c>
      <c r="AD19" s="94">
        <v>0</v>
      </c>
      <c r="AE19" s="94">
        <v>0</v>
      </c>
      <c r="AF19" s="94">
        <v>0</v>
      </c>
      <c r="AG19" s="94">
        <v>0</v>
      </c>
      <c r="AH19" s="94">
        <v>0</v>
      </c>
      <c r="AI19" s="94">
        <v>0</v>
      </c>
      <c r="AJ19" s="94">
        <v>0</v>
      </c>
      <c r="AK19" s="94">
        <v>0</v>
      </c>
      <c r="AL19" s="94">
        <v>0.04</v>
      </c>
      <c r="AM19" s="94">
        <v>0.04</v>
      </c>
      <c r="AN19" s="94">
        <v>0.04</v>
      </c>
      <c r="AO19" s="94">
        <v>0.04</v>
      </c>
      <c r="AP19" s="94">
        <v>0.04</v>
      </c>
      <c r="AQ19" s="94">
        <v>0.04</v>
      </c>
      <c r="AR19" s="94">
        <v>0.04</v>
      </c>
      <c r="AS19" s="94">
        <v>0.04</v>
      </c>
      <c r="AT19" s="94">
        <v>0.04</v>
      </c>
      <c r="AU19" s="94">
        <v>0.04</v>
      </c>
      <c r="AV19" s="94">
        <v>0.04</v>
      </c>
      <c r="AW19" s="94">
        <v>0.04</v>
      </c>
      <c r="AX19" s="94">
        <v>0.04</v>
      </c>
      <c r="AY19" s="94">
        <v>0.04</v>
      </c>
      <c r="AZ19" s="94">
        <v>4.4999999999999998E-2</v>
      </c>
      <c r="BA19" s="94">
        <v>4.4999999999999998E-2</v>
      </c>
      <c r="BB19" s="94">
        <v>4.4999999999999998E-2</v>
      </c>
      <c r="BC19" s="94">
        <v>4.4999999999999998E-2</v>
      </c>
      <c r="BD19" s="94">
        <v>4.4999999999999998E-2</v>
      </c>
      <c r="BE19" s="94">
        <v>7.0000000000000007E-2</v>
      </c>
      <c r="BF19" s="94">
        <v>7.0000000000000007E-2</v>
      </c>
      <c r="BG19" s="94">
        <v>7.0000000000000007E-2</v>
      </c>
      <c r="BH19" s="94">
        <v>7.0000000000000007E-2</v>
      </c>
      <c r="BI19" s="94">
        <v>7.0000000000000007E-2</v>
      </c>
      <c r="BJ19" s="94">
        <v>7.0000000000000007E-2</v>
      </c>
      <c r="BK19" s="94">
        <v>7.0000000000000007E-2</v>
      </c>
      <c r="BL19" s="94">
        <v>7.0000000000000007E-2</v>
      </c>
      <c r="BM19" s="94">
        <v>7.0000000000000007E-2</v>
      </c>
      <c r="BN19" s="94">
        <v>7.0000000000000007E-2</v>
      </c>
      <c r="BO19" s="94">
        <v>7.0000000000000007E-2</v>
      </c>
      <c r="BP19" s="94">
        <v>7.0000000000000007E-2</v>
      </c>
      <c r="BQ19" s="94">
        <v>7.0000000000000007E-2</v>
      </c>
      <c r="BR19" s="94">
        <v>7.0000000000000007E-2</v>
      </c>
      <c r="BS19" s="94">
        <v>7.0000000000000007E-2</v>
      </c>
      <c r="BT19" s="94">
        <v>7.0000000000000007E-2</v>
      </c>
      <c r="BU19" s="94">
        <v>7.0000000000000007E-2</v>
      </c>
      <c r="BV19" s="94">
        <v>5.8000000000000003E-2</v>
      </c>
      <c r="BW19" s="94">
        <v>5.8000000000000003E-2</v>
      </c>
      <c r="BX19" s="94">
        <v>5.8000000000000003E-2</v>
      </c>
      <c r="BY19" s="94">
        <v>5.8000000000000003E-2</v>
      </c>
      <c r="BZ19" s="94">
        <v>5.8000000000000003E-2</v>
      </c>
      <c r="CA19" s="94">
        <v>5.8000000000000003E-2</v>
      </c>
      <c r="CB19" s="94">
        <v>5.8000000000000003E-2</v>
      </c>
      <c r="CC19" s="94">
        <v>5.8000000000000003E-2</v>
      </c>
      <c r="CD19" s="94">
        <v>0.06</v>
      </c>
      <c r="CE19" s="94">
        <v>0.06</v>
      </c>
      <c r="CF19" s="94">
        <v>0.06</v>
      </c>
      <c r="CG19" s="94">
        <v>0.06</v>
      </c>
      <c r="CH19" s="94">
        <v>0.06</v>
      </c>
      <c r="CI19" s="94">
        <v>7.2499999999999995E-2</v>
      </c>
      <c r="CJ19" s="94">
        <v>7.2499999999999995E-2</v>
      </c>
      <c r="CK19" s="94">
        <v>7.2499999999999995E-2</v>
      </c>
      <c r="CL19" s="94">
        <v>7.2499999999999995E-2</v>
      </c>
      <c r="CM19" s="94">
        <v>7.2499999999999995E-2</v>
      </c>
      <c r="CN19" s="94">
        <v>8.2500000000000004E-2</v>
      </c>
      <c r="CO19" s="94">
        <v>8.2500000000000004E-2</v>
      </c>
      <c r="CP19" s="94">
        <v>8.2500000000000004E-2</v>
      </c>
      <c r="CQ19" s="94">
        <v>8.2500000000000004E-2</v>
      </c>
      <c r="CR19" s="94">
        <v>8.2500000000000004E-2</v>
      </c>
      <c r="CS19" s="94">
        <v>8.2500000000000004E-2</v>
      </c>
      <c r="CT19" s="94">
        <v>8.2500000000000004E-2</v>
      </c>
      <c r="CU19" s="94">
        <v>8.2500000000000004E-2</v>
      </c>
      <c r="CV19" s="94">
        <v>8.2500000000000004E-2</v>
      </c>
      <c r="CW19" s="94">
        <v>8.2500000000000004E-2</v>
      </c>
      <c r="CX19" s="94">
        <v>8.2500000000000004E-2</v>
      </c>
      <c r="CY19" s="94">
        <v>8.2500000000000004E-2</v>
      </c>
      <c r="CZ19" s="94">
        <v>8.2500000000000004E-2</v>
      </c>
      <c r="DA19" s="94">
        <v>8.2500000000000004E-2</v>
      </c>
      <c r="DB19" s="94">
        <v>8.2500000000000004E-2</v>
      </c>
      <c r="DC19" s="94">
        <v>7.0000000000000007E-2</v>
      </c>
      <c r="DD19" s="94">
        <v>7.0000000000000007E-2</v>
      </c>
      <c r="DE19" s="94">
        <v>0.06</v>
      </c>
      <c r="DF19" s="94">
        <v>0.06</v>
      </c>
      <c r="DG19" s="94">
        <v>0.06</v>
      </c>
      <c r="DH19" s="94">
        <v>0.06</v>
      </c>
      <c r="DI19" s="94">
        <v>0.06</v>
      </c>
      <c r="DJ19" s="94">
        <v>0.06</v>
      </c>
      <c r="DK19" s="94">
        <v>0.06</v>
      </c>
      <c r="DL19" s="94">
        <v>0.06</v>
      </c>
      <c r="DM19" s="94">
        <v>0.06</v>
      </c>
      <c r="DN19" s="94">
        <v>0.06</v>
      </c>
      <c r="DO19" s="94">
        <v>0.06</v>
      </c>
      <c r="DP19" s="94">
        <v>0.05</v>
      </c>
      <c r="DQ19" s="94">
        <v>0.05</v>
      </c>
      <c r="DR19" s="94">
        <v>0.05</v>
      </c>
      <c r="DS19" s="94">
        <v>0.05</v>
      </c>
      <c r="DT19" s="94">
        <v>0.05</v>
      </c>
      <c r="DU19" s="94">
        <v>0.05</v>
      </c>
      <c r="DV19" s="94">
        <v>0.05</v>
      </c>
      <c r="DW19" s="94">
        <v>0.05</v>
      </c>
      <c r="DX19" s="94">
        <v>0.05</v>
      </c>
      <c r="DY19" s="144">
        <v>0.05</v>
      </c>
      <c r="DZ19" s="68"/>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1"/>
      <c r="FL19" s="1"/>
      <c r="FM19" s="1"/>
      <c r="FN19" s="1"/>
    </row>
    <row r="20" spans="1:170" ht="15" customHeight="1">
      <c r="A20" s="137" t="s">
        <v>44</v>
      </c>
      <c r="B20" s="22">
        <v>0</v>
      </c>
      <c r="C20" s="94">
        <v>0</v>
      </c>
      <c r="D20" s="94">
        <v>0</v>
      </c>
      <c r="E20" s="94">
        <v>0</v>
      </c>
      <c r="F20" s="94">
        <v>0</v>
      </c>
      <c r="G20" s="94">
        <v>0</v>
      </c>
      <c r="H20" s="94">
        <v>0</v>
      </c>
      <c r="I20" s="94">
        <v>0</v>
      </c>
      <c r="J20" s="94">
        <v>0</v>
      </c>
      <c r="K20" s="94">
        <v>0</v>
      </c>
      <c r="L20" s="94">
        <v>0</v>
      </c>
      <c r="M20" s="94">
        <v>0</v>
      </c>
      <c r="N20" s="94">
        <v>0</v>
      </c>
      <c r="O20" s="94">
        <v>0</v>
      </c>
      <c r="P20" s="94">
        <v>0</v>
      </c>
      <c r="Q20" s="94">
        <v>0</v>
      </c>
      <c r="R20" s="94">
        <v>0</v>
      </c>
      <c r="S20" s="94">
        <v>0</v>
      </c>
      <c r="T20" s="94">
        <v>0</v>
      </c>
      <c r="U20" s="94">
        <v>0</v>
      </c>
      <c r="V20" s="94">
        <v>0</v>
      </c>
      <c r="W20" s="94">
        <v>0</v>
      </c>
      <c r="X20" s="94">
        <v>0</v>
      </c>
      <c r="Y20" s="94">
        <v>0</v>
      </c>
      <c r="Z20" s="94">
        <v>0</v>
      </c>
      <c r="AA20" s="94">
        <v>0</v>
      </c>
      <c r="AB20" s="94">
        <v>0</v>
      </c>
      <c r="AC20" s="94">
        <v>0</v>
      </c>
      <c r="AD20" s="94">
        <v>0</v>
      </c>
      <c r="AE20" s="94">
        <v>0</v>
      </c>
      <c r="AF20" s="94">
        <v>0</v>
      </c>
      <c r="AG20" s="94">
        <v>0</v>
      </c>
      <c r="AH20" s="94">
        <v>0</v>
      </c>
      <c r="AI20" s="94">
        <v>0</v>
      </c>
      <c r="AJ20" s="94">
        <v>0.04</v>
      </c>
      <c r="AK20" s="94">
        <v>0.04</v>
      </c>
      <c r="AL20" s="94">
        <v>0.04</v>
      </c>
      <c r="AM20" s="94">
        <v>0.04</v>
      </c>
      <c r="AN20" s="94">
        <v>0.04</v>
      </c>
      <c r="AO20" s="94">
        <v>0.04</v>
      </c>
      <c r="AP20" s="94">
        <v>0.04</v>
      </c>
      <c r="AQ20" s="94">
        <v>0.04</v>
      </c>
      <c r="AR20" s="94">
        <v>0.04</v>
      </c>
      <c r="AS20" s="94">
        <v>0.04</v>
      </c>
      <c r="AT20" s="94">
        <v>0.04</v>
      </c>
      <c r="AU20" s="94">
        <v>0.04</v>
      </c>
      <c r="AV20" s="94">
        <v>0.04</v>
      </c>
      <c r="AW20" s="94">
        <v>0.04</v>
      </c>
      <c r="AX20" s="94">
        <v>0.04</v>
      </c>
      <c r="AY20" s="94">
        <v>0.04</v>
      </c>
      <c r="AZ20" s="94">
        <v>0.04</v>
      </c>
      <c r="BA20" s="94">
        <v>0.04</v>
      </c>
      <c r="BB20" s="94">
        <v>0.04</v>
      </c>
      <c r="BC20" s="94">
        <v>0.04</v>
      </c>
      <c r="BD20" s="94">
        <v>0.04</v>
      </c>
      <c r="BE20" s="94">
        <v>0.04</v>
      </c>
      <c r="BF20" s="94">
        <v>0.04</v>
      </c>
      <c r="BG20" s="94">
        <v>0.04</v>
      </c>
      <c r="BH20" s="94">
        <v>0.04</v>
      </c>
      <c r="BI20" s="94">
        <v>0.04</v>
      </c>
      <c r="BJ20" s="94">
        <v>0.04</v>
      </c>
      <c r="BK20" s="94">
        <v>0.04</v>
      </c>
      <c r="BL20" s="94">
        <v>0.04</v>
      </c>
      <c r="BM20" s="94">
        <v>0.04</v>
      </c>
      <c r="BN20" s="94">
        <v>0.04</v>
      </c>
      <c r="BO20" s="94">
        <v>0.04</v>
      </c>
      <c r="BP20" s="94">
        <v>0.04</v>
      </c>
      <c r="BQ20" s="94">
        <v>0.04</v>
      </c>
      <c r="BR20" s="94">
        <v>0.04</v>
      </c>
      <c r="BS20" s="94">
        <v>0.04</v>
      </c>
      <c r="BT20" s="94">
        <v>0.04</v>
      </c>
      <c r="BU20" s="94">
        <v>0.04</v>
      </c>
      <c r="BV20" s="94">
        <v>0.04</v>
      </c>
      <c r="BW20" s="94">
        <v>0.04</v>
      </c>
      <c r="BX20" s="94">
        <v>0.04</v>
      </c>
      <c r="BY20" s="94">
        <v>0.04</v>
      </c>
      <c r="BZ20" s="94">
        <v>0.04</v>
      </c>
      <c r="CA20" s="94">
        <v>0.08</v>
      </c>
      <c r="CB20" s="94">
        <v>0.08</v>
      </c>
      <c r="CC20" s="94">
        <v>0.08</v>
      </c>
      <c r="CD20" s="94">
        <v>0.08</v>
      </c>
      <c r="CE20" s="94">
        <v>0.08</v>
      </c>
      <c r="CF20" s="94">
        <v>0.08</v>
      </c>
      <c r="CG20" s="94">
        <v>0.08</v>
      </c>
      <c r="CH20" s="94">
        <v>0.08</v>
      </c>
      <c r="CI20" s="94">
        <v>0.08</v>
      </c>
      <c r="CJ20" s="94">
        <v>0.08</v>
      </c>
      <c r="CK20" s="94">
        <v>0.08</v>
      </c>
      <c r="CL20" s="94">
        <v>0.08</v>
      </c>
      <c r="CM20" s="94">
        <v>0.08</v>
      </c>
      <c r="CN20" s="94">
        <v>0.08</v>
      </c>
      <c r="CO20" s="94">
        <v>0.08</v>
      </c>
      <c r="CP20" s="94">
        <v>0.08</v>
      </c>
      <c r="CQ20" s="94">
        <v>0.08</v>
      </c>
      <c r="CR20" s="94">
        <v>0.08</v>
      </c>
      <c r="CS20" s="94">
        <v>0.08</v>
      </c>
      <c r="CT20" s="94">
        <v>0.08</v>
      </c>
      <c r="CU20" s="94">
        <v>0.08</v>
      </c>
      <c r="CV20" s="94">
        <v>0.08</v>
      </c>
      <c r="CW20" s="94">
        <v>0.08</v>
      </c>
      <c r="CX20" s="94">
        <v>0.08</v>
      </c>
      <c r="CY20" s="94">
        <v>0.08</v>
      </c>
      <c r="CZ20" s="94">
        <v>0.08</v>
      </c>
      <c r="DA20" s="94">
        <v>0.08</v>
      </c>
      <c r="DB20" s="94">
        <v>0.08</v>
      </c>
      <c r="DC20" s="94">
        <v>0.08</v>
      </c>
      <c r="DD20" s="94">
        <v>0.08</v>
      </c>
      <c r="DE20" s="94">
        <v>0.08</v>
      </c>
      <c r="DF20" s="94">
        <v>0.08</v>
      </c>
      <c r="DG20" s="94">
        <v>0.08</v>
      </c>
      <c r="DH20" s="94">
        <v>0.08</v>
      </c>
      <c r="DI20" s="94">
        <v>0.08</v>
      </c>
      <c r="DJ20" s="94">
        <v>0.08</v>
      </c>
      <c r="DK20" s="94">
        <v>0.08</v>
      </c>
      <c r="DL20" s="94">
        <v>0.08</v>
      </c>
      <c r="DM20" s="94">
        <v>0.08</v>
      </c>
      <c r="DN20" s="94">
        <v>0.08</v>
      </c>
      <c r="DO20" s="94">
        <v>0.08</v>
      </c>
      <c r="DP20" s="94">
        <v>0.08</v>
      </c>
      <c r="DQ20" s="94">
        <v>0.08</v>
      </c>
      <c r="DR20" s="94">
        <v>0.08</v>
      </c>
      <c r="DS20" s="94">
        <v>0.08</v>
      </c>
      <c r="DT20" s="94">
        <v>7.4999999999999997E-2</v>
      </c>
      <c r="DU20" s="94">
        <v>7.4999999999999997E-2</v>
      </c>
      <c r="DV20" s="94">
        <v>7.4999999999999997E-2</v>
      </c>
      <c r="DW20" s="94">
        <v>5.5E-2</v>
      </c>
      <c r="DX20" s="94">
        <v>5.5E-2</v>
      </c>
      <c r="DY20" s="144">
        <v>5.5E-2</v>
      </c>
      <c r="DZ20" s="68"/>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1"/>
      <c r="FL20" s="1"/>
      <c r="FM20" s="1"/>
      <c r="FN20" s="1"/>
    </row>
    <row r="21" spans="1:170" ht="15" customHeight="1">
      <c r="A21" s="137" t="s">
        <v>45</v>
      </c>
      <c r="B21" s="22">
        <v>0</v>
      </c>
      <c r="C21" s="94">
        <v>0</v>
      </c>
      <c r="D21" s="94">
        <v>0</v>
      </c>
      <c r="E21" s="94">
        <v>0</v>
      </c>
      <c r="F21" s="94">
        <v>0</v>
      </c>
      <c r="G21" s="94">
        <v>0</v>
      </c>
      <c r="H21" s="94">
        <v>0</v>
      </c>
      <c r="I21" s="94">
        <v>0</v>
      </c>
      <c r="J21" s="94">
        <v>0</v>
      </c>
      <c r="K21" s="94">
        <v>0</v>
      </c>
      <c r="L21" s="94">
        <v>0</v>
      </c>
      <c r="M21" s="94">
        <v>0</v>
      </c>
      <c r="N21" s="94">
        <v>0</v>
      </c>
      <c r="O21" s="94">
        <v>0</v>
      </c>
      <c r="P21" s="94">
        <v>0</v>
      </c>
      <c r="Q21" s="94">
        <v>0</v>
      </c>
      <c r="R21" s="94">
        <v>0</v>
      </c>
      <c r="S21" s="94">
        <v>0</v>
      </c>
      <c r="T21" s="94">
        <v>0</v>
      </c>
      <c r="U21" s="94">
        <v>0</v>
      </c>
      <c r="V21" s="94">
        <v>0</v>
      </c>
      <c r="W21" s="94">
        <v>0</v>
      </c>
      <c r="X21" s="94">
        <v>0</v>
      </c>
      <c r="Y21" s="94">
        <v>0</v>
      </c>
      <c r="Z21" s="94">
        <v>0</v>
      </c>
      <c r="AA21" s="94">
        <v>0</v>
      </c>
      <c r="AB21" s="94">
        <v>0</v>
      </c>
      <c r="AC21" s="94">
        <v>0</v>
      </c>
      <c r="AD21" s="94">
        <v>0</v>
      </c>
      <c r="AE21" s="94">
        <v>0</v>
      </c>
      <c r="AF21" s="94">
        <v>0</v>
      </c>
      <c r="AG21" s="94">
        <v>0</v>
      </c>
      <c r="AH21" s="94">
        <v>0</v>
      </c>
      <c r="AI21" s="94">
        <v>0</v>
      </c>
      <c r="AJ21" s="94">
        <v>0</v>
      </c>
      <c r="AK21" s="94">
        <v>0</v>
      </c>
      <c r="AL21" s="94">
        <v>0</v>
      </c>
      <c r="AM21" s="94">
        <v>0</v>
      </c>
      <c r="AN21" s="94">
        <v>0</v>
      </c>
      <c r="AO21" s="94">
        <v>0</v>
      </c>
      <c r="AP21" s="94">
        <v>0</v>
      </c>
      <c r="AQ21" s="94">
        <v>0</v>
      </c>
      <c r="AR21" s="94">
        <v>0</v>
      </c>
      <c r="AS21" s="94">
        <v>0</v>
      </c>
      <c r="AT21" s="94">
        <v>0</v>
      </c>
      <c r="AU21" s="94">
        <v>0</v>
      </c>
      <c r="AV21" s="94">
        <v>0</v>
      </c>
      <c r="AW21" s="94">
        <v>0</v>
      </c>
      <c r="AX21" s="94">
        <v>0</v>
      </c>
      <c r="AY21" s="94">
        <v>0</v>
      </c>
      <c r="AZ21" s="94">
        <v>0</v>
      </c>
      <c r="BA21" s="94">
        <v>0</v>
      </c>
      <c r="BB21" s="94">
        <v>0</v>
      </c>
      <c r="BC21" s="94">
        <v>0</v>
      </c>
      <c r="BD21" s="94">
        <v>0</v>
      </c>
      <c r="BE21" s="94">
        <v>0</v>
      </c>
      <c r="BF21" s="94">
        <v>0</v>
      </c>
      <c r="BG21" s="94">
        <v>0</v>
      </c>
      <c r="BH21" s="94">
        <v>0</v>
      </c>
      <c r="BI21" s="94">
        <v>0</v>
      </c>
      <c r="BJ21" s="94">
        <v>0</v>
      </c>
      <c r="BK21" s="94">
        <v>0</v>
      </c>
      <c r="BL21" s="94">
        <v>0</v>
      </c>
      <c r="BM21" s="94">
        <v>0</v>
      </c>
      <c r="BN21" s="94">
        <v>0</v>
      </c>
      <c r="BO21" s="94">
        <v>0</v>
      </c>
      <c r="BP21" s="94">
        <v>0</v>
      </c>
      <c r="BQ21" s="94">
        <v>0</v>
      </c>
      <c r="BR21" s="94">
        <v>0</v>
      </c>
      <c r="BS21" s="94">
        <v>0.04</v>
      </c>
      <c r="BT21" s="94">
        <v>0.04</v>
      </c>
      <c r="BU21" s="94">
        <v>0.04</v>
      </c>
      <c r="BV21" s="94">
        <v>0.04</v>
      </c>
      <c r="BW21" s="94">
        <v>0.06</v>
      </c>
      <c r="BX21" s="94">
        <v>7.0000000000000007E-2</v>
      </c>
      <c r="BY21" s="94">
        <v>7.0000000000000007E-2</v>
      </c>
      <c r="BZ21" s="94">
        <v>7.0000000000000007E-2</v>
      </c>
      <c r="CA21" s="94">
        <v>6.93E-2</v>
      </c>
      <c r="CB21" s="94">
        <v>6.93E-2</v>
      </c>
      <c r="CC21" s="94">
        <v>6.93E-2</v>
      </c>
      <c r="CD21" s="94">
        <v>6.93E-2</v>
      </c>
      <c r="CE21" s="94">
        <f>4.95%+1.98%</f>
        <v>6.93E-2</v>
      </c>
      <c r="CF21" s="94">
        <v>6.93E-2</v>
      </c>
      <c r="CG21" s="94">
        <v>8.9300000000000004E-2</v>
      </c>
      <c r="CH21" s="94">
        <v>8.9300000000000004E-2</v>
      </c>
      <c r="CI21" s="94">
        <v>8.9300000000000004E-2</v>
      </c>
      <c r="CJ21" s="94">
        <v>8.9300000000000004E-2</v>
      </c>
      <c r="CK21" s="94">
        <v>8.9300000000000004E-2</v>
      </c>
      <c r="CL21" s="94">
        <v>8.9300000000000004E-2</v>
      </c>
      <c r="CM21" s="94">
        <v>8.9300000000000004E-2</v>
      </c>
      <c r="CN21" s="94">
        <v>8.9300000000000004E-2</v>
      </c>
      <c r="CO21" s="94">
        <f>8.93%+(8%*10%)</f>
        <v>9.7299999999999998E-2</v>
      </c>
      <c r="CP21" s="94">
        <f>8.93%+(8%*10%)</f>
        <v>9.7299999999999998E-2</v>
      </c>
      <c r="CQ21" s="94">
        <v>8.9300000000000004E-2</v>
      </c>
      <c r="CR21" s="94">
        <v>8.9300000000000004E-2</v>
      </c>
      <c r="CS21" s="94">
        <v>8.9300000000000004E-2</v>
      </c>
      <c r="CT21" s="94">
        <v>8.9300000000000004E-2</v>
      </c>
      <c r="CU21" s="94">
        <v>8.9300000000000004E-2</v>
      </c>
      <c r="CV21" s="94">
        <v>8.9300000000000004E-2</v>
      </c>
      <c r="CW21" s="94">
        <v>8.9300000000000004E-2</v>
      </c>
      <c r="CX21" s="94">
        <v>8.9300000000000004E-2</v>
      </c>
      <c r="CY21" s="94">
        <v>8.9300000000000004E-2</v>
      </c>
      <c r="CZ21" s="94">
        <v>8.9300000000000004E-2</v>
      </c>
      <c r="DA21" s="94">
        <v>8.9300000000000004E-2</v>
      </c>
      <c r="DB21" s="94">
        <v>8.9300000000000004E-2</v>
      </c>
      <c r="DC21" s="94">
        <v>8.9300000000000004E-2</v>
      </c>
      <c r="DD21" s="94">
        <v>8.9300000000000004E-2</v>
      </c>
      <c r="DE21" s="94">
        <v>8.9300000000000004E-2</v>
      </c>
      <c r="DF21" s="94">
        <v>8.9300000000000004E-2</v>
      </c>
      <c r="DG21" s="94">
        <v>8.9300000000000004E-2</v>
      </c>
      <c r="DH21" s="94">
        <v>8.9300000000000004E-2</v>
      </c>
      <c r="DI21" s="94">
        <v>8.9300000000000004E-2</v>
      </c>
      <c r="DJ21" s="94">
        <v>8.9300000000000004E-2</v>
      </c>
      <c r="DK21" s="94">
        <v>8.9300000000000004E-2</v>
      </c>
      <c r="DL21" s="94">
        <v>8.9300000000000004E-2</v>
      </c>
      <c r="DM21" s="94">
        <v>8.9300000000000004E-2</v>
      </c>
      <c r="DN21" s="94">
        <v>8.9300000000000004E-2</v>
      </c>
      <c r="DO21" s="94">
        <v>8.9300000000000004E-2</v>
      </c>
      <c r="DP21" s="94">
        <v>8.9300000000000004E-2</v>
      </c>
      <c r="DQ21" s="94">
        <v>8.9300000000000004E-2</v>
      </c>
      <c r="DR21" s="94">
        <v>8.9300000000000004E-2</v>
      </c>
      <c r="DS21" s="94">
        <v>8.9300000000000004E-2</v>
      </c>
      <c r="DT21" s="94">
        <v>8.9300000000000004E-2</v>
      </c>
      <c r="DU21" s="94">
        <v>8.9300000000000004E-2</v>
      </c>
      <c r="DV21" s="94">
        <v>8.9300000000000004E-2</v>
      </c>
      <c r="DW21" s="94">
        <v>8.9300000000000004E-2</v>
      </c>
      <c r="DX21" s="94">
        <v>8.9300000000000004E-2</v>
      </c>
      <c r="DY21" s="144">
        <v>8.9300000000000004E-2</v>
      </c>
      <c r="DZ21" s="68"/>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1"/>
      <c r="FL21" s="1"/>
      <c r="FM21" s="1"/>
      <c r="FN21" s="1"/>
    </row>
    <row r="22" spans="1:170" ht="15" customHeight="1">
      <c r="A22" s="137" t="s">
        <v>46</v>
      </c>
      <c r="B22" s="22">
        <v>0</v>
      </c>
      <c r="C22" s="94">
        <v>0</v>
      </c>
      <c r="D22" s="94">
        <v>0</v>
      </c>
      <c r="E22" s="94">
        <v>0</v>
      </c>
      <c r="F22" s="94">
        <v>0</v>
      </c>
      <c r="G22" s="94">
        <v>0</v>
      </c>
      <c r="H22" s="94">
        <v>0</v>
      </c>
      <c r="I22" s="94">
        <v>0</v>
      </c>
      <c r="J22" s="94">
        <v>0</v>
      </c>
      <c r="K22" s="94">
        <v>0</v>
      </c>
      <c r="L22" s="94">
        <v>0</v>
      </c>
      <c r="M22" s="94">
        <v>0</v>
      </c>
      <c r="N22" s="94">
        <v>0</v>
      </c>
      <c r="O22" s="94">
        <v>0</v>
      </c>
      <c r="P22" s="94">
        <v>0</v>
      </c>
      <c r="Q22" s="94">
        <v>0</v>
      </c>
      <c r="R22" s="94">
        <v>0</v>
      </c>
      <c r="S22" s="94">
        <v>0</v>
      </c>
      <c r="T22" s="94">
        <v>0</v>
      </c>
      <c r="U22" s="94">
        <v>0</v>
      </c>
      <c r="V22" s="94">
        <v>0</v>
      </c>
      <c r="W22" s="94">
        <v>0</v>
      </c>
      <c r="X22" s="94">
        <v>0</v>
      </c>
      <c r="Y22" s="94">
        <v>0</v>
      </c>
      <c r="Z22" s="94">
        <v>0</v>
      </c>
      <c r="AA22" s="94">
        <v>0</v>
      </c>
      <c r="AB22" s="94">
        <v>0</v>
      </c>
      <c r="AC22" s="94">
        <v>0</v>
      </c>
      <c r="AD22" s="94">
        <v>0</v>
      </c>
      <c r="AE22" s="94">
        <v>0</v>
      </c>
      <c r="AF22" s="94">
        <v>0</v>
      </c>
      <c r="AG22" s="94">
        <v>0</v>
      </c>
      <c r="AH22" s="94">
        <v>0</v>
      </c>
      <c r="AI22" s="94">
        <v>0</v>
      </c>
      <c r="AJ22" s="94">
        <v>0</v>
      </c>
      <c r="AK22" s="94">
        <v>0</v>
      </c>
      <c r="AL22" s="94">
        <v>0</v>
      </c>
      <c r="AM22" s="94">
        <v>5.0000000000000001E-3</v>
      </c>
      <c r="AN22" s="94">
        <v>5.0000000000000001E-3</v>
      </c>
      <c r="AO22" s="94">
        <v>1.4999999999999999E-2</v>
      </c>
      <c r="AP22" s="94">
        <v>1.4999999999999999E-2</v>
      </c>
      <c r="AQ22" s="94">
        <v>1.4999999999999999E-2</v>
      </c>
      <c r="AR22" s="94">
        <f>1.5%-(1.5%*(1/3))</f>
        <v>0.01</v>
      </c>
      <c r="AS22" s="94">
        <f>1.5%-(1.5%*(1/3))</f>
        <v>0.01</v>
      </c>
      <c r="AT22" s="94">
        <f>1.5%-(1.5%*(1/3))</f>
        <v>0.01</v>
      </c>
      <c r="AU22" s="94">
        <v>1.4999999999999999E-2</v>
      </c>
      <c r="AV22" s="94">
        <v>1.4999999999999999E-2</v>
      </c>
      <c r="AW22" s="94">
        <v>1.4999999999999999E-2</v>
      </c>
      <c r="AX22" s="94">
        <v>0.04</v>
      </c>
      <c r="AY22" s="94">
        <v>0.04</v>
      </c>
      <c r="AZ22" s="94">
        <v>0.04</v>
      </c>
      <c r="BA22" s="94">
        <v>0.04</v>
      </c>
      <c r="BB22" s="94">
        <v>0.04</v>
      </c>
      <c r="BC22" s="94">
        <v>0.04</v>
      </c>
      <c r="BD22" s="94">
        <v>0.04</v>
      </c>
      <c r="BE22" s="94">
        <v>0.05</v>
      </c>
      <c r="BF22" s="94">
        <f t="shared" ref="BF22:BK22" si="17">5%+0.5%</f>
        <v>5.5E-2</v>
      </c>
      <c r="BG22" s="94">
        <f t="shared" si="17"/>
        <v>5.5E-2</v>
      </c>
      <c r="BH22" s="94">
        <f t="shared" si="17"/>
        <v>5.5E-2</v>
      </c>
      <c r="BI22" s="94">
        <f t="shared" si="17"/>
        <v>5.5E-2</v>
      </c>
      <c r="BJ22" s="94">
        <f t="shared" si="17"/>
        <v>5.5E-2</v>
      </c>
      <c r="BK22" s="94">
        <f t="shared" si="17"/>
        <v>5.5E-2</v>
      </c>
      <c r="BL22" s="94">
        <v>0.05</v>
      </c>
      <c r="BM22" s="94">
        <v>0.05</v>
      </c>
      <c r="BN22" s="94">
        <v>0.05</v>
      </c>
      <c r="BO22" s="94">
        <v>0.05</v>
      </c>
      <c r="BP22" s="94">
        <v>0.05</v>
      </c>
      <c r="BQ22" s="94">
        <v>0.05</v>
      </c>
      <c r="BR22" s="94">
        <v>7.0000000000000007E-2</v>
      </c>
      <c r="BS22" s="94">
        <v>7.0000000000000007E-2</v>
      </c>
      <c r="BT22" s="94">
        <v>7.0000000000000007E-2</v>
      </c>
      <c r="BU22" s="94">
        <v>7.0000000000000007E-2</v>
      </c>
      <c r="BV22" s="94">
        <v>7.0000000000000007E-2</v>
      </c>
      <c r="BW22" s="94">
        <v>7.0000000000000007E-2</v>
      </c>
      <c r="BX22" s="94">
        <v>7.0000000000000007E-2</v>
      </c>
      <c r="BY22" s="94">
        <v>7.0000000000000007E-2</v>
      </c>
      <c r="BZ22" s="94">
        <v>7.0000000000000007E-2</v>
      </c>
      <c r="CA22" s="94">
        <v>7.0000000000000007E-2</v>
      </c>
      <c r="CB22" s="94">
        <v>7.0000000000000007E-2</v>
      </c>
      <c r="CC22" s="94">
        <v>7.0000000000000007E-2</v>
      </c>
      <c r="CD22" s="94">
        <v>7.0000000000000007E-2</v>
      </c>
      <c r="CE22" s="94">
        <v>7.0000000000000007E-2</v>
      </c>
      <c r="CF22" s="94">
        <v>7.0000000000000007E-2</v>
      </c>
      <c r="CG22" s="94">
        <v>7.0000000000000007E-2</v>
      </c>
      <c r="CH22" s="94">
        <v>7.0000000000000007E-2</v>
      </c>
      <c r="CI22" s="94">
        <v>7.0000000000000007E-2</v>
      </c>
      <c r="CJ22" s="94">
        <v>7.0000000000000007E-2</v>
      </c>
      <c r="CK22" s="94">
        <v>7.0000000000000007E-2</v>
      </c>
      <c r="CL22" s="94">
        <v>7.0000000000000007E-2</v>
      </c>
      <c r="CM22" s="94">
        <v>7.0000000000000007E-2</v>
      </c>
      <c r="CN22" s="94">
        <v>7.0000000000000007E-2</v>
      </c>
      <c r="CO22" s="94">
        <v>7.0000000000000007E-2</v>
      </c>
      <c r="CP22" s="94">
        <v>7.0000000000000007E-2</v>
      </c>
      <c r="CQ22" s="94">
        <v>7.0000000000000007E-2</v>
      </c>
      <c r="CR22" s="94">
        <v>7.0000000000000007E-2</v>
      </c>
      <c r="CS22" s="94">
        <v>7.0000000000000007E-2</v>
      </c>
      <c r="CT22" s="94">
        <v>7.0000000000000007E-2</v>
      </c>
      <c r="CU22" s="94">
        <v>7.0000000000000007E-2</v>
      </c>
      <c r="CV22" s="94">
        <v>7.0000000000000007E-2</v>
      </c>
      <c r="CW22" s="94">
        <v>7.0000000000000007E-2</v>
      </c>
      <c r="CX22" s="94">
        <v>7.0000000000000007E-2</v>
      </c>
      <c r="CY22" s="94">
        <v>7.0000000000000007E-2</v>
      </c>
      <c r="CZ22" s="94">
        <v>7.0000000000000007E-2</v>
      </c>
      <c r="DA22" s="94">
        <v>7.0000000000000007E-2</v>
      </c>
      <c r="DB22" s="94">
        <v>7.0000000000000007E-2</v>
      </c>
      <c r="DC22" s="94">
        <v>7.0000000000000007E-2</v>
      </c>
      <c r="DD22" s="94">
        <v>7.0000000000000007E-2</v>
      </c>
      <c r="DE22" s="94">
        <v>7.0000000000000007E-2</v>
      </c>
      <c r="DF22" s="94">
        <v>8.2500000000000004E-2</v>
      </c>
      <c r="DG22" s="94">
        <v>8.2500000000000004E-2</v>
      </c>
      <c r="DH22" s="94">
        <v>8.2500000000000004E-2</v>
      </c>
      <c r="DI22" s="94">
        <v>8.2500000000000004E-2</v>
      </c>
      <c r="DJ22" s="94">
        <v>8.2500000000000004E-2</v>
      </c>
      <c r="DK22" s="94">
        <v>8.2500000000000004E-2</v>
      </c>
      <c r="DL22" s="94">
        <v>8.2500000000000004E-2</v>
      </c>
      <c r="DM22" s="94">
        <v>8.2500000000000004E-2</v>
      </c>
      <c r="DN22" s="94">
        <v>8.2500000000000004E-2</v>
      </c>
      <c r="DO22" s="94">
        <v>8.2500000000000004E-2</v>
      </c>
      <c r="DP22" s="94">
        <v>8.2500000000000004E-2</v>
      </c>
      <c r="DQ22" s="94">
        <v>8.2500000000000004E-2</v>
      </c>
      <c r="DR22" s="94">
        <v>8.2500000000000004E-2</v>
      </c>
      <c r="DS22" s="94">
        <v>8.2500000000000004E-2</v>
      </c>
      <c r="DT22" s="94">
        <v>8.2500000000000004E-2</v>
      </c>
      <c r="DU22" s="94">
        <v>8.2500000000000004E-2</v>
      </c>
      <c r="DV22" s="94">
        <v>8.2500000000000004E-2</v>
      </c>
      <c r="DW22" s="94">
        <v>8.2500000000000004E-2</v>
      </c>
      <c r="DX22" s="94">
        <v>8.2500000000000004E-2</v>
      </c>
      <c r="DY22" s="144">
        <v>8.2500000000000004E-2</v>
      </c>
      <c r="DZ22" s="68"/>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1"/>
      <c r="FL22" s="1"/>
      <c r="FM22" s="1"/>
      <c r="FN22" s="1"/>
    </row>
    <row r="23" spans="1:170" ht="15" customHeight="1">
      <c r="A23" s="137" t="s">
        <v>47</v>
      </c>
      <c r="B23" s="22">
        <v>0</v>
      </c>
      <c r="C23" s="94">
        <v>0</v>
      </c>
      <c r="D23" s="94">
        <v>0</v>
      </c>
      <c r="E23" s="94">
        <v>0</v>
      </c>
      <c r="F23" s="94">
        <v>0</v>
      </c>
      <c r="G23" s="94">
        <v>0</v>
      </c>
      <c r="H23" s="94">
        <v>0</v>
      </c>
      <c r="I23" s="94">
        <v>0</v>
      </c>
      <c r="J23" s="94">
        <v>0</v>
      </c>
      <c r="K23" s="94">
        <v>0</v>
      </c>
      <c r="L23" s="94">
        <v>0</v>
      </c>
      <c r="M23" s="94">
        <v>0</v>
      </c>
      <c r="N23" s="94">
        <v>0</v>
      </c>
      <c r="O23" s="94">
        <v>0</v>
      </c>
      <c r="P23" s="94">
        <v>0</v>
      </c>
      <c r="Q23" s="94">
        <v>0</v>
      </c>
      <c r="R23" s="94">
        <v>0</v>
      </c>
      <c r="S23" s="94">
        <v>0</v>
      </c>
      <c r="T23" s="94">
        <v>0</v>
      </c>
      <c r="U23" s="94">
        <v>2.5000000000000001E-2</v>
      </c>
      <c r="V23" s="94">
        <f>2.5%+0.5%</f>
        <v>3.0000000000000002E-2</v>
      </c>
      <c r="W23" s="94">
        <f>2.5%+0.75%</f>
        <v>3.2500000000000001E-2</v>
      </c>
      <c r="X23" s="94">
        <f>2.5%+0.75%</f>
        <v>3.2500000000000001E-2</v>
      </c>
      <c r="Y23" s="94">
        <f t="shared" ref="Y23:AF23" si="18">(2.5%+0.75%)*1.1</f>
        <v>3.5750000000000004E-2</v>
      </c>
      <c r="Z23" s="94">
        <f t="shared" si="18"/>
        <v>3.5750000000000004E-2</v>
      </c>
      <c r="AA23" s="94">
        <f t="shared" si="18"/>
        <v>3.5750000000000004E-2</v>
      </c>
      <c r="AB23" s="94">
        <f t="shared" si="18"/>
        <v>3.5750000000000004E-2</v>
      </c>
      <c r="AC23" s="94">
        <f t="shared" si="18"/>
        <v>3.5750000000000004E-2</v>
      </c>
      <c r="AD23" s="94">
        <f t="shared" si="18"/>
        <v>3.5750000000000004E-2</v>
      </c>
      <c r="AE23" s="94">
        <f t="shared" si="18"/>
        <v>3.5750000000000004E-2</v>
      </c>
      <c r="AF23" s="94">
        <f t="shared" si="18"/>
        <v>3.5750000000000004E-2</v>
      </c>
      <c r="AG23" s="94">
        <f>(2.5%+0.75%)*1.1</f>
        <v>3.5750000000000004E-2</v>
      </c>
      <c r="AH23" s="94">
        <v>2.5000000000000001E-2</v>
      </c>
      <c r="AI23" s="94">
        <v>2.5000000000000001E-2</v>
      </c>
      <c r="AJ23" s="94">
        <v>2.5000000000000001E-2</v>
      </c>
      <c r="AK23" s="94">
        <f>2.5%*110%</f>
        <v>2.7500000000000004E-2</v>
      </c>
      <c r="AL23" s="94">
        <f>2.5%*110%</f>
        <v>2.7500000000000004E-2</v>
      </c>
      <c r="AM23" s="94">
        <f>2.5%*110%</f>
        <v>2.7500000000000004E-2</v>
      </c>
      <c r="AN23" s="94">
        <f>2.5%*110%</f>
        <v>2.7500000000000004E-2</v>
      </c>
      <c r="AO23" s="94">
        <f>2.5%*115%</f>
        <v>2.8749999999999998E-2</v>
      </c>
      <c r="AP23" s="94">
        <f>2.5%*110%</f>
        <v>2.7500000000000004E-2</v>
      </c>
      <c r="AQ23" s="94">
        <f t="shared" ref="AQ23:AW23" si="19">(2.5%)*113%</f>
        <v>2.8249999999999997E-2</v>
      </c>
      <c r="AR23" s="94">
        <f t="shared" si="19"/>
        <v>2.8249999999999997E-2</v>
      </c>
      <c r="AS23" s="94">
        <f t="shared" si="19"/>
        <v>2.8249999999999997E-2</v>
      </c>
      <c r="AT23" s="94">
        <f t="shared" si="19"/>
        <v>2.8249999999999997E-2</v>
      </c>
      <c r="AU23" s="94">
        <f t="shared" si="19"/>
        <v>2.8249999999999997E-2</v>
      </c>
      <c r="AV23" s="94">
        <f t="shared" si="19"/>
        <v>2.8249999999999997E-2</v>
      </c>
      <c r="AW23" s="94">
        <f t="shared" si="19"/>
        <v>2.8249999999999997E-2</v>
      </c>
      <c r="AX23" s="94">
        <f t="shared" ref="AX23:BC23" si="20">(2.5%+1.5%)*123%</f>
        <v>4.9200000000000001E-2</v>
      </c>
      <c r="AY23" s="94">
        <f t="shared" si="20"/>
        <v>4.9200000000000001E-2</v>
      </c>
      <c r="AZ23" s="94">
        <f t="shared" si="20"/>
        <v>4.9200000000000001E-2</v>
      </c>
      <c r="BA23" s="94">
        <f t="shared" si="20"/>
        <v>4.9200000000000001E-2</v>
      </c>
      <c r="BB23" s="94">
        <f t="shared" si="20"/>
        <v>4.9200000000000001E-2</v>
      </c>
      <c r="BC23" s="94">
        <f t="shared" si="20"/>
        <v>4.9200000000000001E-2</v>
      </c>
      <c r="BD23" s="94">
        <f t="shared" ref="BD23:BM23" si="21">(2.5%+3%)*123%</f>
        <v>6.7650000000000002E-2</v>
      </c>
      <c r="BE23" s="94">
        <f t="shared" si="21"/>
        <v>6.7650000000000002E-2</v>
      </c>
      <c r="BF23" s="94">
        <f t="shared" si="21"/>
        <v>6.7650000000000002E-2</v>
      </c>
      <c r="BG23" s="94">
        <f t="shared" si="21"/>
        <v>6.7650000000000002E-2</v>
      </c>
      <c r="BH23" s="94">
        <f t="shared" si="21"/>
        <v>6.7650000000000002E-2</v>
      </c>
      <c r="BI23" s="94">
        <f t="shared" si="21"/>
        <v>6.7650000000000002E-2</v>
      </c>
      <c r="BJ23" s="94">
        <f t="shared" si="21"/>
        <v>6.7650000000000002E-2</v>
      </c>
      <c r="BK23" s="94">
        <f t="shared" si="21"/>
        <v>6.7650000000000002E-2</v>
      </c>
      <c r="BL23" s="94">
        <f t="shared" si="21"/>
        <v>6.7650000000000002E-2</v>
      </c>
      <c r="BM23" s="94">
        <f t="shared" si="21"/>
        <v>6.7650000000000002E-2</v>
      </c>
      <c r="BN23" s="94">
        <f>(2.5%+3%)*123%</f>
        <v>6.7650000000000002E-2</v>
      </c>
      <c r="BO23" s="94">
        <f>(6.75%)*103%</f>
        <v>6.9525000000000003E-2</v>
      </c>
      <c r="BP23" s="94">
        <f>(6.75%)*103%</f>
        <v>6.9525000000000003E-2</v>
      </c>
      <c r="BQ23" s="94">
        <v>7.4999999999999997E-2</v>
      </c>
      <c r="BR23" s="94">
        <v>7.4999999999999997E-2</v>
      </c>
      <c r="BS23" s="94">
        <v>7.4999999999999997E-2</v>
      </c>
      <c r="BT23" s="94">
        <v>7.4999999999999997E-2</v>
      </c>
      <c r="BU23" s="94">
        <f>0.075*1.14</f>
        <v>8.5499999999999993E-2</v>
      </c>
      <c r="BV23" s="94">
        <f>0.075*1.14</f>
        <v>8.5499999999999993E-2</v>
      </c>
      <c r="BW23" s="94">
        <f>0.075*1.14</f>
        <v>8.5499999999999993E-2</v>
      </c>
      <c r="BX23" s="94">
        <f>0.075*1.14</f>
        <v>8.5499999999999993E-2</v>
      </c>
      <c r="BY23" s="94">
        <f>0.075*1.14</f>
        <v>8.5499999999999993E-2</v>
      </c>
      <c r="BZ23" s="94">
        <f>0.0833*1.14*1.1</f>
        <v>0.1044582</v>
      </c>
      <c r="CA23" s="94">
        <f t="shared" ref="CA23:CI23" si="22">0.0833*1.14</f>
        <v>9.4961999999999991E-2</v>
      </c>
      <c r="CB23" s="94">
        <f t="shared" si="22"/>
        <v>9.4961999999999991E-2</v>
      </c>
      <c r="CC23" s="94">
        <f t="shared" si="22"/>
        <v>9.4961999999999991E-2</v>
      </c>
      <c r="CD23" s="94">
        <f t="shared" si="22"/>
        <v>9.4961999999999991E-2</v>
      </c>
      <c r="CE23" s="94">
        <f t="shared" si="22"/>
        <v>9.4961999999999991E-2</v>
      </c>
      <c r="CF23" s="94">
        <f t="shared" si="22"/>
        <v>9.4961999999999991E-2</v>
      </c>
      <c r="CG23" s="94">
        <f t="shared" si="22"/>
        <v>9.4961999999999991E-2</v>
      </c>
      <c r="CH23" s="94">
        <f t="shared" si="22"/>
        <v>9.4961999999999991E-2</v>
      </c>
      <c r="CI23" s="94">
        <f t="shared" si="22"/>
        <v>9.4961999999999991E-2</v>
      </c>
      <c r="CJ23" s="94">
        <v>8.3299999999999999E-2</v>
      </c>
      <c r="CK23" s="94">
        <v>8.3299999999999999E-2</v>
      </c>
      <c r="CL23" s="94">
        <f t="shared" ref="CL23:CX23" si="23">0.0833*1.14</f>
        <v>9.4961999999999991E-2</v>
      </c>
      <c r="CM23" s="94">
        <f t="shared" si="23"/>
        <v>9.4961999999999991E-2</v>
      </c>
      <c r="CN23" s="94">
        <f t="shared" si="23"/>
        <v>9.4961999999999991E-2</v>
      </c>
      <c r="CO23" s="94">
        <f t="shared" si="23"/>
        <v>9.4961999999999991E-2</v>
      </c>
      <c r="CP23" s="94">
        <f t="shared" si="23"/>
        <v>9.4961999999999991E-2</v>
      </c>
      <c r="CQ23" s="94">
        <f t="shared" si="23"/>
        <v>9.4961999999999991E-2</v>
      </c>
      <c r="CR23" s="94">
        <f t="shared" si="23"/>
        <v>9.4961999999999991E-2</v>
      </c>
      <c r="CS23" s="94">
        <f t="shared" si="23"/>
        <v>9.4961999999999991E-2</v>
      </c>
      <c r="CT23" s="94">
        <f t="shared" si="23"/>
        <v>9.4961999999999991E-2</v>
      </c>
      <c r="CU23" s="94">
        <f t="shared" si="23"/>
        <v>9.4961999999999991E-2</v>
      </c>
      <c r="CV23" s="94">
        <f t="shared" si="23"/>
        <v>9.4961999999999991E-2</v>
      </c>
      <c r="CW23" s="94">
        <f t="shared" si="23"/>
        <v>9.4961999999999991E-2</v>
      </c>
      <c r="CX23" s="94">
        <f t="shared" si="23"/>
        <v>9.4961999999999991E-2</v>
      </c>
      <c r="CY23" s="94">
        <v>9.5000000000000001E-2</v>
      </c>
      <c r="CZ23" s="94">
        <v>9.5000000000000001E-2</v>
      </c>
      <c r="DA23" s="94">
        <v>9.5000000000000001E-2</v>
      </c>
      <c r="DB23" s="94">
        <v>9.5000000000000001E-2</v>
      </c>
      <c r="DC23" s="94">
        <v>9.5000000000000001E-2</v>
      </c>
      <c r="DD23" s="94">
        <v>9.5000000000000001E-2</v>
      </c>
      <c r="DE23" s="94">
        <v>9.5000000000000001E-2</v>
      </c>
      <c r="DF23" s="94">
        <v>9.5000000000000001E-2</v>
      </c>
      <c r="DG23" s="94">
        <v>9.5000000000000001E-2</v>
      </c>
      <c r="DH23" s="94">
        <v>8.7499999999999994E-2</v>
      </c>
      <c r="DI23" s="94">
        <v>8.2500000000000004E-2</v>
      </c>
      <c r="DJ23" s="94">
        <v>0.08</v>
      </c>
      <c r="DK23" s="94">
        <v>0.08</v>
      </c>
      <c r="DL23" s="94">
        <v>0.08</v>
      </c>
      <c r="DM23" s="94">
        <v>0.08</v>
      </c>
      <c r="DN23" s="94">
        <v>0.08</v>
      </c>
      <c r="DO23" s="94">
        <v>0.08</v>
      </c>
      <c r="DP23" s="94">
        <v>0.08</v>
      </c>
      <c r="DQ23" s="94">
        <v>0.08</v>
      </c>
      <c r="DR23" s="94">
        <v>0.08</v>
      </c>
      <c r="DS23" s="94">
        <v>0.08</v>
      </c>
      <c r="DT23" s="94">
        <v>0.08</v>
      </c>
      <c r="DU23" s="94">
        <v>0.08</v>
      </c>
      <c r="DV23" s="94">
        <v>0.08</v>
      </c>
      <c r="DW23" s="94">
        <v>0.08</v>
      </c>
      <c r="DX23" s="94">
        <v>0.08</v>
      </c>
      <c r="DY23" s="144">
        <v>0.08</v>
      </c>
      <c r="DZ23" s="68"/>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1"/>
      <c r="FL23" s="1"/>
      <c r="FM23" s="1"/>
      <c r="FN23" s="1"/>
    </row>
    <row r="24" spans="1:170" ht="15" customHeight="1">
      <c r="A24" s="137" t="s">
        <v>48</v>
      </c>
      <c r="B24" s="22">
        <v>0</v>
      </c>
      <c r="C24" s="94">
        <v>0</v>
      </c>
      <c r="D24" s="94">
        <v>0</v>
      </c>
      <c r="E24" s="94">
        <v>0</v>
      </c>
      <c r="F24" s="94">
        <v>0</v>
      </c>
      <c r="G24" s="94">
        <v>0</v>
      </c>
      <c r="H24" s="94">
        <v>0</v>
      </c>
      <c r="I24" s="94">
        <v>0</v>
      </c>
      <c r="J24" s="94">
        <v>0</v>
      </c>
      <c r="K24" s="94">
        <v>0</v>
      </c>
      <c r="L24" s="94">
        <v>0</v>
      </c>
      <c r="M24" s="94">
        <v>0</v>
      </c>
      <c r="N24" s="94">
        <v>0</v>
      </c>
      <c r="O24" s="94">
        <v>0</v>
      </c>
      <c r="P24" s="94">
        <v>0</v>
      </c>
      <c r="Q24" s="94">
        <v>0</v>
      </c>
      <c r="R24" s="94">
        <v>0</v>
      </c>
      <c r="S24" s="94">
        <v>0</v>
      </c>
      <c r="T24" s="94">
        <v>0</v>
      </c>
      <c r="U24" s="94">
        <v>0</v>
      </c>
      <c r="V24" s="94">
        <v>0</v>
      </c>
      <c r="W24" s="94">
        <v>0</v>
      </c>
      <c r="X24" s="94">
        <v>0</v>
      </c>
      <c r="Y24" s="94">
        <v>0</v>
      </c>
      <c r="Z24" s="94">
        <v>0</v>
      </c>
      <c r="AA24" s="94">
        <v>0</v>
      </c>
      <c r="AB24" s="94">
        <v>0</v>
      </c>
      <c r="AC24" s="94">
        <v>0</v>
      </c>
      <c r="AD24" s="94">
        <v>0</v>
      </c>
      <c r="AE24" s="94">
        <v>0</v>
      </c>
      <c r="AF24" s="94">
        <v>0</v>
      </c>
      <c r="AG24" s="94">
        <v>0</v>
      </c>
      <c r="AH24" s="94">
        <v>0</v>
      </c>
      <c r="AI24" s="94">
        <v>0</v>
      </c>
      <c r="AJ24" s="94">
        <v>0</v>
      </c>
      <c r="AK24" s="94">
        <v>0</v>
      </c>
      <c r="AL24" s="94">
        <v>0</v>
      </c>
      <c r="AM24" s="94">
        <v>0</v>
      </c>
      <c r="AN24" s="94">
        <v>0</v>
      </c>
      <c r="AO24" s="94">
        <v>0</v>
      </c>
      <c r="AP24" s="94">
        <v>0</v>
      </c>
      <c r="AQ24" s="94">
        <v>0</v>
      </c>
      <c r="AR24" s="94">
        <v>0</v>
      </c>
      <c r="AS24" s="94">
        <v>0</v>
      </c>
      <c r="AT24" s="94">
        <v>0</v>
      </c>
      <c r="AU24" s="94">
        <v>0</v>
      </c>
      <c r="AV24" s="94">
        <v>0</v>
      </c>
      <c r="AW24" s="94">
        <v>0</v>
      </c>
      <c r="AX24" s="94">
        <v>0</v>
      </c>
      <c r="AY24" s="94">
        <v>0</v>
      </c>
      <c r="AZ24" s="94">
        <v>0</v>
      </c>
      <c r="BA24" s="94">
        <v>0</v>
      </c>
      <c r="BB24" s="94">
        <v>0</v>
      </c>
      <c r="BC24" s="94">
        <v>0</v>
      </c>
      <c r="BD24" s="94">
        <v>0</v>
      </c>
      <c r="BE24" s="94">
        <v>0</v>
      </c>
      <c r="BF24" s="94">
        <v>0</v>
      </c>
      <c r="BG24" s="94">
        <v>0</v>
      </c>
      <c r="BH24" s="94">
        <v>0</v>
      </c>
      <c r="BI24" s="94">
        <v>0</v>
      </c>
      <c r="BJ24" s="94">
        <v>0</v>
      </c>
      <c r="BK24" s="94">
        <v>0</v>
      </c>
      <c r="BL24" s="94">
        <v>0</v>
      </c>
      <c r="BM24" s="94">
        <v>0</v>
      </c>
      <c r="BN24" s="94">
        <v>0</v>
      </c>
      <c r="BO24" s="94">
        <v>0</v>
      </c>
      <c r="BP24" s="94">
        <v>0</v>
      </c>
      <c r="BQ24" s="94">
        <v>5.6000000000000001E-2</v>
      </c>
      <c r="BR24" s="94">
        <v>5.6000000000000001E-2</v>
      </c>
      <c r="BS24" s="94">
        <v>5.6000000000000001E-2</v>
      </c>
      <c r="BT24" s="94">
        <v>5.6000000000000001E-2</v>
      </c>
      <c r="BU24" s="94">
        <v>7.8E-2</v>
      </c>
      <c r="BV24" s="94">
        <v>7.8E-2</v>
      </c>
      <c r="BW24" s="94">
        <v>7.8E-2</v>
      </c>
      <c r="BX24" s="94">
        <v>7.8E-2</v>
      </c>
      <c r="BY24" s="94">
        <v>7.8E-2</v>
      </c>
      <c r="BZ24" s="94">
        <v>0</v>
      </c>
      <c r="CA24" s="94">
        <v>0</v>
      </c>
      <c r="CB24" s="94">
        <v>0</v>
      </c>
      <c r="CC24" s="94">
        <v>0</v>
      </c>
      <c r="CD24" s="94">
        <v>0</v>
      </c>
      <c r="CE24" s="94">
        <v>0</v>
      </c>
      <c r="CF24" s="94">
        <v>0</v>
      </c>
      <c r="CG24" s="94">
        <v>0</v>
      </c>
      <c r="CH24" s="94">
        <v>0</v>
      </c>
      <c r="CI24" s="94">
        <v>0</v>
      </c>
      <c r="CJ24" s="94">
        <v>0</v>
      </c>
      <c r="CK24" s="94">
        <v>0</v>
      </c>
      <c r="CL24" s="94">
        <v>0</v>
      </c>
      <c r="CM24" s="94">
        <v>0</v>
      </c>
      <c r="CN24" s="94">
        <v>0</v>
      </c>
      <c r="CO24" s="94">
        <v>0</v>
      </c>
      <c r="CP24" s="94">
        <v>0</v>
      </c>
      <c r="CQ24" s="94">
        <v>0</v>
      </c>
      <c r="CR24" s="94">
        <v>0</v>
      </c>
      <c r="CS24" s="94">
        <v>0</v>
      </c>
      <c r="CT24" s="94">
        <v>0</v>
      </c>
      <c r="CU24" s="94">
        <v>0</v>
      </c>
      <c r="CV24" s="94">
        <v>0</v>
      </c>
      <c r="CW24" s="94">
        <v>0</v>
      </c>
      <c r="CX24" s="94">
        <v>0</v>
      </c>
      <c r="CY24" s="94">
        <v>0</v>
      </c>
      <c r="CZ24" s="94">
        <v>0</v>
      </c>
      <c r="DA24" s="94">
        <v>0</v>
      </c>
      <c r="DB24" s="94">
        <v>0</v>
      </c>
      <c r="DC24" s="94">
        <v>0</v>
      </c>
      <c r="DD24" s="94">
        <v>0</v>
      </c>
      <c r="DE24" s="94">
        <v>0</v>
      </c>
      <c r="DF24" s="94">
        <f>4.95%*1.2199</f>
        <v>6.0385050000000003E-2</v>
      </c>
      <c r="DG24" s="94">
        <f>4.95%*1.2199</f>
        <v>6.0385050000000003E-2</v>
      </c>
      <c r="DH24" s="94">
        <f>4.95%*1.2199</f>
        <v>6.0385050000000003E-2</v>
      </c>
      <c r="DI24" s="94">
        <f>4.95%*1.2199</f>
        <v>6.0385050000000003E-2</v>
      </c>
      <c r="DJ24" s="94">
        <v>0.06</v>
      </c>
      <c r="DK24" s="94">
        <v>0.06</v>
      </c>
      <c r="DL24" s="94">
        <v>0.06</v>
      </c>
      <c r="DM24" s="94">
        <v>0.06</v>
      </c>
      <c r="DN24" s="94">
        <v>0.06</v>
      </c>
      <c r="DO24" s="94">
        <v>0.06</v>
      </c>
      <c r="DP24" s="94">
        <v>0.06</v>
      </c>
      <c r="DQ24" s="94">
        <v>0.06</v>
      </c>
      <c r="DR24" s="94">
        <v>0.06</v>
      </c>
      <c r="DS24" s="94">
        <v>0.06</v>
      </c>
      <c r="DT24" s="94">
        <v>0.06</v>
      </c>
      <c r="DU24" s="94">
        <v>0.06</v>
      </c>
      <c r="DV24" s="94">
        <v>0.06</v>
      </c>
      <c r="DW24" s="94">
        <v>0.06</v>
      </c>
      <c r="DX24" s="94">
        <v>0.06</v>
      </c>
      <c r="DY24" s="144">
        <v>0.06</v>
      </c>
      <c r="DZ24" s="68"/>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1"/>
      <c r="FL24" s="1"/>
      <c r="FM24" s="1"/>
      <c r="FN24" s="1"/>
    </row>
    <row r="25" spans="1:170" ht="15" customHeight="1">
      <c r="A25" s="137" t="s">
        <v>49</v>
      </c>
      <c r="B25" s="22">
        <v>0</v>
      </c>
      <c r="C25" s="94">
        <v>0</v>
      </c>
      <c r="D25" s="94">
        <v>0</v>
      </c>
      <c r="E25" s="94">
        <v>0</v>
      </c>
      <c r="F25" s="94">
        <v>0</v>
      </c>
      <c r="G25" s="94">
        <v>0</v>
      </c>
      <c r="H25" s="94">
        <v>0</v>
      </c>
      <c r="I25" s="94">
        <v>0</v>
      </c>
      <c r="J25" s="94">
        <v>0</v>
      </c>
      <c r="K25" s="94">
        <v>0</v>
      </c>
      <c r="L25" s="94">
        <v>0</v>
      </c>
      <c r="M25" s="94">
        <v>0</v>
      </c>
      <c r="N25" s="94">
        <v>0</v>
      </c>
      <c r="O25" s="94">
        <v>0</v>
      </c>
      <c r="P25" s="94">
        <v>0</v>
      </c>
      <c r="Q25" s="94">
        <v>0</v>
      </c>
      <c r="R25" s="94">
        <v>0</v>
      </c>
      <c r="S25" s="94">
        <v>0</v>
      </c>
      <c r="T25" s="94">
        <v>0</v>
      </c>
      <c r="U25" s="94">
        <v>0</v>
      </c>
      <c r="V25" s="94">
        <v>0</v>
      </c>
      <c r="W25" s="94">
        <v>0</v>
      </c>
      <c r="X25" s="94">
        <v>0</v>
      </c>
      <c r="Y25" s="94">
        <v>0</v>
      </c>
      <c r="Z25" s="94">
        <v>0</v>
      </c>
      <c r="AA25" s="94">
        <v>0</v>
      </c>
      <c r="AB25" s="94">
        <v>0</v>
      </c>
      <c r="AC25" s="94">
        <v>0</v>
      </c>
      <c r="AD25" s="94">
        <v>0</v>
      </c>
      <c r="AE25" s="94">
        <v>0</v>
      </c>
      <c r="AF25" s="94">
        <v>0</v>
      </c>
      <c r="AG25" s="94">
        <v>0</v>
      </c>
      <c r="AH25" s="94">
        <v>0</v>
      </c>
      <c r="AI25" s="94">
        <v>0.05</v>
      </c>
      <c r="AJ25" s="94">
        <v>0.05</v>
      </c>
      <c r="AK25" s="94">
        <v>0.05</v>
      </c>
      <c r="AL25" s="94">
        <v>0.05</v>
      </c>
      <c r="AM25" s="94">
        <v>7.0000000000000007E-2</v>
      </c>
      <c r="AN25" s="94">
        <v>7.0000000000000007E-2</v>
      </c>
      <c r="AO25" s="94">
        <v>0.06</v>
      </c>
      <c r="AP25" s="94">
        <v>0.06</v>
      </c>
      <c r="AQ25" s="94">
        <v>0.06</v>
      </c>
      <c r="AR25" s="94">
        <v>0.06</v>
      </c>
      <c r="AS25" s="94">
        <v>0.06</v>
      </c>
      <c r="AT25" s="94">
        <v>0.06</v>
      </c>
      <c r="AU25" s="94">
        <v>0.06</v>
      </c>
      <c r="AV25" s="94">
        <v>0.06</v>
      </c>
      <c r="AW25" s="94">
        <v>0.06</v>
      </c>
      <c r="AX25" s="94">
        <v>0.06</v>
      </c>
      <c r="AY25" s="94">
        <f t="shared" ref="AY25:BH25" si="24">6%+(6%*5%)</f>
        <v>6.3E-2</v>
      </c>
      <c r="AZ25" s="94">
        <f t="shared" si="24"/>
        <v>6.3E-2</v>
      </c>
      <c r="BA25" s="94">
        <f t="shared" si="24"/>
        <v>6.3E-2</v>
      </c>
      <c r="BB25" s="94">
        <f t="shared" si="24"/>
        <v>6.3E-2</v>
      </c>
      <c r="BC25" s="94">
        <f t="shared" si="24"/>
        <v>6.3E-2</v>
      </c>
      <c r="BD25" s="94">
        <f t="shared" si="24"/>
        <v>6.3E-2</v>
      </c>
      <c r="BE25" s="94">
        <f t="shared" si="24"/>
        <v>6.3E-2</v>
      </c>
      <c r="BF25" s="94">
        <f t="shared" si="24"/>
        <v>6.3E-2</v>
      </c>
      <c r="BG25" s="94">
        <f t="shared" si="24"/>
        <v>6.3E-2</v>
      </c>
      <c r="BH25" s="94">
        <f t="shared" si="24"/>
        <v>6.3E-2</v>
      </c>
      <c r="BI25" s="94">
        <f>(6%+1.8%+1.9%)+((6%+1.8%)*5%)</f>
        <v>0.1009</v>
      </c>
      <c r="BJ25" s="94">
        <f t="shared" ref="BJ25:BP25" si="25">(6%+1.8%)+((6%+1.8%)*10%)</f>
        <v>8.5800000000000001E-2</v>
      </c>
      <c r="BK25" s="94">
        <f t="shared" si="25"/>
        <v>8.5800000000000001E-2</v>
      </c>
      <c r="BL25" s="94">
        <f t="shared" si="25"/>
        <v>8.5800000000000001E-2</v>
      </c>
      <c r="BM25" s="94">
        <f t="shared" si="25"/>
        <v>8.5800000000000001E-2</v>
      </c>
      <c r="BN25" s="94">
        <f t="shared" si="25"/>
        <v>8.5800000000000001E-2</v>
      </c>
      <c r="BO25" s="94">
        <f t="shared" si="25"/>
        <v>8.5800000000000001E-2</v>
      </c>
      <c r="BP25" s="94">
        <f t="shared" si="25"/>
        <v>8.5800000000000001E-2</v>
      </c>
      <c r="BQ25" s="94">
        <v>0.1133</v>
      </c>
      <c r="BR25" s="94">
        <v>0.1133</v>
      </c>
      <c r="BS25" s="94">
        <v>0.1133</v>
      </c>
      <c r="BT25" s="94">
        <v>0.1133</v>
      </c>
      <c r="BU25" s="94">
        <v>0.12</v>
      </c>
      <c r="BV25" s="94">
        <v>0.12</v>
      </c>
      <c r="BW25" s="94">
        <v>0.12</v>
      </c>
      <c r="BX25" s="94">
        <v>0.12</v>
      </c>
      <c r="BY25" s="94">
        <v>0.12</v>
      </c>
      <c r="BZ25" s="94">
        <v>0.12</v>
      </c>
      <c r="CA25" s="94">
        <v>0.12</v>
      </c>
      <c r="CB25" s="94">
        <v>0.12</v>
      </c>
      <c r="CC25" s="94">
        <v>0.12</v>
      </c>
      <c r="CD25" s="94">
        <v>0.12</v>
      </c>
      <c r="CE25" s="94">
        <v>0.12</v>
      </c>
      <c r="CF25" s="94">
        <v>0.12</v>
      </c>
      <c r="CG25" s="94">
        <v>0.12</v>
      </c>
      <c r="CH25" s="94">
        <v>0.12</v>
      </c>
      <c r="CI25" s="94">
        <v>0.12</v>
      </c>
      <c r="CJ25" s="94">
        <v>0.12</v>
      </c>
      <c r="CK25" s="94">
        <v>9.5000000000000001E-2</v>
      </c>
      <c r="CL25" s="94">
        <v>9.5000000000000001E-2</v>
      </c>
      <c r="CM25" s="94">
        <v>9.5000000000000001E-2</v>
      </c>
      <c r="CN25" s="94">
        <v>9.8000000000000004E-2</v>
      </c>
      <c r="CO25" s="94">
        <v>9.8000000000000004E-2</v>
      </c>
      <c r="CP25" s="94">
        <v>9.8000000000000004E-2</v>
      </c>
      <c r="CQ25" s="94">
        <v>9.8000000000000004E-2</v>
      </c>
      <c r="CR25" s="94">
        <v>9.8000000000000004E-2</v>
      </c>
      <c r="CS25" s="94">
        <v>9.8000000000000004E-2</v>
      </c>
      <c r="CT25" s="94">
        <v>9.8000000000000004E-2</v>
      </c>
      <c r="CU25" s="94">
        <v>9.8000000000000004E-2</v>
      </c>
      <c r="CV25" s="94">
        <v>9.8000000000000004E-2</v>
      </c>
      <c r="CW25" s="94">
        <v>9.8000000000000004E-2</v>
      </c>
      <c r="CX25" s="94">
        <v>9.8000000000000004E-2</v>
      </c>
      <c r="CY25" s="94">
        <v>9.8000000000000004E-2</v>
      </c>
      <c r="CZ25" s="94">
        <v>9.8000000000000004E-2</v>
      </c>
      <c r="DA25" s="94">
        <v>9.8000000000000004E-2</v>
      </c>
      <c r="DB25" s="94">
        <v>9.8000000000000004E-2</v>
      </c>
      <c r="DC25" s="94">
        <v>9.8000000000000004E-2</v>
      </c>
      <c r="DD25" s="94">
        <v>9.8000000000000004E-2</v>
      </c>
      <c r="DE25" s="94">
        <v>9.8000000000000004E-2</v>
      </c>
      <c r="DF25" s="94">
        <v>9.8000000000000004E-2</v>
      </c>
      <c r="DG25" s="94">
        <v>9.8000000000000004E-2</v>
      </c>
      <c r="DH25" s="94">
        <v>9.8000000000000004E-2</v>
      </c>
      <c r="DI25" s="94">
        <v>9.8000000000000004E-2</v>
      </c>
      <c r="DJ25" s="94">
        <v>9.8000000000000004E-2</v>
      </c>
      <c r="DK25" s="94">
        <v>9.8000000000000004E-2</v>
      </c>
      <c r="DL25" s="94">
        <v>9.8000000000000004E-2</v>
      </c>
      <c r="DM25" s="94">
        <v>9.8000000000000004E-2</v>
      </c>
      <c r="DN25" s="94">
        <v>9.8000000000000004E-2</v>
      </c>
      <c r="DO25" s="94">
        <v>9.8000000000000004E-2</v>
      </c>
      <c r="DP25" s="94">
        <v>9.8000000000000004E-2</v>
      </c>
      <c r="DQ25" s="94">
        <v>9.8000000000000004E-2</v>
      </c>
      <c r="DR25" s="94">
        <v>9.8000000000000004E-2</v>
      </c>
      <c r="DS25" s="94">
        <v>9.8000000000000004E-2</v>
      </c>
      <c r="DT25" s="94">
        <v>9.8000000000000004E-2</v>
      </c>
      <c r="DU25" s="94">
        <v>9.8000000000000004E-2</v>
      </c>
      <c r="DV25" s="94">
        <v>9.8000000000000004E-2</v>
      </c>
      <c r="DW25" s="94">
        <v>9.2999999999999999E-2</v>
      </c>
      <c r="DX25" s="94">
        <v>9.0499999999999997E-2</v>
      </c>
      <c r="DY25" s="144">
        <v>9.0499999999999997E-2</v>
      </c>
      <c r="DZ25" s="68"/>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1"/>
      <c r="FL25" s="1"/>
      <c r="FM25" s="1"/>
      <c r="FN25" s="1"/>
    </row>
    <row r="26" spans="1:170" ht="15" customHeight="1">
      <c r="A26" s="137" t="s">
        <v>50</v>
      </c>
      <c r="B26" s="22">
        <v>0</v>
      </c>
      <c r="C26" s="94">
        <v>0</v>
      </c>
      <c r="D26" s="94">
        <v>0</v>
      </c>
      <c r="E26" s="94">
        <v>0</v>
      </c>
      <c r="F26" s="94">
        <v>0</v>
      </c>
      <c r="G26" s="94">
        <v>0</v>
      </c>
      <c r="H26" s="94">
        <v>0</v>
      </c>
      <c r="I26" s="94">
        <v>0</v>
      </c>
      <c r="J26" s="94">
        <v>0</v>
      </c>
      <c r="K26" s="94">
        <v>0</v>
      </c>
      <c r="L26" s="94">
        <v>0</v>
      </c>
      <c r="M26" s="94">
        <v>0</v>
      </c>
      <c r="N26" s="94">
        <v>0</v>
      </c>
      <c r="O26" s="94">
        <v>0</v>
      </c>
      <c r="P26" s="94">
        <v>0</v>
      </c>
      <c r="Q26" s="94">
        <v>0</v>
      </c>
      <c r="R26" s="94">
        <v>0</v>
      </c>
      <c r="S26" s="94">
        <v>0</v>
      </c>
      <c r="T26" s="94">
        <v>0</v>
      </c>
      <c r="U26" s="94">
        <v>0</v>
      </c>
      <c r="V26" s="94">
        <v>0</v>
      </c>
      <c r="W26" s="94">
        <v>5.0000000000000001E-3</v>
      </c>
      <c r="X26" s="94">
        <v>5.0000000000000001E-3</v>
      </c>
      <c r="Y26" s="94">
        <v>5.0000000000000001E-3</v>
      </c>
      <c r="Z26" s="94">
        <v>5.5E-2</v>
      </c>
      <c r="AA26" s="94">
        <v>5.5E-2</v>
      </c>
      <c r="AB26" s="94">
        <v>5.5E-2</v>
      </c>
      <c r="AC26" s="94">
        <v>5.5E-2</v>
      </c>
      <c r="AD26" s="94">
        <v>5.5E-2</v>
      </c>
      <c r="AE26" s="94">
        <v>5.5E-2</v>
      </c>
      <c r="AF26" s="94">
        <v>5.5E-2</v>
      </c>
      <c r="AG26" s="94">
        <v>5.5E-2</v>
      </c>
      <c r="AH26" s="94">
        <v>0.06</v>
      </c>
      <c r="AI26" s="94">
        <v>0.06</v>
      </c>
      <c r="AJ26" s="94">
        <v>0.06</v>
      </c>
      <c r="AK26" s="94">
        <v>0.06</v>
      </c>
      <c r="AL26" s="94">
        <v>0.06</v>
      </c>
      <c r="AM26" s="94">
        <v>0.06</v>
      </c>
      <c r="AN26" s="94">
        <v>6.5000000000000002E-2</v>
      </c>
      <c r="AO26" s="94">
        <v>6.5000000000000002E-2</v>
      </c>
      <c r="AP26" s="94">
        <v>0.08</v>
      </c>
      <c r="AQ26" s="94">
        <v>0.08</v>
      </c>
      <c r="AR26" s="94">
        <v>7.0000000000000007E-2</v>
      </c>
      <c r="AS26" s="94">
        <v>7.0000000000000007E-2</v>
      </c>
      <c r="AT26" s="94">
        <v>0.06</v>
      </c>
      <c r="AU26" s="94">
        <v>0.06</v>
      </c>
      <c r="AV26" s="94">
        <v>0.06</v>
      </c>
      <c r="AW26" s="94">
        <v>0.06</v>
      </c>
      <c r="AX26" s="94">
        <v>0.06</v>
      </c>
      <c r="AY26" s="94">
        <v>0.06</v>
      </c>
      <c r="AZ26" s="94">
        <v>0.06</v>
      </c>
      <c r="BA26" s="94">
        <v>0.06</v>
      </c>
      <c r="BB26" s="94">
        <v>0.06</v>
      </c>
      <c r="BC26" s="94">
        <v>0.06</v>
      </c>
      <c r="BD26" s="94">
        <v>0.06</v>
      </c>
      <c r="BE26" s="27">
        <f>6%+(6%*14%)</f>
        <v>6.8400000000000002E-2</v>
      </c>
      <c r="BF26" s="27">
        <f>6%+(6%*14%)</f>
        <v>6.8400000000000002E-2</v>
      </c>
      <c r="BG26" s="27">
        <f>6%+(6%*14%)</f>
        <v>6.8400000000000002E-2</v>
      </c>
      <c r="BH26" s="94">
        <v>0.06</v>
      </c>
      <c r="BI26" s="94">
        <v>0.06</v>
      </c>
      <c r="BJ26" s="94">
        <v>0.06</v>
      </c>
      <c r="BK26" s="94">
        <v>5.5E-2</v>
      </c>
      <c r="BL26" s="94">
        <v>0.05</v>
      </c>
      <c r="BM26" s="94">
        <v>4.4999999999999998E-2</v>
      </c>
      <c r="BN26" s="94">
        <v>0.04</v>
      </c>
      <c r="BO26" s="94">
        <v>3.5000000000000003E-2</v>
      </c>
      <c r="BP26" s="94">
        <v>0.03</v>
      </c>
      <c r="BQ26" s="94">
        <v>0.03</v>
      </c>
      <c r="BR26" s="94">
        <v>0.03</v>
      </c>
      <c r="BS26" s="94">
        <v>0.04</v>
      </c>
      <c r="BT26" s="94">
        <v>0.04</v>
      </c>
      <c r="BU26" s="94">
        <v>0.04</v>
      </c>
      <c r="BV26" s="94">
        <v>0.04</v>
      </c>
      <c r="BW26" s="94">
        <v>0.04</v>
      </c>
      <c r="BX26" s="94">
        <v>0.04</v>
      </c>
      <c r="BY26" s="94">
        <v>0.04</v>
      </c>
      <c r="BZ26" s="94">
        <v>0.04</v>
      </c>
      <c r="CA26" s="94">
        <v>0.04</v>
      </c>
      <c r="CB26" s="94">
        <v>0.04</v>
      </c>
      <c r="CC26" s="94">
        <v>0.04</v>
      </c>
      <c r="CD26" s="94">
        <v>0.04</v>
      </c>
      <c r="CE26" s="94">
        <v>0.04</v>
      </c>
      <c r="CF26" s="94">
        <v>0.04</v>
      </c>
      <c r="CG26" s="94">
        <v>0.05</v>
      </c>
      <c r="CH26" s="94">
        <v>0.05</v>
      </c>
      <c r="CI26" s="94">
        <v>0.05</v>
      </c>
      <c r="CJ26" s="94">
        <v>0.05</v>
      </c>
      <c r="CK26" s="94">
        <v>0.05</v>
      </c>
      <c r="CL26" s="94">
        <v>0.05</v>
      </c>
      <c r="CM26" s="94">
        <v>0.05</v>
      </c>
      <c r="CN26" s="94">
        <v>0.05</v>
      </c>
      <c r="CO26" s="94">
        <v>0.05</v>
      </c>
      <c r="CP26" s="94">
        <v>0.05</v>
      </c>
      <c r="CQ26" s="94">
        <v>0.05</v>
      </c>
      <c r="CR26" s="94">
        <v>0.05</v>
      </c>
      <c r="CS26" s="94">
        <v>0.05</v>
      </c>
      <c r="CT26" s="94">
        <v>0.05</v>
      </c>
      <c r="CU26" s="94">
        <v>0.05</v>
      </c>
      <c r="CV26" s="94">
        <v>0.05</v>
      </c>
      <c r="CW26" s="94">
        <v>0.05</v>
      </c>
      <c r="CX26" s="94">
        <v>0.05</v>
      </c>
      <c r="CY26" s="94">
        <v>0.05</v>
      </c>
      <c r="CZ26" s="94">
        <v>0.05</v>
      </c>
      <c r="DA26" s="94">
        <v>0.05</v>
      </c>
      <c r="DB26" s="94">
        <v>0.05</v>
      </c>
      <c r="DC26" s="94">
        <v>0.05</v>
      </c>
      <c r="DD26" s="94">
        <v>0.05</v>
      </c>
      <c r="DE26" s="94">
        <v>0.05</v>
      </c>
      <c r="DF26" s="94">
        <v>0.05</v>
      </c>
      <c r="DG26" s="94">
        <v>0.05</v>
      </c>
      <c r="DH26" s="94">
        <v>0.05</v>
      </c>
      <c r="DI26" s="94">
        <v>0.05</v>
      </c>
      <c r="DJ26" s="94">
        <v>0.05</v>
      </c>
      <c r="DK26" s="94">
        <v>0.05</v>
      </c>
      <c r="DL26" s="94">
        <v>0.05</v>
      </c>
      <c r="DM26" s="94">
        <v>0.05</v>
      </c>
      <c r="DN26" s="94">
        <v>0.05</v>
      </c>
      <c r="DO26" s="94">
        <v>0.05</v>
      </c>
      <c r="DP26" s="94">
        <v>0.05</v>
      </c>
      <c r="DQ26" s="94">
        <v>0.05</v>
      </c>
      <c r="DR26" s="94">
        <v>0.05</v>
      </c>
      <c r="DS26" s="94">
        <v>0.05</v>
      </c>
      <c r="DT26" s="94">
        <v>0.05</v>
      </c>
      <c r="DU26" s="94">
        <v>0.05</v>
      </c>
      <c r="DV26" s="94">
        <v>4.7E-2</v>
      </c>
      <c r="DW26" s="94">
        <v>4.3999999999999997E-2</v>
      </c>
      <c r="DX26" s="94">
        <v>0.04</v>
      </c>
      <c r="DY26" s="144">
        <v>0.04</v>
      </c>
      <c r="DZ26" s="68"/>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1"/>
      <c r="FL26" s="1"/>
      <c r="FM26" s="1"/>
      <c r="FN26" s="1"/>
    </row>
    <row r="27" spans="1:170" ht="15" customHeight="1">
      <c r="A27" s="137" t="s">
        <v>51</v>
      </c>
      <c r="B27" s="22">
        <v>0</v>
      </c>
      <c r="C27" s="94">
        <v>0</v>
      </c>
      <c r="D27" s="94">
        <v>0</v>
      </c>
      <c r="E27" s="94">
        <v>0</v>
      </c>
      <c r="F27" s="94">
        <v>0</v>
      </c>
      <c r="G27" s="94">
        <v>0</v>
      </c>
      <c r="H27" s="94">
        <v>0</v>
      </c>
      <c r="I27" s="94">
        <v>0</v>
      </c>
      <c r="J27" s="94">
        <v>0</v>
      </c>
      <c r="K27" s="94">
        <v>0</v>
      </c>
      <c r="L27" s="94">
        <v>0</v>
      </c>
      <c r="M27" s="94">
        <v>0</v>
      </c>
      <c r="N27" s="94">
        <v>0</v>
      </c>
      <c r="O27" s="94">
        <v>0</v>
      </c>
      <c r="P27" s="94">
        <v>0</v>
      </c>
      <c r="Q27" s="94">
        <v>0</v>
      </c>
      <c r="R27" s="94">
        <v>0</v>
      </c>
      <c r="S27" s="95">
        <v>5.0000000000000001E-3</v>
      </c>
      <c r="T27" s="95">
        <v>5.0000000000000001E-3</v>
      </c>
      <c r="U27" s="95">
        <v>1.4999999999999999E-2</v>
      </c>
      <c r="V27" s="95">
        <v>1.4999999999999999E-2</v>
      </c>
      <c r="W27" s="95">
        <v>0.01</v>
      </c>
      <c r="X27" s="94">
        <v>0.01</v>
      </c>
      <c r="Y27" s="94">
        <v>0.01</v>
      </c>
      <c r="Z27" s="94">
        <v>0.01</v>
      </c>
      <c r="AA27" s="94">
        <v>0.01</v>
      </c>
      <c r="AB27" s="94">
        <v>0.01</v>
      </c>
      <c r="AC27" s="94">
        <v>0.01</v>
      </c>
      <c r="AD27" s="94">
        <v>0.01</v>
      </c>
      <c r="AE27" s="94">
        <v>0.01</v>
      </c>
      <c r="AF27" s="94">
        <v>0.01</v>
      </c>
      <c r="AG27" s="94">
        <v>0.02</v>
      </c>
      <c r="AH27" s="94">
        <v>0.02</v>
      </c>
      <c r="AI27" s="94">
        <v>0.02</v>
      </c>
      <c r="AJ27" s="94">
        <v>0.02</v>
      </c>
      <c r="AK27" s="94">
        <v>0.02</v>
      </c>
      <c r="AL27" s="94">
        <v>0.02</v>
      </c>
      <c r="AM27" s="94">
        <v>0.02</v>
      </c>
      <c r="AN27" s="94">
        <v>0.02</v>
      </c>
      <c r="AO27" s="94">
        <v>0.02</v>
      </c>
      <c r="AP27" s="94">
        <v>0.02</v>
      </c>
      <c r="AQ27" s="94">
        <v>0.02</v>
      </c>
      <c r="AR27" s="94">
        <v>0.02</v>
      </c>
      <c r="AS27" s="94">
        <v>0.02</v>
      </c>
      <c r="AT27" s="94">
        <v>0.02</v>
      </c>
      <c r="AU27" s="94">
        <v>0.02</v>
      </c>
      <c r="AV27" s="94">
        <v>0.02</v>
      </c>
      <c r="AW27" s="94">
        <v>0.02</v>
      </c>
      <c r="AX27" s="94">
        <v>0.02</v>
      </c>
      <c r="AY27" s="94">
        <v>0.02</v>
      </c>
      <c r="AZ27" s="94">
        <v>0.02</v>
      </c>
      <c r="BA27" s="94">
        <v>0.02</v>
      </c>
      <c r="BB27" s="94">
        <v>0.02</v>
      </c>
      <c r="BC27" s="94">
        <v>0.02</v>
      </c>
      <c r="BD27" s="94">
        <v>0.02</v>
      </c>
      <c r="BE27" s="94">
        <v>0.02</v>
      </c>
      <c r="BF27" s="94">
        <v>0.02</v>
      </c>
      <c r="BG27" s="94">
        <v>0.02</v>
      </c>
      <c r="BH27" s="94">
        <v>0.02</v>
      </c>
      <c r="BI27" s="94">
        <v>0.02</v>
      </c>
      <c r="BJ27" s="94">
        <v>0.02</v>
      </c>
      <c r="BK27" s="94">
        <v>0.02</v>
      </c>
      <c r="BL27" s="94">
        <v>0.02</v>
      </c>
      <c r="BM27" s="94">
        <v>0.02</v>
      </c>
      <c r="BN27" s="94">
        <v>0.02</v>
      </c>
      <c r="BO27" s="94">
        <v>0.02</v>
      </c>
      <c r="BP27" s="94">
        <v>0.02</v>
      </c>
      <c r="BQ27" s="94">
        <v>0.02</v>
      </c>
      <c r="BR27" s="94">
        <v>0.02</v>
      </c>
      <c r="BS27" s="94">
        <v>0.02</v>
      </c>
      <c r="BT27" s="94">
        <v>0.02</v>
      </c>
      <c r="BU27" s="94">
        <v>0.05</v>
      </c>
      <c r="BV27" s="94">
        <v>0.05</v>
      </c>
      <c r="BW27" s="94">
        <v>0.05</v>
      </c>
      <c r="BX27" s="94">
        <v>0.05</v>
      </c>
      <c r="BY27" s="94">
        <v>0.05</v>
      </c>
      <c r="BZ27" s="94">
        <v>0.05</v>
      </c>
      <c r="CA27" s="94">
        <v>0.05</v>
      </c>
      <c r="CB27" s="94">
        <v>0.05</v>
      </c>
      <c r="CC27" s="94">
        <v>0.05</v>
      </c>
      <c r="CD27" s="94">
        <v>0.05</v>
      </c>
      <c r="CE27" s="94">
        <v>0.05</v>
      </c>
      <c r="CF27" s="94">
        <v>0.05</v>
      </c>
      <c r="CG27" s="94">
        <v>0.05</v>
      </c>
      <c r="CH27" s="94">
        <v>0.05</v>
      </c>
      <c r="CI27" s="94">
        <v>0.05</v>
      </c>
      <c r="CJ27" s="94">
        <v>0.05</v>
      </c>
      <c r="CK27" s="94">
        <v>0.05</v>
      </c>
      <c r="CL27" s="94">
        <v>0.05</v>
      </c>
      <c r="CM27" s="94">
        <v>0.05</v>
      </c>
      <c r="CN27" s="94">
        <v>6.5000000000000002E-2</v>
      </c>
      <c r="CO27" s="94">
        <v>6.5000000000000002E-2</v>
      </c>
      <c r="CP27" s="94">
        <v>0.05</v>
      </c>
      <c r="CQ27" s="94">
        <v>0.05</v>
      </c>
      <c r="CR27" s="94">
        <v>6.25E-2</v>
      </c>
      <c r="CS27" s="94">
        <v>6.25E-2</v>
      </c>
      <c r="CT27" s="94">
        <v>6.25E-2</v>
      </c>
      <c r="CU27" s="94">
        <v>6.25E-2</v>
      </c>
      <c r="CV27" s="94">
        <v>6.25E-2</v>
      </c>
      <c r="CW27" s="94">
        <v>6.25E-2</v>
      </c>
      <c r="CX27" s="94">
        <v>6.25E-2</v>
      </c>
      <c r="CY27" s="94">
        <v>6.25E-2</v>
      </c>
      <c r="CZ27" s="94">
        <v>6.25E-2</v>
      </c>
      <c r="DA27" s="94">
        <v>6.25E-2</v>
      </c>
      <c r="DB27" s="94">
        <v>6.25E-2</v>
      </c>
      <c r="DC27" s="94">
        <v>6.25E-2</v>
      </c>
      <c r="DD27" s="94">
        <v>6.25E-2</v>
      </c>
      <c r="DE27" s="94">
        <v>6.25E-2</v>
      </c>
      <c r="DF27" s="94">
        <v>6.25E-2</v>
      </c>
      <c r="DG27" s="94">
        <v>6.25E-2</v>
      </c>
      <c r="DH27" s="94">
        <v>6.25E-2</v>
      </c>
      <c r="DI27" s="94">
        <v>6.25E-2</v>
      </c>
      <c r="DJ27" s="94">
        <v>6.25E-2</v>
      </c>
      <c r="DK27" s="94">
        <v>6.25E-2</v>
      </c>
      <c r="DL27" s="94">
        <v>6.25E-2</v>
      </c>
      <c r="DM27" s="94">
        <v>6.25E-2</v>
      </c>
      <c r="DN27" s="94">
        <v>6.25E-2</v>
      </c>
      <c r="DO27" s="94">
        <v>6.25E-2</v>
      </c>
      <c r="DP27" s="94">
        <v>6.25E-2</v>
      </c>
      <c r="DQ27" s="94">
        <v>6.25E-2</v>
      </c>
      <c r="DR27" s="94">
        <v>0.04</v>
      </c>
      <c r="DS27" s="94">
        <v>0.04</v>
      </c>
      <c r="DT27" s="94">
        <v>0.04</v>
      </c>
      <c r="DU27" s="94">
        <v>0.04</v>
      </c>
      <c r="DV27" s="94">
        <v>0.04</v>
      </c>
      <c r="DW27" s="94">
        <v>0.04</v>
      </c>
      <c r="DX27" s="94">
        <v>0.04</v>
      </c>
      <c r="DY27" s="144">
        <v>0.04</v>
      </c>
      <c r="DZ27" s="68"/>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1"/>
      <c r="FL27" s="1"/>
      <c r="FM27" s="1"/>
      <c r="FN27" s="1"/>
    </row>
    <row r="28" spans="1:170" ht="15" customHeight="1">
      <c r="A28" s="137" t="s">
        <v>52</v>
      </c>
      <c r="B28" s="22">
        <v>0</v>
      </c>
      <c r="C28" s="94">
        <v>0</v>
      </c>
      <c r="D28" s="94">
        <v>0</v>
      </c>
      <c r="E28" s="94">
        <v>0</v>
      </c>
      <c r="F28" s="94">
        <v>0</v>
      </c>
      <c r="G28" s="94">
        <v>0</v>
      </c>
      <c r="H28" s="94">
        <v>0</v>
      </c>
      <c r="I28" s="94">
        <v>0</v>
      </c>
      <c r="J28" s="94">
        <v>0</v>
      </c>
      <c r="K28" s="94">
        <v>0</v>
      </c>
      <c r="L28" s="94">
        <v>0</v>
      </c>
      <c r="M28" s="94">
        <v>0</v>
      </c>
      <c r="N28" s="94">
        <v>0</v>
      </c>
      <c r="O28" s="94">
        <v>0</v>
      </c>
      <c r="P28" s="94">
        <v>0</v>
      </c>
      <c r="Q28" s="94">
        <v>0</v>
      </c>
      <c r="R28" s="94">
        <v>0</v>
      </c>
      <c r="S28" s="94">
        <v>0.01</v>
      </c>
      <c r="T28" s="94">
        <v>0.01</v>
      </c>
      <c r="U28" s="94">
        <v>0.01</v>
      </c>
      <c r="V28" s="94">
        <v>0.01</v>
      </c>
      <c r="W28" s="94">
        <v>0.01</v>
      </c>
      <c r="X28" s="94">
        <v>0.01</v>
      </c>
      <c r="Y28" s="94">
        <v>0.01</v>
      </c>
      <c r="Z28" s="94">
        <v>0.01</v>
      </c>
      <c r="AA28" s="94">
        <v>0.01</v>
      </c>
      <c r="AB28" s="94">
        <v>0.01</v>
      </c>
      <c r="AC28" s="94">
        <v>0.01</v>
      </c>
      <c r="AD28" s="94">
        <v>0.01</v>
      </c>
      <c r="AE28" s="94">
        <v>0.01</v>
      </c>
      <c r="AF28" s="94">
        <v>0.01</v>
      </c>
      <c r="AG28" s="94">
        <v>0.01</v>
      </c>
      <c r="AH28" s="94">
        <v>0.01</v>
      </c>
      <c r="AI28" s="94">
        <v>0.02</v>
      </c>
      <c r="AJ28" s="94">
        <v>0.02</v>
      </c>
      <c r="AK28" s="94">
        <v>0.02</v>
      </c>
      <c r="AL28" s="94">
        <v>0.02</v>
      </c>
      <c r="AM28" s="94">
        <v>0.03</v>
      </c>
      <c r="AN28" s="94">
        <v>0.03</v>
      </c>
      <c r="AO28" s="94">
        <v>0.03</v>
      </c>
      <c r="AP28" s="94">
        <v>0.03</v>
      </c>
      <c r="AQ28" s="94">
        <v>0.03</v>
      </c>
      <c r="AR28" s="94">
        <v>0.03</v>
      </c>
      <c r="AS28" s="94">
        <v>0.03</v>
      </c>
      <c r="AT28" s="94">
        <v>0.03</v>
      </c>
      <c r="AU28" s="94">
        <v>0.03</v>
      </c>
      <c r="AV28" s="94">
        <v>0.03</v>
      </c>
      <c r="AW28" s="94">
        <v>0.03</v>
      </c>
      <c r="AX28" s="94">
        <v>0.03</v>
      </c>
      <c r="AY28" s="94">
        <v>0.03</v>
      </c>
      <c r="AZ28" s="94">
        <v>0.03</v>
      </c>
      <c r="BA28" s="94">
        <v>0.03</v>
      </c>
      <c r="BB28" s="94">
        <v>0.03</v>
      </c>
      <c r="BC28" s="94">
        <v>0.03</v>
      </c>
      <c r="BD28" s="94">
        <v>0.03</v>
      </c>
      <c r="BE28" s="94">
        <v>0.03</v>
      </c>
      <c r="BF28" s="94">
        <v>0.03</v>
      </c>
      <c r="BG28" s="94">
        <v>0.05</v>
      </c>
      <c r="BH28" s="94">
        <v>0.05</v>
      </c>
      <c r="BI28" s="94">
        <v>0.05</v>
      </c>
      <c r="BJ28" s="95">
        <v>4.4999999999999998E-2</v>
      </c>
      <c r="BK28" s="94">
        <v>4.4999999999999998E-2</v>
      </c>
      <c r="BL28" s="94">
        <v>4.4999999999999998E-2</v>
      </c>
      <c r="BM28" s="94">
        <v>4.4999999999999998E-2</v>
      </c>
      <c r="BN28" s="94">
        <v>4.4999999999999998E-2</v>
      </c>
      <c r="BO28" s="94">
        <v>5.2499999999999998E-2</v>
      </c>
      <c r="BP28" s="94">
        <v>5.2499999999999998E-2</v>
      </c>
      <c r="BQ28" s="94">
        <v>5.2499999999999998E-2</v>
      </c>
      <c r="BR28" s="94">
        <v>5.2499999999999998E-2</v>
      </c>
      <c r="BS28" s="94">
        <v>6.25E-2</v>
      </c>
      <c r="BT28" s="94">
        <v>6.25E-2</v>
      </c>
      <c r="BU28" s="94">
        <v>6.7500000000000004E-2</v>
      </c>
      <c r="BV28" s="94">
        <v>6.7500000000000004E-2</v>
      </c>
      <c r="BW28" s="94">
        <v>6.7500000000000004E-2</v>
      </c>
      <c r="BX28" s="94">
        <v>6.7500000000000004E-2</v>
      </c>
      <c r="BY28" s="94">
        <v>6.7500000000000004E-2</v>
      </c>
      <c r="BZ28" s="94">
        <v>6.7500000000000004E-2</v>
      </c>
      <c r="CA28" s="94">
        <v>6.7500000000000004E-2</v>
      </c>
      <c r="CB28" s="94">
        <v>6.7500000000000004E-2</v>
      </c>
      <c r="CC28" s="94">
        <v>6.7500000000000004E-2</v>
      </c>
      <c r="CD28" s="94">
        <v>6.7500000000000004E-2</v>
      </c>
      <c r="CE28" s="94">
        <v>6.7500000000000004E-2</v>
      </c>
      <c r="CF28" s="94">
        <v>6.7500000000000004E-2</v>
      </c>
      <c r="CG28" s="94">
        <v>6.7500000000000004E-2</v>
      </c>
      <c r="CH28" s="94">
        <v>6.7500000000000004E-2</v>
      </c>
      <c r="CI28" s="94">
        <v>6.7500000000000004E-2</v>
      </c>
      <c r="CJ28" s="94">
        <v>6.7500000000000004E-2</v>
      </c>
      <c r="CK28" s="94">
        <v>6.7500000000000004E-2</v>
      </c>
      <c r="CL28" s="94">
        <v>6.7500000000000004E-2</v>
      </c>
      <c r="CM28" s="94">
        <v>6.7500000000000004E-2</v>
      </c>
      <c r="CN28" s="94">
        <v>6.7500000000000004E-2</v>
      </c>
      <c r="CO28" s="94">
        <v>6.7500000000000004E-2</v>
      </c>
      <c r="CP28" s="94">
        <f>6.75%*1.023</f>
        <v>6.9052500000000003E-2</v>
      </c>
      <c r="CQ28" s="94">
        <f>6.75%*1.047</f>
        <v>7.0672499999999999E-2</v>
      </c>
      <c r="CR28" s="94">
        <f>6.75%*1.047</f>
        <v>7.0672499999999999E-2</v>
      </c>
      <c r="CS28" s="94">
        <f>6.75%*1.047</f>
        <v>7.0672499999999999E-2</v>
      </c>
      <c r="CT28" s="94">
        <v>6.7500000000000004E-2</v>
      </c>
      <c r="CU28" s="94">
        <v>6.7500000000000004E-2</v>
      </c>
      <c r="CV28" s="94">
        <v>6.7500000000000004E-2</v>
      </c>
      <c r="CW28" s="94">
        <v>6.7500000000000004E-2</v>
      </c>
      <c r="CX28" s="94">
        <v>6.7500000000000004E-2</v>
      </c>
      <c r="CY28" s="94">
        <v>6.7500000000000004E-2</v>
      </c>
      <c r="CZ28" s="94">
        <v>6.7500000000000004E-2</v>
      </c>
      <c r="DA28" s="94">
        <v>6.7500000000000004E-2</v>
      </c>
      <c r="DB28" s="94">
        <v>6.7500000000000004E-2</v>
      </c>
      <c r="DC28" s="94">
        <v>6.7500000000000004E-2</v>
      </c>
      <c r="DD28" s="94">
        <v>6.7500000000000004E-2</v>
      </c>
      <c r="DE28" s="94">
        <v>6.7500000000000004E-2</v>
      </c>
      <c r="DF28" s="94">
        <v>6.7500000000000004E-2</v>
      </c>
      <c r="DG28" s="94">
        <v>6.7500000000000004E-2</v>
      </c>
      <c r="DH28" s="94">
        <v>6.7500000000000004E-2</v>
      </c>
      <c r="DI28" s="94">
        <v>6.7500000000000004E-2</v>
      </c>
      <c r="DJ28" s="94">
        <v>6.7500000000000004E-2</v>
      </c>
      <c r="DK28" s="94">
        <v>6.7500000000000004E-2</v>
      </c>
      <c r="DL28" s="94">
        <v>6.7500000000000004E-2</v>
      </c>
      <c r="DM28" s="94">
        <v>6.7500000000000004E-2</v>
      </c>
      <c r="DN28" s="94">
        <v>6.7500000000000004E-2</v>
      </c>
      <c r="DO28" s="94">
        <v>6.7500000000000004E-2</v>
      </c>
      <c r="DP28" s="94">
        <v>6.7500000000000004E-2</v>
      </c>
      <c r="DQ28" s="94">
        <v>6.7500000000000004E-2</v>
      </c>
      <c r="DR28" s="94">
        <v>6.7500000000000004E-2</v>
      </c>
      <c r="DS28" s="94">
        <v>6.7500000000000004E-2</v>
      </c>
      <c r="DT28" s="94">
        <v>6.7500000000000004E-2</v>
      </c>
      <c r="DU28" s="94">
        <v>6.7500000000000004E-2</v>
      </c>
      <c r="DV28" s="94">
        <v>6.7500000000000004E-2</v>
      </c>
      <c r="DW28" s="94">
        <v>6.7500000000000004E-2</v>
      </c>
      <c r="DX28" s="94">
        <v>6.7500000000000004E-2</v>
      </c>
      <c r="DY28" s="144">
        <v>6.7500000000000004E-2</v>
      </c>
      <c r="DZ28" s="68"/>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1"/>
      <c r="FL28" s="1"/>
      <c r="FM28" s="1"/>
      <c r="FN28" s="1"/>
    </row>
    <row r="29" spans="1:170" ht="15" customHeight="1">
      <c r="A29" s="137" t="s">
        <v>53</v>
      </c>
      <c r="B29" s="22">
        <v>0</v>
      </c>
      <c r="C29" s="94">
        <v>0</v>
      </c>
      <c r="D29" s="94">
        <v>0</v>
      </c>
      <c r="E29" s="94">
        <v>0</v>
      </c>
      <c r="F29" s="94">
        <v>0</v>
      </c>
      <c r="G29" s="94">
        <v>0</v>
      </c>
      <c r="H29" s="94">
        <v>0</v>
      </c>
      <c r="I29" s="94">
        <v>0</v>
      </c>
      <c r="J29" s="94">
        <v>0</v>
      </c>
      <c r="K29" s="94">
        <v>0</v>
      </c>
      <c r="L29" s="94">
        <v>0</v>
      </c>
      <c r="M29" s="94">
        <v>0</v>
      </c>
      <c r="N29" s="94">
        <v>0</v>
      </c>
      <c r="O29" s="94">
        <v>0</v>
      </c>
      <c r="P29" s="94">
        <v>0</v>
      </c>
      <c r="Q29" s="94">
        <v>0</v>
      </c>
      <c r="R29" s="94">
        <v>0</v>
      </c>
      <c r="S29" s="94">
        <v>0</v>
      </c>
      <c r="T29" s="94">
        <v>0</v>
      </c>
      <c r="U29" s="94">
        <v>0</v>
      </c>
      <c r="V29" s="94">
        <v>0</v>
      </c>
      <c r="W29" s="94">
        <v>0</v>
      </c>
      <c r="X29" s="94">
        <v>0</v>
      </c>
      <c r="Y29" s="94">
        <v>0</v>
      </c>
      <c r="Z29" s="94">
        <v>0</v>
      </c>
      <c r="AA29" s="94">
        <v>0</v>
      </c>
      <c r="AB29" s="94">
        <v>0</v>
      </c>
      <c r="AC29" s="94">
        <v>0</v>
      </c>
      <c r="AD29" s="94">
        <v>0</v>
      </c>
      <c r="AE29" s="94">
        <v>0</v>
      </c>
      <c r="AF29" s="94">
        <v>0</v>
      </c>
      <c r="AG29" s="94">
        <v>0</v>
      </c>
      <c r="AH29" s="94">
        <v>0</v>
      </c>
      <c r="AI29" s="94">
        <v>0</v>
      </c>
      <c r="AJ29" s="94">
        <v>0</v>
      </c>
      <c r="AK29" s="94">
        <v>0</v>
      </c>
      <c r="AL29" s="94">
        <v>0</v>
      </c>
      <c r="AM29" s="94">
        <v>0</v>
      </c>
      <c r="AN29" s="94">
        <v>0</v>
      </c>
      <c r="AO29" s="94">
        <v>0</v>
      </c>
      <c r="AP29" s="94">
        <v>0</v>
      </c>
      <c r="AQ29" s="94">
        <v>0</v>
      </c>
      <c r="AR29" s="94">
        <v>0</v>
      </c>
      <c r="AS29" s="94">
        <v>0</v>
      </c>
      <c r="AT29" s="94">
        <v>0</v>
      </c>
      <c r="AU29" s="94">
        <v>0</v>
      </c>
      <c r="AV29" s="94">
        <v>0</v>
      </c>
      <c r="AW29" s="94">
        <v>0</v>
      </c>
      <c r="AX29" s="94">
        <v>0</v>
      </c>
      <c r="AY29" s="94">
        <v>0</v>
      </c>
      <c r="AZ29" s="94">
        <v>0</v>
      </c>
      <c r="BA29" s="94">
        <v>0</v>
      </c>
      <c r="BB29" s="94">
        <v>0</v>
      </c>
      <c r="BC29" s="94">
        <v>0</v>
      </c>
      <c r="BD29" s="94">
        <v>0</v>
      </c>
      <c r="BE29" s="94">
        <v>0</v>
      </c>
      <c r="BF29" s="94">
        <v>0</v>
      </c>
      <c r="BG29" s="94">
        <v>0</v>
      </c>
      <c r="BH29" s="94">
        <v>0</v>
      </c>
      <c r="BI29" s="94">
        <v>0</v>
      </c>
      <c r="BJ29" s="94">
        <v>0</v>
      </c>
      <c r="BK29" s="94">
        <v>0</v>
      </c>
      <c r="BL29" s="94">
        <v>0</v>
      </c>
      <c r="BM29" s="94">
        <v>0</v>
      </c>
      <c r="BN29" s="94">
        <v>0</v>
      </c>
      <c r="BO29" s="94">
        <v>0</v>
      </c>
      <c r="BP29" s="94">
        <v>0</v>
      </c>
      <c r="BQ29" s="94">
        <v>0</v>
      </c>
      <c r="BR29" s="94">
        <v>0.02</v>
      </c>
      <c r="BS29" s="94">
        <v>0.02</v>
      </c>
      <c r="BT29" s="94">
        <v>2.5999999999999999E-2</v>
      </c>
      <c r="BU29" s="94">
        <v>0.02</v>
      </c>
      <c r="BV29" s="94">
        <v>0.03</v>
      </c>
      <c r="BW29" s="94">
        <v>3.2500000000000001E-2</v>
      </c>
      <c r="BX29" s="94">
        <v>2.75E-2</v>
      </c>
      <c r="BY29" s="94">
        <v>3.3000000000000002E-2</v>
      </c>
      <c r="BZ29" s="94">
        <v>4.675E-2</v>
      </c>
      <c r="CA29" s="94">
        <v>4.9500000000000002E-2</v>
      </c>
      <c r="CB29" s="94">
        <v>4.3999999999999997E-2</v>
      </c>
      <c r="CC29" s="94">
        <v>4.9500000000000002E-2</v>
      </c>
      <c r="CD29" s="94">
        <v>4.1250000000000002E-2</v>
      </c>
      <c r="CE29" s="94">
        <v>4.1250000000000002E-2</v>
      </c>
      <c r="CF29" s="94">
        <v>6.3E-2</v>
      </c>
      <c r="CG29" s="94">
        <v>7.0000000000000007E-2</v>
      </c>
      <c r="CH29" s="94">
        <v>6.6500000000000004E-2</v>
      </c>
      <c r="CI29" s="94">
        <v>7.0000000000000007E-2</v>
      </c>
      <c r="CJ29" s="94">
        <v>6.6500000000000004E-2</v>
      </c>
      <c r="CK29" s="94">
        <v>6.6500000000000004E-2</v>
      </c>
      <c r="CL29" s="94">
        <v>6.6500000000000004E-2</v>
      </c>
      <c r="CM29" s="94">
        <v>6.6500000000000004E-2</v>
      </c>
      <c r="CN29" s="94">
        <v>7.2400000000000006E-2</v>
      </c>
      <c r="CO29" s="94">
        <f>7.81%</f>
        <v>7.8100000000000003E-2</v>
      </c>
      <c r="CP29" s="94">
        <v>7.8100000000000003E-2</v>
      </c>
      <c r="CQ29" s="94">
        <v>7.8100000000000003E-2</v>
      </c>
      <c r="CR29" s="94">
        <v>7.8100000000000003E-2</v>
      </c>
      <c r="CS29" s="94">
        <v>7.8100000000000003E-2</v>
      </c>
      <c r="CT29" s="94">
        <v>7.8100000000000003E-2</v>
      </c>
      <c r="CU29" s="94">
        <v>7.8100000000000003E-2</v>
      </c>
      <c r="CV29" s="94">
        <v>7.8100000000000003E-2</v>
      </c>
      <c r="CW29" s="94">
        <v>7.8100000000000003E-2</v>
      </c>
      <c r="CX29" s="94">
        <v>7.8100000000000003E-2</v>
      </c>
      <c r="CY29" s="94">
        <v>7.8100000000000003E-2</v>
      </c>
      <c r="CZ29" s="94">
        <v>7.8100000000000003E-2</v>
      </c>
      <c r="DA29" s="94">
        <v>7.8100000000000003E-2</v>
      </c>
      <c r="DB29" s="94">
        <v>7.8100000000000003E-2</v>
      </c>
      <c r="DC29" s="94">
        <v>7.8100000000000003E-2</v>
      </c>
      <c r="DD29" s="94">
        <v>7.8100000000000003E-2</v>
      </c>
      <c r="DE29" s="94">
        <v>7.8100000000000003E-2</v>
      </c>
      <c r="DF29" s="94">
        <v>7.8100000000000003E-2</v>
      </c>
      <c r="DG29" s="94">
        <v>7.8100000000000003E-2</v>
      </c>
      <c r="DH29" s="94">
        <v>7.8100000000000003E-2</v>
      </c>
      <c r="DI29" s="94">
        <v>7.8100000000000003E-2</v>
      </c>
      <c r="DJ29" s="94">
        <v>7.8100000000000003E-2</v>
      </c>
      <c r="DK29" s="94">
        <v>7.8100000000000003E-2</v>
      </c>
      <c r="DL29" s="94">
        <v>7.8100000000000003E-2</v>
      </c>
      <c r="DM29" s="94">
        <v>7.8100000000000003E-2</v>
      </c>
      <c r="DN29" s="94">
        <v>7.8100000000000003E-2</v>
      </c>
      <c r="DO29" s="94">
        <v>7.8100000000000003E-2</v>
      </c>
      <c r="DP29" s="94">
        <v>7.8100000000000003E-2</v>
      </c>
      <c r="DQ29" s="94">
        <v>7.8100000000000003E-2</v>
      </c>
      <c r="DR29" s="94">
        <v>7.8100000000000003E-2</v>
      </c>
      <c r="DS29" s="94">
        <v>7.8100000000000003E-2</v>
      </c>
      <c r="DT29" s="94">
        <v>7.4999999999999997E-2</v>
      </c>
      <c r="DU29" s="94">
        <v>7.2499999999999995E-2</v>
      </c>
      <c r="DV29" s="94">
        <v>5.8400000000000001E-2</v>
      </c>
      <c r="DW29" s="94">
        <v>5.1999999999999998E-2</v>
      </c>
      <c r="DX29" s="94">
        <v>4.5499999999999999E-2</v>
      </c>
      <c r="DY29" s="144">
        <v>3.9899999999999998E-2</v>
      </c>
      <c r="DZ29" s="68"/>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1"/>
      <c r="FL29" s="1"/>
      <c r="FM29" s="1"/>
      <c r="FN29" s="1"/>
    </row>
    <row r="30" spans="1:170" ht="15" customHeight="1">
      <c r="A30" s="137" t="s">
        <v>54</v>
      </c>
      <c r="B30" s="22">
        <v>0</v>
      </c>
      <c r="C30" s="94">
        <v>0</v>
      </c>
      <c r="D30" s="94">
        <v>0</v>
      </c>
      <c r="E30" s="94">
        <v>0</v>
      </c>
      <c r="F30" s="94">
        <v>0</v>
      </c>
      <c r="G30" s="94">
        <v>0</v>
      </c>
      <c r="H30" s="94">
        <v>0</v>
      </c>
      <c r="I30" s="94">
        <v>0</v>
      </c>
      <c r="J30" s="94">
        <v>0</v>
      </c>
      <c r="K30" s="94">
        <v>0</v>
      </c>
      <c r="L30" s="94">
        <v>0</v>
      </c>
      <c r="M30" s="94">
        <v>0</v>
      </c>
      <c r="N30" s="94">
        <v>0</v>
      </c>
      <c r="O30" s="94">
        <v>0</v>
      </c>
      <c r="P30" s="94">
        <v>0</v>
      </c>
      <c r="Q30" s="94">
        <v>0</v>
      </c>
      <c r="R30" s="94">
        <v>0</v>
      </c>
      <c r="S30" s="94">
        <v>0</v>
      </c>
      <c r="T30" s="94">
        <v>0</v>
      </c>
      <c r="U30" s="94">
        <v>0</v>
      </c>
      <c r="V30" s="94">
        <v>0</v>
      </c>
      <c r="W30" s="94">
        <v>0</v>
      </c>
      <c r="X30" s="94">
        <v>0</v>
      </c>
      <c r="Y30" s="94">
        <v>0</v>
      </c>
      <c r="Z30" s="94">
        <v>0</v>
      </c>
      <c r="AA30" s="94">
        <v>0</v>
      </c>
      <c r="AB30" s="94">
        <v>0</v>
      </c>
      <c r="AC30" s="94">
        <v>0</v>
      </c>
      <c r="AD30" s="94">
        <v>0</v>
      </c>
      <c r="AE30" s="94">
        <v>0</v>
      </c>
      <c r="AF30" s="94">
        <v>0</v>
      </c>
      <c r="AG30" s="94">
        <v>0</v>
      </c>
      <c r="AH30" s="94">
        <v>0</v>
      </c>
      <c r="AI30" s="94">
        <v>0</v>
      </c>
      <c r="AJ30" s="94">
        <v>0</v>
      </c>
      <c r="AK30" s="94">
        <v>0</v>
      </c>
      <c r="AL30" s="94">
        <v>0</v>
      </c>
      <c r="AM30" s="94">
        <v>0</v>
      </c>
      <c r="AN30" s="94">
        <v>0</v>
      </c>
      <c r="AO30" s="94">
        <v>0</v>
      </c>
      <c r="AP30" s="94">
        <v>0</v>
      </c>
      <c r="AQ30" s="94">
        <v>0</v>
      </c>
      <c r="AR30" s="94">
        <v>0</v>
      </c>
      <c r="AS30" s="94">
        <v>0</v>
      </c>
      <c r="AT30" s="94">
        <v>0</v>
      </c>
      <c r="AU30" s="94">
        <v>0</v>
      </c>
      <c r="AV30" s="94">
        <v>0</v>
      </c>
      <c r="AW30" s="94">
        <v>0</v>
      </c>
      <c r="AX30" s="94">
        <v>0</v>
      </c>
      <c r="AY30" s="94">
        <v>0</v>
      </c>
      <c r="AZ30" s="94">
        <v>0</v>
      </c>
      <c r="BA30" s="94">
        <v>0</v>
      </c>
      <c r="BB30" s="94">
        <v>0</v>
      </c>
      <c r="BC30" s="94">
        <v>0</v>
      </c>
      <c r="BD30" s="94">
        <v>0</v>
      </c>
      <c r="BE30" s="94">
        <v>0</v>
      </c>
      <c r="BF30" s="94">
        <v>0</v>
      </c>
      <c r="BG30" s="94">
        <v>0</v>
      </c>
      <c r="BH30" s="94">
        <v>0</v>
      </c>
      <c r="BI30" s="94">
        <v>0</v>
      </c>
      <c r="BJ30" s="94">
        <v>0</v>
      </c>
      <c r="BK30" s="94">
        <v>0</v>
      </c>
      <c r="BL30" s="94">
        <v>0</v>
      </c>
      <c r="BM30" s="94">
        <v>0</v>
      </c>
      <c r="BN30" s="94">
        <v>0</v>
      </c>
      <c r="BO30" s="94">
        <v>0</v>
      </c>
      <c r="BP30" s="94">
        <v>0</v>
      </c>
      <c r="BQ30" s="94">
        <v>0</v>
      </c>
      <c r="BR30" s="94">
        <v>0</v>
      </c>
      <c r="BS30" s="94">
        <v>0</v>
      </c>
      <c r="BT30" s="94">
        <v>0</v>
      </c>
      <c r="BU30" s="94">
        <v>0</v>
      </c>
      <c r="BV30" s="94">
        <v>0</v>
      </c>
      <c r="BW30" s="94">
        <v>0</v>
      </c>
      <c r="BX30" s="94">
        <v>0</v>
      </c>
      <c r="BY30" s="94">
        <v>0</v>
      </c>
      <c r="BZ30" s="94">
        <v>0</v>
      </c>
      <c r="CA30" s="94">
        <v>0</v>
      </c>
      <c r="CB30" s="94">
        <v>0</v>
      </c>
      <c r="CC30" s="94">
        <v>0</v>
      </c>
      <c r="CD30" s="94">
        <v>0</v>
      </c>
      <c r="CE30" s="94">
        <v>0</v>
      </c>
      <c r="CF30" s="94">
        <v>0</v>
      </c>
      <c r="CG30" s="94">
        <v>0</v>
      </c>
      <c r="CH30" s="94">
        <v>0</v>
      </c>
      <c r="CI30" s="94">
        <v>0</v>
      </c>
      <c r="CJ30" s="94">
        <v>0</v>
      </c>
      <c r="CK30" s="94">
        <v>0</v>
      </c>
      <c r="CL30" s="94">
        <v>0</v>
      </c>
      <c r="CM30" s="94">
        <v>0</v>
      </c>
      <c r="CN30" s="94">
        <v>0</v>
      </c>
      <c r="CO30" s="94">
        <v>0</v>
      </c>
      <c r="CP30" s="94">
        <v>0</v>
      </c>
      <c r="CQ30" s="94">
        <v>0</v>
      </c>
      <c r="CR30" s="94">
        <v>0</v>
      </c>
      <c r="CS30" s="94">
        <v>0</v>
      </c>
      <c r="CT30" s="94">
        <v>0</v>
      </c>
      <c r="CU30" s="94">
        <v>0</v>
      </c>
      <c r="CV30" s="94">
        <v>0</v>
      </c>
      <c r="CW30" s="94">
        <v>0</v>
      </c>
      <c r="CX30" s="94">
        <v>0</v>
      </c>
      <c r="CY30" s="94">
        <v>0</v>
      </c>
      <c r="CZ30" s="94">
        <v>0</v>
      </c>
      <c r="DA30" s="94">
        <v>0</v>
      </c>
      <c r="DB30" s="94">
        <v>0</v>
      </c>
      <c r="DC30" s="94">
        <v>0</v>
      </c>
      <c r="DD30" s="94">
        <v>0</v>
      </c>
      <c r="DE30" s="94">
        <v>0</v>
      </c>
      <c r="DF30" s="94">
        <v>0</v>
      </c>
      <c r="DG30" s="94">
        <v>0</v>
      </c>
      <c r="DH30" s="94">
        <v>0</v>
      </c>
      <c r="DI30" s="94">
        <v>0</v>
      </c>
      <c r="DJ30" s="94">
        <v>0</v>
      </c>
      <c r="DK30" s="94">
        <v>0</v>
      </c>
      <c r="DL30" s="94">
        <v>0</v>
      </c>
      <c r="DM30" s="94">
        <v>0</v>
      </c>
      <c r="DN30" s="94">
        <v>0</v>
      </c>
      <c r="DO30" s="94">
        <v>0</v>
      </c>
      <c r="DP30" s="94">
        <v>0</v>
      </c>
      <c r="DQ30" s="94">
        <v>0</v>
      </c>
      <c r="DR30" s="94">
        <v>0</v>
      </c>
      <c r="DS30" s="94">
        <v>0</v>
      </c>
      <c r="DT30" s="94">
        <v>0</v>
      </c>
      <c r="DU30" s="94">
        <v>0</v>
      </c>
      <c r="DV30" s="94">
        <v>0</v>
      </c>
      <c r="DW30" s="94">
        <v>0</v>
      </c>
      <c r="DX30" s="94">
        <v>0</v>
      </c>
      <c r="DY30" s="144">
        <v>0</v>
      </c>
      <c r="DZ30" s="68"/>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1"/>
      <c r="FL30" s="1"/>
      <c r="FM30" s="1"/>
      <c r="FN30" s="1"/>
    </row>
    <row r="31" spans="1:170" ht="15" customHeight="1">
      <c r="A31" s="137" t="s">
        <v>55</v>
      </c>
      <c r="B31" s="22">
        <v>0</v>
      </c>
      <c r="C31" s="94">
        <v>0</v>
      </c>
      <c r="D31" s="94">
        <v>0</v>
      </c>
      <c r="E31" s="94">
        <v>0</v>
      </c>
      <c r="F31" s="94">
        <v>0</v>
      </c>
      <c r="G31" s="94">
        <v>0</v>
      </c>
      <c r="H31" s="94">
        <v>0</v>
      </c>
      <c r="I31" s="94">
        <v>0</v>
      </c>
      <c r="J31" s="94">
        <v>0</v>
      </c>
      <c r="K31" s="94">
        <v>0</v>
      </c>
      <c r="L31" s="94">
        <v>0</v>
      </c>
      <c r="M31" s="94">
        <v>0</v>
      </c>
      <c r="N31" s="94">
        <v>0</v>
      </c>
      <c r="O31" s="94">
        <v>0</v>
      </c>
      <c r="P31" s="94">
        <v>0</v>
      </c>
      <c r="Q31" s="94">
        <v>0</v>
      </c>
      <c r="R31" s="94">
        <v>0</v>
      </c>
      <c r="S31" s="94">
        <v>0</v>
      </c>
      <c r="T31" s="94">
        <v>0</v>
      </c>
      <c r="U31" s="94">
        <v>0</v>
      </c>
      <c r="V31" s="94">
        <v>0</v>
      </c>
      <c r="W31" s="94">
        <v>0</v>
      </c>
      <c r="X31" s="94">
        <v>0</v>
      </c>
      <c r="Y31" s="94">
        <v>0</v>
      </c>
      <c r="Z31" s="94">
        <v>0</v>
      </c>
      <c r="AA31" s="94">
        <v>0</v>
      </c>
      <c r="AB31" s="94">
        <v>0</v>
      </c>
      <c r="AC31" s="94">
        <v>0</v>
      </c>
      <c r="AD31" s="94">
        <v>0</v>
      </c>
      <c r="AE31" s="94">
        <v>0</v>
      </c>
      <c r="AF31" s="94">
        <v>0</v>
      </c>
      <c r="AG31" s="94">
        <v>0</v>
      </c>
      <c r="AH31" s="94">
        <v>0</v>
      </c>
      <c r="AI31" s="94">
        <v>0</v>
      </c>
      <c r="AJ31" s="94">
        <v>0</v>
      </c>
      <c r="AK31" s="94">
        <v>0</v>
      </c>
      <c r="AL31" s="94">
        <v>0</v>
      </c>
      <c r="AM31" s="94">
        <v>0</v>
      </c>
      <c r="AN31" s="94">
        <v>0</v>
      </c>
      <c r="AO31" s="94">
        <v>0</v>
      </c>
      <c r="AP31" s="94">
        <v>0</v>
      </c>
      <c r="AQ31" s="94">
        <v>0</v>
      </c>
      <c r="AR31" s="94">
        <v>0</v>
      </c>
      <c r="AS31" s="94">
        <v>0</v>
      </c>
      <c r="AT31" s="94">
        <v>0</v>
      </c>
      <c r="AU31" s="94">
        <v>0</v>
      </c>
      <c r="AV31" s="94">
        <v>0</v>
      </c>
      <c r="AW31" s="94">
        <v>0</v>
      </c>
      <c r="AX31" s="94">
        <v>0</v>
      </c>
      <c r="AY31" s="94">
        <v>0</v>
      </c>
      <c r="AZ31" s="94">
        <v>0</v>
      </c>
      <c r="BA31" s="94">
        <v>0</v>
      </c>
      <c r="BB31" s="94">
        <v>0</v>
      </c>
      <c r="BC31" s="94">
        <v>0</v>
      </c>
      <c r="BD31" s="94">
        <v>0</v>
      </c>
      <c r="BE31" s="94">
        <v>0</v>
      </c>
      <c r="BF31" s="94">
        <v>0</v>
      </c>
      <c r="BG31" s="94">
        <v>0</v>
      </c>
      <c r="BH31" s="94">
        <v>0</v>
      </c>
      <c r="BI31" s="94">
        <v>0</v>
      </c>
      <c r="BJ31" s="94">
        <v>0</v>
      </c>
      <c r="BK31" s="94">
        <v>0</v>
      </c>
      <c r="BL31" s="94">
        <v>0</v>
      </c>
      <c r="BM31" s="94">
        <v>0</v>
      </c>
      <c r="BN31" s="94">
        <v>0</v>
      </c>
      <c r="BO31" s="94">
        <v>0</v>
      </c>
      <c r="BP31" s="94">
        <v>0</v>
      </c>
      <c r="BQ31" s="94">
        <v>0</v>
      </c>
      <c r="BR31" s="94">
        <v>0</v>
      </c>
      <c r="BS31" s="94">
        <v>0</v>
      </c>
      <c r="BT31" s="94">
        <v>0</v>
      </c>
      <c r="BU31" s="94">
        <v>7.0000000000000007E-2</v>
      </c>
      <c r="BV31" s="94">
        <v>7.0000000000000007E-2</v>
      </c>
      <c r="BW31" s="94">
        <v>7.0000000000000007E-2</v>
      </c>
      <c r="BX31" s="94">
        <v>7.0000000000000007E-2</v>
      </c>
      <c r="BY31" s="94">
        <v>7.0000000000000007E-2</v>
      </c>
      <c r="BZ31" s="94">
        <v>7.0000000000000007E-2</v>
      </c>
      <c r="CA31" s="94">
        <v>0.08</v>
      </c>
      <c r="CB31" s="94">
        <v>0.08</v>
      </c>
      <c r="CC31" s="94">
        <v>0.08</v>
      </c>
      <c r="CD31" s="94">
        <v>0.08</v>
      </c>
      <c r="CE31" s="94">
        <v>0.08</v>
      </c>
      <c r="CF31" s="94">
        <f>8%*1.135</f>
        <v>9.0800000000000006E-2</v>
      </c>
      <c r="CG31" s="94">
        <f>8%*1.195</f>
        <v>9.5600000000000004E-2</v>
      </c>
      <c r="CH31" s="94">
        <f>8%*1.135</f>
        <v>9.0800000000000006E-2</v>
      </c>
      <c r="CI31" s="94">
        <v>8.2500000000000004E-2</v>
      </c>
      <c r="CJ31" s="94">
        <v>8.2500000000000004E-2</v>
      </c>
      <c r="CK31" s="94">
        <v>0.08</v>
      </c>
      <c r="CL31" s="94">
        <v>0.08</v>
      </c>
      <c r="CM31" s="94">
        <v>0.08</v>
      </c>
      <c r="CN31" s="94">
        <v>0.08</v>
      </c>
      <c r="CO31" s="94">
        <v>0.08</v>
      </c>
      <c r="CP31" s="94">
        <v>0.08</v>
      </c>
      <c r="CQ31" s="94">
        <v>7.4999999999999997E-2</v>
      </c>
      <c r="CR31" s="94">
        <v>7.4999999999999997E-2</v>
      </c>
      <c r="CS31" s="94">
        <v>0.08</v>
      </c>
      <c r="CT31" s="94">
        <v>7.0000000000000007E-2</v>
      </c>
      <c r="CU31" s="94">
        <v>7.0000000000000007E-2</v>
      </c>
      <c r="CV31" s="94">
        <v>7.0000000000000007E-2</v>
      </c>
      <c r="CW31" s="94">
        <v>7.0000000000000007E-2</v>
      </c>
      <c r="CX31" s="94">
        <v>0.08</v>
      </c>
      <c r="CY31" s="94">
        <v>8.5000000000000006E-2</v>
      </c>
      <c r="CZ31" s="94">
        <v>8.5000000000000006E-2</v>
      </c>
      <c r="DA31" s="94">
        <v>8.5000000000000006E-2</v>
      </c>
      <c r="DB31" s="94">
        <v>8.5000000000000006E-2</v>
      </c>
      <c r="DC31" s="94">
        <v>8.5000000000000006E-2</v>
      </c>
      <c r="DD31" s="94">
        <v>8.5000000000000006E-2</v>
      </c>
      <c r="DE31" s="94">
        <v>8.5000000000000006E-2</v>
      </c>
      <c r="DF31" s="94">
        <v>8.5000000000000006E-2</v>
      </c>
      <c r="DG31" s="94">
        <v>8.5000000000000006E-2</v>
      </c>
      <c r="DH31" s="94">
        <v>8.5000000000000006E-2</v>
      </c>
      <c r="DI31" s="94">
        <v>8.5000000000000006E-2</v>
      </c>
      <c r="DJ31" s="94">
        <v>8.5000000000000006E-2</v>
      </c>
      <c r="DK31" s="94">
        <v>8.5000000000000006E-2</v>
      </c>
      <c r="DL31" s="94">
        <v>8.5000000000000006E-2</v>
      </c>
      <c r="DM31" s="94">
        <v>8.5000000000000006E-2</v>
      </c>
      <c r="DN31" s="94">
        <v>8.5000000000000006E-2</v>
      </c>
      <c r="DO31" s="94">
        <v>8.2000000000000003E-2</v>
      </c>
      <c r="DP31" s="94">
        <v>8.2000000000000003E-2</v>
      </c>
      <c r="DQ31" s="94">
        <v>7.6999999999999999E-2</v>
      </c>
      <c r="DR31" s="94">
        <v>7.6999999999999999E-2</v>
      </c>
      <c r="DS31" s="94">
        <v>7.6999999999999999E-2</v>
      </c>
      <c r="DT31" s="94">
        <v>7.5999999999999998E-2</v>
      </c>
      <c r="DU31" s="94">
        <v>7.5999999999999998E-2</v>
      </c>
      <c r="DV31" s="94">
        <v>7.4999999999999997E-2</v>
      </c>
      <c r="DW31" s="94">
        <v>7.4999999999999997E-2</v>
      </c>
      <c r="DX31" s="94">
        <v>7.4999999999999997E-2</v>
      </c>
      <c r="DY31" s="144">
        <v>7.4999999999999997E-2</v>
      </c>
      <c r="DZ31" s="68"/>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1"/>
      <c r="FL31" s="1"/>
      <c r="FM31" s="1"/>
      <c r="FN31" s="1"/>
    </row>
    <row r="32" spans="1:170" ht="15" customHeight="1">
      <c r="A32" s="137" t="s">
        <v>56</v>
      </c>
      <c r="B32" s="22">
        <v>0</v>
      </c>
      <c r="C32" s="94">
        <v>0</v>
      </c>
      <c r="D32" s="94">
        <v>0</v>
      </c>
      <c r="E32" s="94">
        <v>0</v>
      </c>
      <c r="F32" s="94">
        <v>0</v>
      </c>
      <c r="G32" s="94">
        <v>0</v>
      </c>
      <c r="H32" s="94">
        <v>0</v>
      </c>
      <c r="I32" s="94">
        <v>0</v>
      </c>
      <c r="J32" s="94">
        <v>0</v>
      </c>
      <c r="K32" s="94">
        <v>0</v>
      </c>
      <c r="L32" s="94">
        <v>0</v>
      </c>
      <c r="M32" s="94">
        <v>0</v>
      </c>
      <c r="N32" s="94">
        <v>0</v>
      </c>
      <c r="O32" s="94">
        <v>0</v>
      </c>
      <c r="P32" s="94">
        <v>0</v>
      </c>
      <c r="Q32" s="94">
        <v>0</v>
      </c>
      <c r="R32" s="94">
        <v>0</v>
      </c>
      <c r="S32" s="94">
        <v>0</v>
      </c>
      <c r="T32" s="94">
        <v>0</v>
      </c>
      <c r="U32" s="94">
        <v>0</v>
      </c>
      <c r="V32" s="94">
        <v>0</v>
      </c>
      <c r="W32" s="94">
        <v>0</v>
      </c>
      <c r="X32" s="94">
        <v>0</v>
      </c>
      <c r="Y32" s="94">
        <v>0</v>
      </c>
      <c r="Z32" s="94">
        <v>0</v>
      </c>
      <c r="AA32" s="94">
        <v>0</v>
      </c>
      <c r="AB32" s="94">
        <v>0</v>
      </c>
      <c r="AC32" s="94">
        <v>0</v>
      </c>
      <c r="AD32" s="94">
        <v>0</v>
      </c>
      <c r="AE32" s="94">
        <v>0</v>
      </c>
      <c r="AF32" s="94">
        <v>0</v>
      </c>
      <c r="AG32" s="94">
        <v>0</v>
      </c>
      <c r="AH32" s="94">
        <v>0</v>
      </c>
      <c r="AI32" s="94">
        <v>0</v>
      </c>
      <c r="AJ32" s="94">
        <v>0</v>
      </c>
      <c r="AK32" s="94">
        <v>0</v>
      </c>
      <c r="AL32" s="94">
        <v>0</v>
      </c>
      <c r="AM32" s="94">
        <v>0</v>
      </c>
      <c r="AN32" s="94">
        <v>0</v>
      </c>
      <c r="AO32" s="94">
        <v>0</v>
      </c>
      <c r="AP32" s="94">
        <v>0</v>
      </c>
      <c r="AQ32" s="94">
        <v>0</v>
      </c>
      <c r="AR32" s="94">
        <v>0</v>
      </c>
      <c r="AS32" s="94">
        <v>0</v>
      </c>
      <c r="AT32" s="94">
        <v>0</v>
      </c>
      <c r="AU32" s="94">
        <v>0</v>
      </c>
      <c r="AV32" s="94">
        <v>0</v>
      </c>
      <c r="AW32" s="94">
        <v>0</v>
      </c>
      <c r="AX32" s="94">
        <v>0</v>
      </c>
      <c r="AY32" s="94">
        <v>0</v>
      </c>
      <c r="AZ32" s="94">
        <v>0</v>
      </c>
      <c r="BA32" s="94">
        <v>0</v>
      </c>
      <c r="BB32" s="94">
        <v>0</v>
      </c>
      <c r="BC32" s="94">
        <v>0</v>
      </c>
      <c r="BD32" s="94">
        <v>0</v>
      </c>
      <c r="BE32" s="94">
        <v>0</v>
      </c>
      <c r="BF32" s="94">
        <v>0</v>
      </c>
      <c r="BG32" s="94">
        <v>0</v>
      </c>
      <c r="BH32" s="94">
        <v>1.7500000000000002E-2</v>
      </c>
      <c r="BI32" s="94">
        <v>1.7500000000000002E-2</v>
      </c>
      <c r="BJ32" s="94">
        <v>1.7500000000000002E-2</v>
      </c>
      <c r="BK32" s="94">
        <v>1.7500000000000002E-2</v>
      </c>
      <c r="BL32" s="94">
        <v>1.7500000000000002E-2</v>
      </c>
      <c r="BM32" s="94">
        <v>1.7500000000000002E-2</v>
      </c>
      <c r="BN32" s="94">
        <v>1.7500000000000002E-2</v>
      </c>
      <c r="BO32" s="94">
        <v>1.7500000000000002E-2</v>
      </c>
      <c r="BP32" s="94">
        <v>1.7500000000000002E-2</v>
      </c>
      <c r="BQ32" s="94">
        <v>3.2500000000000001E-2</v>
      </c>
      <c r="BR32" s="94">
        <v>3.2500000000000001E-2</v>
      </c>
      <c r="BS32" s="94">
        <v>4.2500000000000003E-2</v>
      </c>
      <c r="BT32" s="94">
        <v>4.2500000000000003E-2</v>
      </c>
      <c r="BU32" s="94">
        <v>4.2500000000000003E-2</v>
      </c>
      <c r="BV32" s="94">
        <v>5.5E-2</v>
      </c>
      <c r="BW32" s="94">
        <v>5.5E-2</v>
      </c>
      <c r="BX32" s="94">
        <v>5.5E-2</v>
      </c>
      <c r="BY32" s="94">
        <v>7.4999999999999997E-2</v>
      </c>
      <c r="BZ32" s="94">
        <v>7.4999999999999997E-2</v>
      </c>
      <c r="CA32" s="94">
        <v>7.4999999999999997E-2</v>
      </c>
      <c r="CB32" s="94">
        <v>7.4999999999999997E-2</v>
      </c>
      <c r="CC32" s="94">
        <v>7.4999999999999997E-2</v>
      </c>
      <c r="CD32" s="94">
        <v>0.09</v>
      </c>
      <c r="CE32" s="94">
        <v>0.09</v>
      </c>
      <c r="CF32" s="94">
        <v>0.09</v>
      </c>
      <c r="CG32" s="94">
        <v>0.09</v>
      </c>
      <c r="CH32" s="94">
        <v>0.09</v>
      </c>
      <c r="CI32" s="94">
        <v>0.09</v>
      </c>
      <c r="CJ32" s="94">
        <v>0.09</v>
      </c>
      <c r="CK32" s="94">
        <v>0.09</v>
      </c>
      <c r="CL32" s="94">
        <v>0.09</v>
      </c>
      <c r="CM32" s="94">
        <f>9%+0.375%</f>
        <v>9.375E-2</v>
      </c>
      <c r="CN32" s="94">
        <f>9%+0.375%</f>
        <v>9.375E-2</v>
      </c>
      <c r="CO32" s="94">
        <f>9%+0.417%</f>
        <v>9.4170000000000004E-2</v>
      </c>
      <c r="CP32" s="94">
        <f>9%+0.375%</f>
        <v>9.375E-2</v>
      </c>
      <c r="CQ32" s="94">
        <f>9%+0.375%</f>
        <v>9.375E-2</v>
      </c>
      <c r="CR32" s="94">
        <v>0.09</v>
      </c>
      <c r="CS32" s="94">
        <v>0.09</v>
      </c>
      <c r="CT32" s="94">
        <v>7.4999999999999997E-2</v>
      </c>
      <c r="CU32" s="94">
        <v>0.09</v>
      </c>
      <c r="CV32" s="94">
        <v>0.09</v>
      </c>
      <c r="CW32" s="94">
        <v>0.09</v>
      </c>
      <c r="CX32" s="94">
        <v>0.09</v>
      </c>
      <c r="CY32" s="94">
        <v>0.09</v>
      </c>
      <c r="CZ32" s="94">
        <v>0.09</v>
      </c>
      <c r="DA32" s="94">
        <v>0.09</v>
      </c>
      <c r="DB32" s="94">
        <v>0.09</v>
      </c>
      <c r="DC32" s="94">
        <v>0.09</v>
      </c>
      <c r="DD32" s="94">
        <v>0.09</v>
      </c>
      <c r="DE32" s="94">
        <v>0.09</v>
      </c>
      <c r="DF32" s="94">
        <f>9%*1.04</f>
        <v>9.3600000000000003E-2</v>
      </c>
      <c r="DG32" s="94">
        <f>9%*1.04</f>
        <v>9.3600000000000003E-2</v>
      </c>
      <c r="DH32" s="94">
        <v>0.09</v>
      </c>
      <c r="DI32" s="94">
        <v>0.09</v>
      </c>
      <c r="DJ32" s="94">
        <v>0.09</v>
      </c>
      <c r="DK32" s="94">
        <v>0.09</v>
      </c>
      <c r="DL32" s="94">
        <v>0.09</v>
      </c>
      <c r="DM32" s="94">
        <v>0.09</v>
      </c>
      <c r="DN32" s="94">
        <v>0.09</v>
      </c>
      <c r="DO32" s="94">
        <v>0.09</v>
      </c>
      <c r="DP32" s="94">
        <f t="shared" ref="DP32:DX32" si="26">9%+2.5%</f>
        <v>0.11499999999999999</v>
      </c>
      <c r="DQ32" s="94">
        <f t="shared" si="26"/>
        <v>0.11499999999999999</v>
      </c>
      <c r="DR32" s="94">
        <f t="shared" si="26"/>
        <v>0.11499999999999999</v>
      </c>
      <c r="DS32" s="94">
        <f t="shared" si="26"/>
        <v>0.11499999999999999</v>
      </c>
      <c r="DT32" s="94">
        <f t="shared" si="26"/>
        <v>0.11499999999999999</v>
      </c>
      <c r="DU32" s="94">
        <f t="shared" si="26"/>
        <v>0.11499999999999999</v>
      </c>
      <c r="DV32" s="94">
        <f t="shared" si="26"/>
        <v>0.11499999999999999</v>
      </c>
      <c r="DW32" s="94">
        <f t="shared" si="26"/>
        <v>0.11499999999999999</v>
      </c>
      <c r="DX32" s="94">
        <f t="shared" si="26"/>
        <v>0.11499999999999999</v>
      </c>
      <c r="DY32" s="144">
        <v>0.11499999999999999</v>
      </c>
      <c r="DZ32" s="68"/>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1"/>
      <c r="FL32" s="1"/>
      <c r="FM32" s="1"/>
      <c r="FN32" s="1"/>
    </row>
    <row r="33" spans="1:170" ht="15" customHeight="1">
      <c r="A33" s="137" t="s">
        <v>57</v>
      </c>
      <c r="B33" s="22">
        <v>0</v>
      </c>
      <c r="C33" s="94">
        <v>0</v>
      </c>
      <c r="D33" s="94">
        <v>0</v>
      </c>
      <c r="E33" s="94">
        <v>0</v>
      </c>
      <c r="F33" s="94">
        <v>0</v>
      </c>
      <c r="G33" s="94">
        <v>0</v>
      </c>
      <c r="H33" s="94">
        <v>0</v>
      </c>
      <c r="I33" s="94">
        <v>0</v>
      </c>
      <c r="J33" s="94">
        <v>0</v>
      </c>
      <c r="K33" s="94">
        <v>0</v>
      </c>
      <c r="L33" s="94">
        <v>0</v>
      </c>
      <c r="M33" s="94">
        <v>0</v>
      </c>
      <c r="N33" s="94">
        <v>0</v>
      </c>
      <c r="O33" s="94">
        <v>0</v>
      </c>
      <c r="P33" s="94">
        <v>0</v>
      </c>
      <c r="Q33" s="94">
        <v>0</v>
      </c>
      <c r="R33" s="94">
        <v>0</v>
      </c>
      <c r="S33" s="94">
        <v>0</v>
      </c>
      <c r="T33" s="94">
        <v>0</v>
      </c>
      <c r="U33" s="22">
        <v>0.03</v>
      </c>
      <c r="V33" s="94">
        <v>0</v>
      </c>
      <c r="W33" s="94">
        <v>0</v>
      </c>
      <c r="X33" s="94">
        <v>0</v>
      </c>
      <c r="Y33" s="94">
        <v>0</v>
      </c>
      <c r="Z33" s="94">
        <v>0</v>
      </c>
      <c r="AA33" s="94">
        <v>0</v>
      </c>
      <c r="AB33" s="94">
        <v>0</v>
      </c>
      <c r="AC33" s="94">
        <v>0</v>
      </c>
      <c r="AD33" s="94">
        <v>0</v>
      </c>
      <c r="AE33" s="94">
        <v>0</v>
      </c>
      <c r="AF33" s="94">
        <v>0</v>
      </c>
      <c r="AG33" s="94">
        <v>0</v>
      </c>
      <c r="AH33" s="94">
        <v>0</v>
      </c>
      <c r="AI33" s="94">
        <v>0.02</v>
      </c>
      <c r="AJ33" s="94">
        <v>0.02</v>
      </c>
      <c r="AK33" s="94">
        <v>0.02</v>
      </c>
      <c r="AL33" s="94">
        <v>0.02</v>
      </c>
      <c r="AM33" s="94">
        <v>0.02</v>
      </c>
      <c r="AN33" s="94">
        <v>0.02</v>
      </c>
      <c r="AO33" s="94">
        <v>0.02</v>
      </c>
      <c r="AP33" s="94">
        <v>0.02</v>
      </c>
      <c r="AQ33" s="94">
        <v>0.02</v>
      </c>
      <c r="AR33" s="94">
        <v>0.02</v>
      </c>
      <c r="AS33" s="94">
        <v>0.02</v>
      </c>
      <c r="AT33" s="94">
        <v>0.02</v>
      </c>
      <c r="AU33" s="94">
        <v>0.02</v>
      </c>
      <c r="AV33" s="94">
        <v>0.02</v>
      </c>
      <c r="AW33" s="94">
        <v>0.02</v>
      </c>
      <c r="AX33" s="94">
        <v>0.02</v>
      </c>
      <c r="AY33" s="94">
        <v>0.02</v>
      </c>
      <c r="AZ33" s="94">
        <v>0.02</v>
      </c>
      <c r="BA33" s="94">
        <v>0.02</v>
      </c>
      <c r="BB33" s="94">
        <v>0.02</v>
      </c>
      <c r="BC33" s="94">
        <v>0.02</v>
      </c>
      <c r="BD33" s="94">
        <v>0.02</v>
      </c>
      <c r="BE33" s="94">
        <v>0.02</v>
      </c>
      <c r="BF33" s="94">
        <v>0.02</v>
      </c>
      <c r="BG33" s="94">
        <v>0.02</v>
      </c>
      <c r="BH33" s="94">
        <v>0.02</v>
      </c>
      <c r="BI33" s="94">
        <v>0.02</v>
      </c>
      <c r="BJ33" s="94">
        <v>0.02</v>
      </c>
      <c r="BK33" s="94">
        <v>0.03</v>
      </c>
      <c r="BL33" s="94">
        <v>0.03</v>
      </c>
      <c r="BM33" s="94">
        <v>0.03</v>
      </c>
      <c r="BN33" s="94">
        <v>0.03</v>
      </c>
      <c r="BO33" s="94">
        <v>0.03</v>
      </c>
      <c r="BP33" s="94">
        <v>0.03</v>
      </c>
      <c r="BQ33" s="94">
        <v>0.03</v>
      </c>
      <c r="BR33" s="94">
        <v>0.03</v>
      </c>
      <c r="BS33" s="94">
        <v>0.05</v>
      </c>
      <c r="BT33" s="94">
        <v>0.05</v>
      </c>
      <c r="BU33" s="94">
        <v>0.05</v>
      </c>
      <c r="BV33" s="94">
        <v>0.05</v>
      </c>
      <c r="BW33" s="94">
        <v>0.05</v>
      </c>
      <c r="BX33" s="94">
        <v>0.05</v>
      </c>
      <c r="BY33" s="94">
        <v>0.05</v>
      </c>
      <c r="BZ33" s="94">
        <v>0.05</v>
      </c>
      <c r="CA33" s="94">
        <v>0.05</v>
      </c>
      <c r="CB33" s="94">
        <v>0.05</v>
      </c>
      <c r="CC33" s="94">
        <v>0.05</v>
      </c>
      <c r="CD33" s="94">
        <v>0.05</v>
      </c>
      <c r="CE33" s="94">
        <v>0.05</v>
      </c>
      <c r="CF33" s="94">
        <v>0.06</v>
      </c>
      <c r="CG33" s="94">
        <v>7.1999999999999995E-2</v>
      </c>
      <c r="CH33" s="94">
        <v>7.1999999999999995E-2</v>
      </c>
      <c r="CI33" s="94">
        <v>7.1999999999999995E-2</v>
      </c>
      <c r="CJ33" s="94">
        <v>7.5999999999999998E-2</v>
      </c>
      <c r="CK33" s="94">
        <v>7.5999999999999998E-2</v>
      </c>
      <c r="CL33" s="94">
        <v>7.5999999999999998E-2</v>
      </c>
      <c r="CM33" s="94">
        <v>7.5999999999999998E-2</v>
      </c>
      <c r="CN33" s="94">
        <v>7.5999999999999998E-2</v>
      </c>
      <c r="CO33" s="94">
        <v>7.5999999999999998E-2</v>
      </c>
      <c r="CP33" s="94">
        <v>7.5999999999999998E-2</v>
      </c>
      <c r="CQ33" s="94">
        <f>7.6%*1.18</f>
        <v>8.9679999999999996E-2</v>
      </c>
      <c r="CR33" s="94">
        <v>7.5999999999999998E-2</v>
      </c>
      <c r="CS33" s="94">
        <v>7.5999999999999998E-2</v>
      </c>
      <c r="CT33" s="94">
        <v>7.5999999999999998E-2</v>
      </c>
      <c r="CU33" s="94">
        <v>7.5999999999999998E-2</v>
      </c>
      <c r="CV33" s="94">
        <v>7.5999999999999998E-2</v>
      </c>
      <c r="CW33" s="94">
        <v>7.5999999999999998E-2</v>
      </c>
      <c r="CX33" s="94">
        <v>7.5999999999999998E-2</v>
      </c>
      <c r="CY33" s="94">
        <v>7.5999999999999998E-2</v>
      </c>
      <c r="CZ33" s="94">
        <v>7.5999999999999998E-2</v>
      </c>
      <c r="DA33" s="94">
        <v>7.5999999999999998E-2</v>
      </c>
      <c r="DB33" s="94">
        <v>7.5999999999999998E-2</v>
      </c>
      <c r="DC33" s="94">
        <v>7.5999999999999998E-2</v>
      </c>
      <c r="DD33" s="94">
        <v>7.5999999999999998E-2</v>
      </c>
      <c r="DE33" s="94">
        <v>7.5999999999999998E-2</v>
      </c>
      <c r="DF33" s="94">
        <v>7.5999999999999998E-2</v>
      </c>
      <c r="DG33" s="94">
        <v>7.5999999999999998E-2</v>
      </c>
      <c r="DH33" s="94">
        <v>7.5999999999999998E-2</v>
      </c>
      <c r="DI33" s="94">
        <v>7.5999999999999998E-2</v>
      </c>
      <c r="DJ33" s="94">
        <v>7.5999999999999998E-2</v>
      </c>
      <c r="DK33" s="94">
        <v>7.5999999999999998E-2</v>
      </c>
      <c r="DL33" s="94">
        <v>7.2999999999999995E-2</v>
      </c>
      <c r="DM33" s="94">
        <v>6.9000000000000006E-2</v>
      </c>
      <c r="DN33" s="94">
        <v>6.6000000000000003E-2</v>
      </c>
      <c r="DO33" s="94">
        <v>6.2E-2</v>
      </c>
      <c r="DP33" s="94">
        <v>5.8999999999999997E-2</v>
      </c>
      <c r="DQ33" s="94">
        <v>5.8999999999999997E-2</v>
      </c>
      <c r="DR33" s="94">
        <v>5.8999999999999997E-2</v>
      </c>
      <c r="DS33" s="94">
        <v>5.8999999999999997E-2</v>
      </c>
      <c r="DT33" s="94">
        <v>5.8999999999999997E-2</v>
      </c>
      <c r="DU33" s="94">
        <v>5.8999999999999997E-2</v>
      </c>
      <c r="DV33" s="94">
        <v>5.8999999999999997E-2</v>
      </c>
      <c r="DW33" s="94">
        <v>5.8999999999999997E-2</v>
      </c>
      <c r="DX33" s="94">
        <v>5.8999999999999997E-2</v>
      </c>
      <c r="DY33" s="144">
        <v>5.8999999999999997E-2</v>
      </c>
      <c r="DZ33" s="68"/>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1"/>
      <c r="FL33" s="1"/>
      <c r="FM33" s="1"/>
      <c r="FN33" s="1"/>
    </row>
    <row r="34" spans="1:170" ht="15" customHeight="1">
      <c r="A34" s="137" t="s">
        <v>58</v>
      </c>
      <c r="B34" s="22">
        <v>0</v>
      </c>
      <c r="C34" s="94">
        <v>0</v>
      </c>
      <c r="D34" s="94">
        <v>0</v>
      </c>
      <c r="E34" s="94">
        <v>0</v>
      </c>
      <c r="F34" s="94">
        <v>0</v>
      </c>
      <c r="G34" s="94">
        <v>0</v>
      </c>
      <c r="H34" s="94">
        <v>0</v>
      </c>
      <c r="I34" s="94">
        <v>0</v>
      </c>
      <c r="J34" s="94">
        <v>0</v>
      </c>
      <c r="K34" s="94">
        <v>0</v>
      </c>
      <c r="L34" s="94">
        <v>0</v>
      </c>
      <c r="M34" s="94">
        <v>0</v>
      </c>
      <c r="N34" s="94">
        <v>0</v>
      </c>
      <c r="O34" s="94">
        <v>0</v>
      </c>
      <c r="P34" s="94">
        <v>0</v>
      </c>
      <c r="Q34" s="94">
        <v>0</v>
      </c>
      <c r="R34" s="94">
        <v>0</v>
      </c>
      <c r="S34" s="94">
        <v>0.03</v>
      </c>
      <c r="T34" s="94">
        <v>0.03</v>
      </c>
      <c r="U34" s="94">
        <v>4.4999999999999998E-2</v>
      </c>
      <c r="V34" s="94">
        <v>4.4999999999999998E-2</v>
      </c>
      <c r="W34" s="94">
        <v>4.4999999999999998E-2</v>
      </c>
      <c r="X34" s="94">
        <v>4.4999999999999998E-2</v>
      </c>
      <c r="Y34" s="94">
        <v>4.4999999999999998E-2</v>
      </c>
      <c r="Z34" s="94">
        <v>4.4999999999999998E-2</v>
      </c>
      <c r="AA34" s="94">
        <v>4.4999999999999998E-2</v>
      </c>
      <c r="AB34" s="94">
        <v>4.4999999999999998E-2</v>
      </c>
      <c r="AC34" s="94">
        <v>4.4999999999999998E-2</v>
      </c>
      <c r="AD34" s="94">
        <v>4.4999999999999998E-2</v>
      </c>
      <c r="AE34" s="94">
        <v>4.4999999999999998E-2</v>
      </c>
      <c r="AF34" s="94">
        <v>4.4999999999999998E-2</v>
      </c>
      <c r="AG34" s="94">
        <v>4.4999999999999998E-2</v>
      </c>
      <c r="AH34" s="94">
        <v>4.4999999999999998E-2</v>
      </c>
      <c r="AI34" s="94">
        <v>4.4999999999999998E-2</v>
      </c>
      <c r="AJ34" s="94">
        <v>4.4999999999999998E-2</v>
      </c>
      <c r="AK34" s="94">
        <f t="shared" ref="AK34:AW34" si="27">4.5%+1.5%</f>
        <v>0.06</v>
      </c>
      <c r="AL34" s="94">
        <f t="shared" si="27"/>
        <v>0.06</v>
      </c>
      <c r="AM34" s="94">
        <f t="shared" si="27"/>
        <v>0.06</v>
      </c>
      <c r="AN34" s="94">
        <f t="shared" si="27"/>
        <v>0.06</v>
      </c>
      <c r="AO34" s="94">
        <f t="shared" si="27"/>
        <v>0.06</v>
      </c>
      <c r="AP34" s="94">
        <f t="shared" si="27"/>
        <v>0.06</v>
      </c>
      <c r="AQ34" s="94">
        <f t="shared" si="27"/>
        <v>0.06</v>
      </c>
      <c r="AR34" s="94">
        <f t="shared" si="27"/>
        <v>0.06</v>
      </c>
      <c r="AS34" s="94">
        <f t="shared" si="27"/>
        <v>0.06</v>
      </c>
      <c r="AT34" s="94">
        <f t="shared" si="27"/>
        <v>0.06</v>
      </c>
      <c r="AU34" s="94">
        <f t="shared" si="27"/>
        <v>0.06</v>
      </c>
      <c r="AV34" s="94">
        <f t="shared" si="27"/>
        <v>0.06</v>
      </c>
      <c r="AW34" s="94">
        <f t="shared" si="27"/>
        <v>0.06</v>
      </c>
      <c r="AX34" s="94">
        <v>5.5E-2</v>
      </c>
      <c r="AY34" s="94">
        <v>5.5E-2</v>
      </c>
      <c r="AZ34" s="94">
        <v>5.5E-2</v>
      </c>
      <c r="BA34" s="94">
        <v>5.5E-2</v>
      </c>
      <c r="BB34" s="94">
        <v>5.5E-2</v>
      </c>
      <c r="BC34" s="94">
        <v>5.5E-2</v>
      </c>
      <c r="BD34" s="94">
        <v>5.5E-2</v>
      </c>
      <c r="BE34" s="94">
        <v>5.5E-2</v>
      </c>
      <c r="BF34" s="94">
        <v>5.5E-2</v>
      </c>
      <c r="BG34" s="94">
        <v>5.5E-2</v>
      </c>
      <c r="BH34" s="94">
        <v>5.5E-2</v>
      </c>
      <c r="BI34" s="94">
        <v>5.5E-2</v>
      </c>
      <c r="BJ34" s="94">
        <v>5.5E-2</v>
      </c>
      <c r="BK34" s="94">
        <v>5.5E-2</v>
      </c>
      <c r="BL34" s="94">
        <v>5.5E-2</v>
      </c>
      <c r="BM34" s="94">
        <v>5.5E-2</v>
      </c>
      <c r="BN34" s="94">
        <v>5.5E-2</v>
      </c>
      <c r="BO34" s="94">
        <v>5.5E-2</v>
      </c>
      <c r="BP34" s="94">
        <v>5.5E-2</v>
      </c>
      <c r="BQ34" s="94">
        <v>5.5E-2</v>
      </c>
      <c r="BR34" s="94">
        <v>7.0000000000000007E-2</v>
      </c>
      <c r="BS34" s="94">
        <v>7.0000000000000007E-2</v>
      </c>
      <c r="BT34" s="94">
        <v>7.0000000000000007E-2</v>
      </c>
      <c r="BU34" s="94">
        <v>0.09</v>
      </c>
      <c r="BV34" s="94">
        <v>0.09</v>
      </c>
      <c r="BW34" s="94">
        <v>0.09</v>
      </c>
      <c r="BX34" s="94">
        <v>0.09</v>
      </c>
      <c r="BY34" s="94">
        <v>0.12</v>
      </c>
      <c r="BZ34" s="94">
        <v>0.12</v>
      </c>
      <c r="CA34" s="94">
        <v>0.1</v>
      </c>
      <c r="CB34" s="94">
        <v>0.1</v>
      </c>
      <c r="CC34" s="94">
        <v>0.1</v>
      </c>
      <c r="CD34" s="94">
        <v>0.1</v>
      </c>
      <c r="CE34" s="94">
        <v>0.1</v>
      </c>
      <c r="CF34" s="94">
        <v>0.1</v>
      </c>
      <c r="CG34" s="94">
        <v>0.1</v>
      </c>
      <c r="CH34" s="94">
        <v>0.1</v>
      </c>
      <c r="CI34" s="94">
        <v>0.1</v>
      </c>
      <c r="CJ34" s="94">
        <v>0.1</v>
      </c>
      <c r="CK34" s="94">
        <v>0.09</v>
      </c>
      <c r="CL34" s="94">
        <v>0.09</v>
      </c>
      <c r="CM34" s="94">
        <v>0.09</v>
      </c>
      <c r="CN34" s="94">
        <f>9%*1.15</f>
        <v>0.10349999999999999</v>
      </c>
      <c r="CO34" s="94">
        <f>9%*1.15</f>
        <v>0.10349999999999999</v>
      </c>
      <c r="CP34" s="94">
        <f>9%*1.15</f>
        <v>0.10349999999999999</v>
      </c>
      <c r="CQ34" s="94">
        <f>9%*1.15</f>
        <v>0.10349999999999999</v>
      </c>
      <c r="CR34" s="94">
        <v>0.10125000000000001</v>
      </c>
      <c r="CS34" s="94">
        <v>9.6750000000000003E-2</v>
      </c>
      <c r="CT34" s="94">
        <v>9.2249999999999999E-2</v>
      </c>
      <c r="CU34" s="94">
        <v>0.09</v>
      </c>
      <c r="CV34" s="94">
        <v>0.09</v>
      </c>
      <c r="CW34" s="94">
        <v>8.5000000000000006E-2</v>
      </c>
      <c r="CX34" s="94">
        <v>0.08</v>
      </c>
      <c r="CY34" s="94">
        <v>7.4999999999999997E-2</v>
      </c>
      <c r="CZ34" s="94">
        <v>7.4999999999999997E-2</v>
      </c>
      <c r="DA34" s="94">
        <v>7.4999999999999997E-2</v>
      </c>
      <c r="DB34" s="94">
        <v>7.4999999999999997E-2</v>
      </c>
      <c r="DC34" s="94">
        <v>7.4999999999999997E-2</v>
      </c>
      <c r="DD34" s="94">
        <v>7.4999999999999997E-2</v>
      </c>
      <c r="DE34" s="94">
        <v>7.0999999999999994E-2</v>
      </c>
      <c r="DF34" s="94">
        <v>7.0999999999999994E-2</v>
      </c>
      <c r="DG34" s="94">
        <v>7.0999999999999994E-2</v>
      </c>
      <c r="DH34" s="94">
        <v>7.0999999999999994E-2</v>
      </c>
      <c r="DI34" s="94">
        <v>7.0999999999999994E-2</v>
      </c>
      <c r="DJ34" s="94">
        <v>7.0999999999999994E-2</v>
      </c>
      <c r="DK34" s="94">
        <v>7.0999999999999994E-2</v>
      </c>
      <c r="DL34" s="94">
        <v>7.0999999999999994E-2</v>
      </c>
      <c r="DM34" s="94">
        <v>7.0999999999999994E-2</v>
      </c>
      <c r="DN34" s="94">
        <v>6.5000000000000002E-2</v>
      </c>
      <c r="DO34" s="94">
        <v>6.5000000000000002E-2</v>
      </c>
      <c r="DP34" s="94">
        <v>6.5000000000000002E-2</v>
      </c>
      <c r="DQ34" s="94">
        <v>6.5000000000000002E-2</v>
      </c>
      <c r="DR34" s="94">
        <v>6.5000000000000002E-2</v>
      </c>
      <c r="DS34" s="94">
        <v>7.2499999999999995E-2</v>
      </c>
      <c r="DT34" s="94">
        <v>7.2499999999999995E-2</v>
      </c>
      <c r="DU34" s="94">
        <v>7.2499999999999995E-2</v>
      </c>
      <c r="DV34" s="94">
        <v>7.2499999999999995E-2</v>
      </c>
      <c r="DW34" s="94">
        <v>7.2499999999999995E-2</v>
      </c>
      <c r="DX34" s="94">
        <v>7.2499999999999995E-2</v>
      </c>
      <c r="DY34" s="144">
        <v>7.2499999999999995E-2</v>
      </c>
      <c r="DZ34" s="68"/>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1"/>
      <c r="FL34" s="1"/>
      <c r="FM34" s="1"/>
      <c r="FN34" s="1"/>
    </row>
    <row r="35" spans="1:170" ht="15" customHeight="1">
      <c r="A35" s="137" t="s">
        <v>59</v>
      </c>
      <c r="B35" s="22">
        <v>0</v>
      </c>
      <c r="C35" s="94">
        <v>0</v>
      </c>
      <c r="D35" s="94">
        <v>0</v>
      </c>
      <c r="E35" s="94">
        <v>0</v>
      </c>
      <c r="F35" s="94">
        <v>0</v>
      </c>
      <c r="G35" s="94">
        <v>0</v>
      </c>
      <c r="H35" s="94">
        <v>0</v>
      </c>
      <c r="I35" s="94">
        <v>0</v>
      </c>
      <c r="J35" s="94">
        <v>0</v>
      </c>
      <c r="K35" s="94">
        <v>0</v>
      </c>
      <c r="L35" s="94">
        <v>0</v>
      </c>
      <c r="M35" s="94">
        <v>0</v>
      </c>
      <c r="N35" s="94">
        <v>0</v>
      </c>
      <c r="O35" s="94">
        <v>0</v>
      </c>
      <c r="P35" s="94">
        <v>0</v>
      </c>
      <c r="Q35" s="94">
        <v>0</v>
      </c>
      <c r="R35" s="94">
        <v>0</v>
      </c>
      <c r="S35" s="94">
        <v>0</v>
      </c>
      <c r="T35" s="94">
        <v>0</v>
      </c>
      <c r="U35" s="94">
        <v>0</v>
      </c>
      <c r="V35" s="94">
        <v>0</v>
      </c>
      <c r="W35" s="94">
        <v>0.03</v>
      </c>
      <c r="X35" s="94">
        <v>0.03</v>
      </c>
      <c r="Y35" s="94">
        <v>0.03</v>
      </c>
      <c r="Z35" s="94">
        <v>0.03</v>
      </c>
      <c r="AA35" s="94">
        <v>0.03</v>
      </c>
      <c r="AB35" s="94">
        <v>0.04</v>
      </c>
      <c r="AC35" s="94">
        <v>4.4999999999999998E-2</v>
      </c>
      <c r="AD35" s="94">
        <v>4.4999999999999998E-2</v>
      </c>
      <c r="AE35" s="94">
        <v>4.4999999999999998E-2</v>
      </c>
      <c r="AF35" s="94">
        <v>4.4999999999999998E-2</v>
      </c>
      <c r="AG35" s="94">
        <v>5.5E-2</v>
      </c>
      <c r="AH35" s="94">
        <v>5.5E-2</v>
      </c>
      <c r="AI35" s="94">
        <v>0.06</v>
      </c>
      <c r="AJ35" s="94">
        <v>0.06</v>
      </c>
      <c r="AK35" s="94">
        <v>0.06</v>
      </c>
      <c r="AL35" s="94">
        <v>0.06</v>
      </c>
      <c r="AM35" s="94">
        <v>0.06</v>
      </c>
      <c r="AN35" s="94">
        <v>0.06</v>
      </c>
      <c r="AO35" s="94">
        <v>0.06</v>
      </c>
      <c r="AP35" s="94">
        <v>0.06</v>
      </c>
      <c r="AQ35" s="94">
        <v>0.06</v>
      </c>
      <c r="AR35" s="94">
        <v>0.06</v>
      </c>
      <c r="AS35" s="94">
        <v>0.06</v>
      </c>
      <c r="AT35" s="94">
        <v>0.06</v>
      </c>
      <c r="AU35" s="94">
        <v>0.06</v>
      </c>
      <c r="AV35" s="94">
        <v>0.06</v>
      </c>
      <c r="AW35" s="94">
        <v>0.06</v>
      </c>
      <c r="AX35" s="94">
        <v>0.06</v>
      </c>
      <c r="AY35" s="94">
        <v>0.06</v>
      </c>
      <c r="AZ35" s="94">
        <v>0.06</v>
      </c>
      <c r="BA35" s="94">
        <v>0.06</v>
      </c>
      <c r="BB35" s="94">
        <v>0.06</v>
      </c>
      <c r="BC35" s="94">
        <v>0.06</v>
      </c>
      <c r="BD35" s="94">
        <v>0.06</v>
      </c>
      <c r="BE35" s="94">
        <v>0.06</v>
      </c>
      <c r="BF35" s="94">
        <v>0.06</v>
      </c>
      <c r="BG35" s="94">
        <v>0.06</v>
      </c>
      <c r="BH35" s="94">
        <v>0.06</v>
      </c>
      <c r="BI35" s="94">
        <v>0.06</v>
      </c>
      <c r="BJ35" s="94">
        <v>0.06</v>
      </c>
      <c r="BK35" s="94">
        <v>0.06</v>
      </c>
      <c r="BL35" s="94">
        <v>0.06</v>
      </c>
      <c r="BM35" s="94">
        <v>0.06</v>
      </c>
      <c r="BN35" s="94">
        <v>0.06</v>
      </c>
      <c r="BO35" s="94">
        <v>0.06</v>
      </c>
      <c r="BP35" s="94">
        <v>0.06</v>
      </c>
      <c r="BQ35" s="94">
        <v>0.06</v>
      </c>
      <c r="BR35" s="94">
        <v>0.06</v>
      </c>
      <c r="BS35" s="94">
        <v>0.06</v>
      </c>
      <c r="BT35" s="94">
        <v>0.06</v>
      </c>
      <c r="BU35" s="94">
        <v>0.06</v>
      </c>
      <c r="BV35" s="94">
        <v>0.06</v>
      </c>
      <c r="BW35" s="94">
        <v>0.06</v>
      </c>
      <c r="BX35" s="94">
        <v>0.06</v>
      </c>
      <c r="BY35" s="94">
        <v>0.06</v>
      </c>
      <c r="BZ35" s="94">
        <v>0.06</v>
      </c>
      <c r="CA35" s="94">
        <v>0.06</v>
      </c>
      <c r="CB35" s="94">
        <v>0.06</v>
      </c>
      <c r="CC35" s="94">
        <v>0.06</v>
      </c>
      <c r="CD35" s="94">
        <v>0.06</v>
      </c>
      <c r="CE35" s="94">
        <v>0.06</v>
      </c>
      <c r="CF35" s="94">
        <v>0.06</v>
      </c>
      <c r="CG35" s="94">
        <v>0.06</v>
      </c>
      <c r="CH35" s="94">
        <v>0.06</v>
      </c>
      <c r="CI35" s="94">
        <v>0.06</v>
      </c>
      <c r="CJ35" s="94">
        <v>0.06</v>
      </c>
      <c r="CK35" s="94">
        <v>7.0000000000000007E-2</v>
      </c>
      <c r="CL35" s="94">
        <v>7.0000000000000007E-2</v>
      </c>
      <c r="CM35" s="94">
        <v>7.0000000000000007E-2</v>
      </c>
      <c r="CN35" s="94">
        <v>7.0000000000000007E-2</v>
      </c>
      <c r="CO35" s="94">
        <v>7.7499999999999999E-2</v>
      </c>
      <c r="CP35" s="94">
        <f>7.75%*1.03</f>
        <v>7.9825000000000007E-2</v>
      </c>
      <c r="CQ35" s="94">
        <f>7.75%*1.02</f>
        <v>7.9049999999999995E-2</v>
      </c>
      <c r="CR35" s="94">
        <f>7.75%*1.01</f>
        <v>7.8274999999999997E-2</v>
      </c>
      <c r="CS35" s="94">
        <v>7.7499999999999999E-2</v>
      </c>
      <c r="CT35" s="94">
        <v>7.7499999999999999E-2</v>
      </c>
      <c r="CU35" s="94">
        <v>7.4999999999999997E-2</v>
      </c>
      <c r="CV35" s="94">
        <v>7.2499999999999995E-2</v>
      </c>
      <c r="CW35" s="94">
        <v>7.0000000000000007E-2</v>
      </c>
      <c r="CX35" s="94">
        <v>6.9000000000000006E-2</v>
      </c>
      <c r="CY35" s="94">
        <v>6.9000000000000006E-2</v>
      </c>
      <c r="CZ35" s="94">
        <v>6.9000000000000006E-2</v>
      </c>
      <c r="DA35" s="94">
        <v>6.9000000000000006E-2</v>
      </c>
      <c r="DB35" s="94">
        <v>6.9000000000000006E-2</v>
      </c>
      <c r="DC35" s="94">
        <v>6.9000000000000006E-2</v>
      </c>
      <c r="DD35" s="94">
        <v>6.9000000000000006E-2</v>
      </c>
      <c r="DE35" s="94">
        <v>6.9000000000000006E-2</v>
      </c>
      <c r="DF35" s="94">
        <v>6.9000000000000006E-2</v>
      </c>
      <c r="DG35" s="94">
        <v>6.9000000000000006E-2</v>
      </c>
      <c r="DH35" s="94">
        <v>6.9000000000000006E-2</v>
      </c>
      <c r="DI35" s="94">
        <v>6.9000000000000006E-2</v>
      </c>
      <c r="DJ35" s="94">
        <v>6.9000000000000006E-2</v>
      </c>
      <c r="DK35" s="94">
        <v>6.9000000000000006E-2</v>
      </c>
      <c r="DL35" s="94">
        <v>0.06</v>
      </c>
      <c r="DM35" s="94">
        <v>0.05</v>
      </c>
      <c r="DN35" s="94">
        <v>0.04</v>
      </c>
      <c r="DO35" s="94">
        <v>0.03</v>
      </c>
      <c r="DP35" s="94">
        <v>0.03</v>
      </c>
      <c r="DQ35" s="94">
        <v>2.5000000000000001E-2</v>
      </c>
      <c r="DR35" s="94">
        <v>2.5000000000000001E-2</v>
      </c>
      <c r="DS35" s="94">
        <v>2.5000000000000001E-2</v>
      </c>
      <c r="DT35" s="94">
        <v>2.5000000000000001E-2</v>
      </c>
      <c r="DU35" s="94">
        <v>2.5000000000000001E-2</v>
      </c>
      <c r="DV35" s="94">
        <v>2.5000000000000001E-2</v>
      </c>
      <c r="DW35" s="94">
        <v>2.2499999999999999E-2</v>
      </c>
      <c r="DX35" s="94">
        <v>0.02</v>
      </c>
      <c r="DY35" s="144">
        <v>0.02</v>
      </c>
      <c r="DZ35" s="68"/>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1"/>
      <c r="FL35" s="1"/>
      <c r="FM35" s="1"/>
      <c r="FN35" s="1"/>
    </row>
    <row r="36" spans="1:170" ht="15" customHeight="1">
      <c r="A36" s="137" t="s">
        <v>60</v>
      </c>
      <c r="B36" s="22">
        <v>0</v>
      </c>
      <c r="C36" s="94">
        <v>0</v>
      </c>
      <c r="D36" s="94">
        <v>0</v>
      </c>
      <c r="E36" s="94">
        <v>0</v>
      </c>
      <c r="F36" s="94">
        <v>0</v>
      </c>
      <c r="G36" s="94">
        <v>0</v>
      </c>
      <c r="H36" s="94">
        <v>0</v>
      </c>
      <c r="I36" s="94">
        <v>0</v>
      </c>
      <c r="J36" s="94">
        <v>0</v>
      </c>
      <c r="K36" s="94">
        <v>0</v>
      </c>
      <c r="L36" s="94">
        <v>0</v>
      </c>
      <c r="M36" s="94">
        <v>0</v>
      </c>
      <c r="N36" s="94">
        <v>0</v>
      </c>
      <c r="O36" s="94">
        <v>0</v>
      </c>
      <c r="P36" s="94">
        <v>0</v>
      </c>
      <c r="Q36" s="94">
        <v>0</v>
      </c>
      <c r="R36" s="94">
        <v>0</v>
      </c>
      <c r="S36" s="94">
        <v>0</v>
      </c>
      <c r="T36" s="94">
        <v>0</v>
      </c>
      <c r="U36" s="94">
        <v>0.03</v>
      </c>
      <c r="V36" s="94">
        <v>0.03</v>
      </c>
      <c r="W36" s="94">
        <v>0.03</v>
      </c>
      <c r="X36" s="94">
        <v>0.03</v>
      </c>
      <c r="Y36" s="94">
        <v>0.03</v>
      </c>
      <c r="Z36" s="94">
        <v>0.03</v>
      </c>
      <c r="AA36" s="94">
        <v>0.03</v>
      </c>
      <c r="AB36" s="94">
        <v>0.03</v>
      </c>
      <c r="AC36" s="94">
        <v>0.03</v>
      </c>
      <c r="AD36" s="94">
        <v>0.03</v>
      </c>
      <c r="AE36" s="94">
        <v>0.03</v>
      </c>
      <c r="AF36" s="94">
        <v>0.03</v>
      </c>
      <c r="AG36" s="94">
        <v>0.03</v>
      </c>
      <c r="AH36" s="94">
        <v>0.03</v>
      </c>
      <c r="AI36" s="94">
        <v>0.03</v>
      </c>
      <c r="AJ36" s="94">
        <v>0.03</v>
      </c>
      <c r="AK36" s="94">
        <v>0.03</v>
      </c>
      <c r="AL36" s="94">
        <v>0.03</v>
      </c>
      <c r="AM36" s="94">
        <v>0.06</v>
      </c>
      <c r="AN36" s="94">
        <v>0.06</v>
      </c>
      <c r="AO36" s="94">
        <v>0.06</v>
      </c>
      <c r="AP36" s="94">
        <v>0.06</v>
      </c>
      <c r="AQ36" s="94">
        <v>0.06</v>
      </c>
      <c r="AR36" s="94">
        <v>0.06</v>
      </c>
      <c r="AS36" s="94">
        <v>0.06</v>
      </c>
      <c r="AT36" s="94">
        <v>0.06</v>
      </c>
      <c r="AU36" s="94">
        <v>0.06</v>
      </c>
      <c r="AV36" s="94">
        <v>0.06</v>
      </c>
      <c r="AW36" s="94">
        <v>0.06</v>
      </c>
      <c r="AX36" s="94">
        <v>0.06</v>
      </c>
      <c r="AY36" s="94">
        <v>0.06</v>
      </c>
      <c r="AZ36" s="94">
        <v>0.06</v>
      </c>
      <c r="BA36" s="94">
        <v>0.06</v>
      </c>
      <c r="BB36" s="94">
        <v>0.06</v>
      </c>
      <c r="BC36" s="94">
        <v>0.06</v>
      </c>
      <c r="BD36" s="94">
        <v>0.06</v>
      </c>
      <c r="BE36" s="94">
        <v>0.06</v>
      </c>
      <c r="BF36" s="94">
        <v>0.06</v>
      </c>
      <c r="BG36" s="94">
        <v>0.06</v>
      </c>
      <c r="BH36" s="94">
        <v>0.06</v>
      </c>
      <c r="BI36" s="94">
        <v>0.06</v>
      </c>
      <c r="BJ36" s="94">
        <v>0.06</v>
      </c>
      <c r="BK36" s="94">
        <v>0.06</v>
      </c>
      <c r="BL36" s="94">
        <v>0.06</v>
      </c>
      <c r="BM36" s="94">
        <v>0.06</v>
      </c>
      <c r="BN36" s="94">
        <v>0.06</v>
      </c>
      <c r="BO36" s="94">
        <v>0.06</v>
      </c>
      <c r="BP36" s="94">
        <v>0.06</v>
      </c>
      <c r="BQ36" s="94">
        <v>0.06</v>
      </c>
      <c r="BR36" s="94">
        <v>0.06</v>
      </c>
      <c r="BS36" s="94">
        <v>0.06</v>
      </c>
      <c r="BT36" s="94">
        <v>0.06</v>
      </c>
      <c r="BU36" s="94">
        <v>0.06</v>
      </c>
      <c r="BV36" s="94">
        <v>0.06</v>
      </c>
      <c r="BW36" s="94">
        <v>0.06</v>
      </c>
      <c r="BX36" s="94">
        <v>0.06</v>
      </c>
      <c r="BY36" s="94">
        <v>0.06</v>
      </c>
      <c r="BZ36" s="94">
        <v>0.06</v>
      </c>
      <c r="CA36" s="94">
        <v>0.06</v>
      </c>
      <c r="CB36" s="94">
        <v>8.5000000000000006E-2</v>
      </c>
      <c r="CC36" s="94">
        <v>8.5000000000000006E-2</v>
      </c>
      <c r="CD36" s="94">
        <v>8.5000000000000006E-2</v>
      </c>
      <c r="CE36" s="94">
        <v>7.0000000000000007E-2</v>
      </c>
      <c r="CF36" s="94">
        <v>7.0000000000000007E-2</v>
      </c>
      <c r="CG36" s="94">
        <v>0.105</v>
      </c>
      <c r="CH36" s="94">
        <v>0.105</v>
      </c>
      <c r="CI36" s="94">
        <v>0.105</v>
      </c>
      <c r="CJ36" s="94">
        <v>0.105</v>
      </c>
      <c r="CK36" s="94">
        <v>0.105</v>
      </c>
      <c r="CL36" s="94">
        <v>0.105</v>
      </c>
      <c r="CM36" s="94">
        <v>0.105</v>
      </c>
      <c r="CN36" s="94">
        <v>0.105</v>
      </c>
      <c r="CO36" s="94">
        <v>0.105</v>
      </c>
      <c r="CP36" s="94">
        <v>0.105</v>
      </c>
      <c r="CQ36" s="94">
        <v>0.105</v>
      </c>
      <c r="CR36" s="94">
        <v>0.105</v>
      </c>
      <c r="CS36" s="94">
        <v>0.105</v>
      </c>
      <c r="CT36" s="94">
        <v>0.105</v>
      </c>
      <c r="CU36" s="94">
        <v>0.105</v>
      </c>
      <c r="CV36" s="94">
        <v>0.105</v>
      </c>
      <c r="CW36" s="94">
        <v>0.105</v>
      </c>
      <c r="CX36" s="94">
        <v>0.105</v>
      </c>
      <c r="CY36" s="94">
        <v>0.105</v>
      </c>
      <c r="CZ36" s="94">
        <v>0.105</v>
      </c>
      <c r="DA36" s="94">
        <v>0.105</v>
      </c>
      <c r="DB36" s="94">
        <v>0.105</v>
      </c>
      <c r="DC36" s="94">
        <v>7.0000000000000007E-2</v>
      </c>
      <c r="DD36" s="94">
        <v>7.0000000000000007E-2</v>
      </c>
      <c r="DE36" s="94">
        <v>6.5000000000000002E-2</v>
      </c>
      <c r="DF36" s="94">
        <v>6.5000000000000002E-2</v>
      </c>
      <c r="DG36" s="94">
        <v>6.4000000000000001E-2</v>
      </c>
      <c r="DH36" s="94">
        <v>6.4000000000000001E-2</v>
      </c>
      <c r="DI36" s="94">
        <v>5.1499999999999997E-2</v>
      </c>
      <c r="DJ36" s="94">
        <v>5.1499999999999997E-2</v>
      </c>
      <c r="DK36" s="94">
        <v>4.53E-2</v>
      </c>
      <c r="DL36" s="94">
        <v>4.53E-2</v>
      </c>
      <c r="DM36" s="94">
        <v>4.3099999999999999E-2</v>
      </c>
      <c r="DN36" s="94">
        <v>4.3099999999999999E-2</v>
      </c>
      <c r="DO36" s="94">
        <v>4.3099999999999999E-2</v>
      </c>
      <c r="DP36" s="94">
        <v>4.3099999999999999E-2</v>
      </c>
      <c r="DQ36" s="94">
        <v>4.3099999999999999E-2</v>
      </c>
      <c r="DR36" s="94">
        <v>4.3099999999999999E-2</v>
      </c>
      <c r="DS36" s="94">
        <v>4.3099999999999999E-2</v>
      </c>
      <c r="DT36" s="94">
        <v>4.3099999999999999E-2</v>
      </c>
      <c r="DU36" s="94">
        <v>4.3099999999999999E-2</v>
      </c>
      <c r="DV36" s="94">
        <v>4.3099999999999999E-2</v>
      </c>
      <c r="DW36" s="94">
        <v>4.3099999999999999E-2</v>
      </c>
      <c r="DX36" s="94">
        <v>4.3099999999999999E-2</v>
      </c>
      <c r="DY36" s="144">
        <v>4.3099999999999999E-2</v>
      </c>
      <c r="DZ36" s="68"/>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1"/>
      <c r="FL36" s="1"/>
      <c r="FM36" s="1"/>
      <c r="FN36" s="1"/>
    </row>
    <row r="37" spans="1:170" ht="15" customHeight="1">
      <c r="A37" s="137" t="s">
        <v>61</v>
      </c>
      <c r="B37" s="22">
        <v>0</v>
      </c>
      <c r="C37" s="94">
        <v>0</v>
      </c>
      <c r="D37" s="94">
        <v>0</v>
      </c>
      <c r="E37" s="94">
        <v>0</v>
      </c>
      <c r="F37" s="94">
        <v>0</v>
      </c>
      <c r="G37" s="94">
        <v>0</v>
      </c>
      <c r="H37" s="94">
        <v>0</v>
      </c>
      <c r="I37" s="94">
        <v>0</v>
      </c>
      <c r="J37" s="94">
        <v>0</v>
      </c>
      <c r="K37" s="94">
        <v>0</v>
      </c>
      <c r="L37" s="94">
        <v>0</v>
      </c>
      <c r="M37" s="94">
        <v>0</v>
      </c>
      <c r="N37" s="94">
        <v>0</v>
      </c>
      <c r="O37" s="94">
        <v>0</v>
      </c>
      <c r="P37" s="94">
        <v>0</v>
      </c>
      <c r="Q37" s="94">
        <v>0</v>
      </c>
      <c r="R37" s="94">
        <v>0</v>
      </c>
      <c r="S37" s="94">
        <v>0</v>
      </c>
      <c r="T37" s="94">
        <v>0</v>
      </c>
      <c r="U37" s="94">
        <v>0</v>
      </c>
      <c r="V37" s="94">
        <v>0</v>
      </c>
      <c r="W37" s="94">
        <v>0</v>
      </c>
      <c r="X37" s="94">
        <v>0</v>
      </c>
      <c r="Y37" s="94">
        <v>0</v>
      </c>
      <c r="Z37" s="94">
        <v>0</v>
      </c>
      <c r="AA37" s="94">
        <v>0</v>
      </c>
      <c r="AB37" s="94">
        <v>0</v>
      </c>
      <c r="AC37" s="94">
        <v>0</v>
      </c>
      <c r="AD37" s="94">
        <v>0</v>
      </c>
      <c r="AE37" s="94">
        <v>0</v>
      </c>
      <c r="AF37" s="94">
        <v>0</v>
      </c>
      <c r="AG37" s="94">
        <v>0</v>
      </c>
      <c r="AH37" s="94">
        <v>0</v>
      </c>
      <c r="AI37" s="94">
        <v>0</v>
      </c>
      <c r="AJ37" s="94">
        <v>0</v>
      </c>
      <c r="AK37" s="94">
        <v>0</v>
      </c>
      <c r="AL37" s="94">
        <v>0</v>
      </c>
      <c r="AM37" s="94">
        <v>0</v>
      </c>
      <c r="AN37" s="94">
        <v>0</v>
      </c>
      <c r="AO37" s="94">
        <v>0</v>
      </c>
      <c r="AP37" s="94">
        <v>0</v>
      </c>
      <c r="AQ37" s="94">
        <v>0</v>
      </c>
      <c r="AR37" s="94">
        <v>0</v>
      </c>
      <c r="AS37" s="94">
        <v>0</v>
      </c>
      <c r="AT37" s="94">
        <v>0</v>
      </c>
      <c r="AU37" s="94">
        <v>0</v>
      </c>
      <c r="AV37" s="94">
        <v>0</v>
      </c>
      <c r="AW37" s="94">
        <v>0</v>
      </c>
      <c r="AX37" s="94">
        <v>0</v>
      </c>
      <c r="AY37" s="94">
        <v>0</v>
      </c>
      <c r="AZ37" s="94">
        <v>0</v>
      </c>
      <c r="BA37" s="94">
        <v>0</v>
      </c>
      <c r="BB37" s="94">
        <v>0</v>
      </c>
      <c r="BC37" s="94">
        <v>0</v>
      </c>
      <c r="BD37" s="94">
        <v>0</v>
      </c>
      <c r="BE37" s="94">
        <v>0</v>
      </c>
      <c r="BF37" s="94">
        <v>0</v>
      </c>
      <c r="BG37" s="94">
        <v>0</v>
      </c>
      <c r="BH37" s="94">
        <v>0</v>
      </c>
      <c r="BI37" s="94">
        <v>0</v>
      </c>
      <c r="BJ37" s="94">
        <v>0</v>
      </c>
      <c r="BK37" s="94">
        <v>0</v>
      </c>
      <c r="BL37" s="94">
        <v>0</v>
      </c>
      <c r="BM37" s="94">
        <v>0</v>
      </c>
      <c r="BN37" s="94">
        <v>0</v>
      </c>
      <c r="BO37" s="94">
        <v>0</v>
      </c>
      <c r="BP37" s="94">
        <v>0</v>
      </c>
      <c r="BQ37" s="94">
        <v>0</v>
      </c>
      <c r="BR37" s="94">
        <v>0</v>
      </c>
      <c r="BS37" s="94">
        <v>0</v>
      </c>
      <c r="BT37" s="94">
        <v>0</v>
      </c>
      <c r="BU37" s="94">
        <v>0.08</v>
      </c>
      <c r="BV37" s="94">
        <v>0.08</v>
      </c>
      <c r="BW37" s="94">
        <v>0.08</v>
      </c>
      <c r="BX37" s="94">
        <v>0.08</v>
      </c>
      <c r="BY37" s="94">
        <v>0.08</v>
      </c>
      <c r="BZ37" s="94">
        <v>0.08</v>
      </c>
      <c r="CA37" s="94">
        <v>0.08</v>
      </c>
      <c r="CB37" s="94">
        <v>0.08</v>
      </c>
      <c r="CC37" s="94">
        <v>0.08</v>
      </c>
      <c r="CD37" s="94">
        <v>0.08</v>
      </c>
      <c r="CE37" s="94">
        <f>8.7%+(8.7%*15%)</f>
        <v>0.10005</v>
      </c>
      <c r="CF37" s="94">
        <f>8.7%+(8.7%*5.75%)</f>
        <v>9.2002499999999987E-2</v>
      </c>
      <c r="CG37" s="94">
        <f>8.7%+(8.7%*5.75%)</f>
        <v>9.2002499999999987E-2</v>
      </c>
      <c r="CH37" s="94">
        <f>9.2%+(9.2%*5.4%)</f>
        <v>9.6967999999999999E-2</v>
      </c>
      <c r="CI37" s="94">
        <f>9.2%+(9.2%*5.4%)</f>
        <v>9.6967999999999999E-2</v>
      </c>
      <c r="CJ37" s="94">
        <f>9.2%+(9.2%*5.4%)</f>
        <v>9.6967999999999999E-2</v>
      </c>
      <c r="CK37" s="94">
        <f>9.2%+(9.2%*2.7%)</f>
        <v>9.4483999999999999E-2</v>
      </c>
      <c r="CL37" s="94">
        <v>8.8999999999999996E-2</v>
      </c>
      <c r="CM37" s="94">
        <v>8.8999999999999996E-2</v>
      </c>
      <c r="CN37" s="94">
        <v>8.8999999999999996E-2</v>
      </c>
      <c r="CO37" s="94">
        <v>8.8999999999999996E-2</v>
      </c>
      <c r="CP37" s="94">
        <v>8.8999999999999996E-2</v>
      </c>
      <c r="CQ37" s="94">
        <v>8.8999999999999996E-2</v>
      </c>
      <c r="CR37" s="94">
        <v>8.8999999999999996E-2</v>
      </c>
      <c r="CS37" s="94">
        <v>8.8999999999999996E-2</v>
      </c>
      <c r="CT37" s="94">
        <v>8.8999999999999996E-2</v>
      </c>
      <c r="CU37" s="94">
        <v>8.8999999999999996E-2</v>
      </c>
      <c r="CV37" s="94">
        <v>8.8999999999999996E-2</v>
      </c>
      <c r="CW37" s="94">
        <v>8.5000000000000006E-2</v>
      </c>
      <c r="CX37" s="94">
        <v>8.5000000000000006E-2</v>
      </c>
      <c r="CY37" s="94">
        <v>8.5000000000000006E-2</v>
      </c>
      <c r="CZ37" s="94">
        <v>8.5000000000000006E-2</v>
      </c>
      <c r="DA37" s="94">
        <v>8.5000000000000006E-2</v>
      </c>
      <c r="DB37" s="94">
        <v>8.5000000000000006E-2</v>
      </c>
      <c r="DC37" s="94">
        <v>8.5000000000000006E-2</v>
      </c>
      <c r="DD37" s="94">
        <f>8.5%*80%</f>
        <v>6.8000000000000005E-2</v>
      </c>
      <c r="DE37" s="94">
        <f>8.5%*60%</f>
        <v>5.1000000000000004E-2</v>
      </c>
      <c r="DF37" s="94">
        <f>8.5%*40%</f>
        <v>3.4000000000000002E-2</v>
      </c>
      <c r="DG37" s="94">
        <f>8.5%*20%</f>
        <v>1.7000000000000001E-2</v>
      </c>
      <c r="DH37" s="94">
        <v>0</v>
      </c>
      <c r="DI37" s="94">
        <v>0</v>
      </c>
      <c r="DJ37" s="94">
        <v>0</v>
      </c>
      <c r="DK37" s="94">
        <v>0</v>
      </c>
      <c r="DL37" s="94">
        <v>0</v>
      </c>
      <c r="DM37" s="94">
        <v>0</v>
      </c>
      <c r="DN37" s="94">
        <v>0</v>
      </c>
      <c r="DO37" s="94">
        <v>0</v>
      </c>
      <c r="DP37" s="94">
        <v>0</v>
      </c>
      <c r="DQ37" s="94">
        <v>0</v>
      </c>
      <c r="DR37" s="94">
        <v>0</v>
      </c>
      <c r="DS37" s="94">
        <v>0</v>
      </c>
      <c r="DT37" s="94">
        <v>0</v>
      </c>
      <c r="DU37" s="94">
        <v>0</v>
      </c>
      <c r="DV37" s="94">
        <v>0</v>
      </c>
      <c r="DW37" s="94">
        <v>0</v>
      </c>
      <c r="DX37" s="94">
        <v>0</v>
      </c>
      <c r="DY37" s="144">
        <v>0</v>
      </c>
      <c r="DZ37" s="68"/>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1"/>
      <c r="FL37" s="1"/>
      <c r="FM37" s="1"/>
      <c r="FN37" s="1"/>
    </row>
    <row r="38" spans="1:170" ht="15" customHeight="1">
      <c r="A38" s="137" t="s">
        <v>62</v>
      </c>
      <c r="B38" s="22">
        <v>0</v>
      </c>
      <c r="C38" s="94">
        <v>0</v>
      </c>
      <c r="D38" s="94">
        <v>0</v>
      </c>
      <c r="E38" s="94">
        <v>0</v>
      </c>
      <c r="F38" s="94">
        <v>0</v>
      </c>
      <c r="G38" s="94">
        <v>0</v>
      </c>
      <c r="H38" s="94">
        <v>0</v>
      </c>
      <c r="I38" s="94">
        <v>0</v>
      </c>
      <c r="J38" s="94">
        <v>0</v>
      </c>
      <c r="K38" s="94">
        <v>0</v>
      </c>
      <c r="L38" s="94">
        <v>0</v>
      </c>
      <c r="M38" s="94">
        <v>0</v>
      </c>
      <c r="N38" s="94">
        <v>0</v>
      </c>
      <c r="O38" s="94">
        <v>0</v>
      </c>
      <c r="P38" s="94">
        <v>0</v>
      </c>
      <c r="Q38" s="94">
        <v>0</v>
      </c>
      <c r="R38" s="94">
        <v>0</v>
      </c>
      <c r="S38" s="94">
        <v>0</v>
      </c>
      <c r="T38" s="94">
        <v>0</v>
      </c>
      <c r="U38" s="94">
        <v>0</v>
      </c>
      <c r="V38" s="94">
        <v>0</v>
      </c>
      <c r="W38" s="94">
        <v>0</v>
      </c>
      <c r="X38" s="94">
        <v>0</v>
      </c>
      <c r="Y38" s="94">
        <v>0</v>
      </c>
      <c r="Z38" s="94">
        <v>0</v>
      </c>
      <c r="AA38" s="94">
        <v>0</v>
      </c>
      <c r="AB38" s="94">
        <v>0</v>
      </c>
      <c r="AC38" s="94">
        <v>0</v>
      </c>
      <c r="AD38" s="94">
        <v>0</v>
      </c>
      <c r="AE38" s="94">
        <v>0</v>
      </c>
      <c r="AF38" s="94">
        <v>0</v>
      </c>
      <c r="AG38" s="94">
        <v>0.06</v>
      </c>
      <c r="AH38" s="94">
        <v>0.06</v>
      </c>
      <c r="AI38" s="94">
        <v>0.06</v>
      </c>
      <c r="AJ38" s="94">
        <v>0.06</v>
      </c>
      <c r="AK38" s="94">
        <v>0.06</v>
      </c>
      <c r="AL38" s="94">
        <v>0.06</v>
      </c>
      <c r="AM38" s="94">
        <v>0.06</v>
      </c>
      <c r="AN38" s="94">
        <v>0.06</v>
      </c>
      <c r="AO38" s="94">
        <v>0.06</v>
      </c>
      <c r="AP38" s="94">
        <v>0.06</v>
      </c>
      <c r="AQ38" s="94">
        <v>0.06</v>
      </c>
      <c r="AR38" s="94">
        <v>0.06</v>
      </c>
      <c r="AS38" s="94">
        <v>0.06</v>
      </c>
      <c r="AT38" s="94">
        <v>0.06</v>
      </c>
      <c r="AU38" s="94">
        <v>0.06</v>
      </c>
      <c r="AV38" s="94">
        <v>0.06</v>
      </c>
      <c r="AW38" s="94">
        <v>0.04</v>
      </c>
      <c r="AX38" s="94">
        <v>0.04</v>
      </c>
      <c r="AY38" s="94">
        <v>0.04</v>
      </c>
      <c r="AZ38" s="94">
        <v>0.04</v>
      </c>
      <c r="BA38" s="94">
        <v>0.04</v>
      </c>
      <c r="BB38" s="94">
        <v>0.04</v>
      </c>
      <c r="BC38" s="94">
        <v>0.04</v>
      </c>
      <c r="BD38" s="94">
        <v>0.04</v>
      </c>
      <c r="BE38" s="94">
        <v>0.04</v>
      </c>
      <c r="BF38" s="94">
        <v>0.04</v>
      </c>
      <c r="BG38" s="94">
        <v>0.04</v>
      </c>
      <c r="BH38" s="94">
        <v>0.04</v>
      </c>
      <c r="BI38" s="94">
        <v>0.04</v>
      </c>
      <c r="BJ38" s="94">
        <v>0.04</v>
      </c>
      <c r="BK38" s="94">
        <v>0.04</v>
      </c>
      <c r="BL38" s="94">
        <v>0.04</v>
      </c>
      <c r="BM38" s="94">
        <v>0.04</v>
      </c>
      <c r="BN38" s="94">
        <v>0.04</v>
      </c>
      <c r="BO38" s="94">
        <v>0.04</v>
      </c>
      <c r="BP38" s="94">
        <v>0.04</v>
      </c>
      <c r="BQ38" s="94">
        <v>0.04</v>
      </c>
      <c r="BR38" s="94">
        <v>0.04</v>
      </c>
      <c r="BS38" s="94">
        <v>0.04</v>
      </c>
      <c r="BT38" s="94">
        <v>0.04</v>
      </c>
      <c r="BU38" s="94">
        <v>0.04</v>
      </c>
      <c r="BV38" s="94">
        <v>0.04</v>
      </c>
      <c r="BW38" s="94">
        <v>0.04</v>
      </c>
      <c r="BX38" s="94">
        <v>0.04</v>
      </c>
      <c r="BY38" s="94">
        <v>0.04</v>
      </c>
      <c r="BZ38" s="94">
        <v>0.04</v>
      </c>
      <c r="CA38" s="94">
        <v>0.04</v>
      </c>
      <c r="CB38" s="94">
        <v>0.04</v>
      </c>
      <c r="CC38" s="94">
        <v>0.04</v>
      </c>
      <c r="CD38" s="94">
        <v>0.04</v>
      </c>
      <c r="CE38" s="94">
        <v>0.04</v>
      </c>
      <c r="CF38" s="94">
        <v>0.04</v>
      </c>
      <c r="CG38" s="94">
        <v>0.04</v>
      </c>
      <c r="CH38" s="94">
        <v>0.04</v>
      </c>
      <c r="CI38" s="94">
        <v>0.05</v>
      </c>
      <c r="CJ38" s="94">
        <v>0.05</v>
      </c>
      <c r="CK38" s="94">
        <v>0.05</v>
      </c>
      <c r="CL38" s="94">
        <v>0.05</v>
      </c>
      <c r="CM38" s="94">
        <v>0.05</v>
      </c>
      <c r="CN38" s="94">
        <v>0.06</v>
      </c>
      <c r="CO38" s="94">
        <v>0.06</v>
      </c>
      <c r="CP38" s="94">
        <v>0.06</v>
      </c>
      <c r="CQ38" s="94">
        <v>0.06</v>
      </c>
      <c r="CR38" s="94">
        <v>0.06</v>
      </c>
      <c r="CS38" s="94">
        <v>0.06</v>
      </c>
      <c r="CT38" s="94">
        <v>0.06</v>
      </c>
      <c r="CU38" s="94">
        <v>0.06</v>
      </c>
      <c r="CV38" s="94">
        <v>0.06</v>
      </c>
      <c r="CW38" s="94">
        <v>0.06</v>
      </c>
      <c r="CX38" s="94">
        <v>0.06</v>
      </c>
      <c r="CY38" s="94">
        <v>0.06</v>
      </c>
      <c r="CZ38" s="94">
        <v>0.06</v>
      </c>
      <c r="DA38" s="94">
        <v>0.06</v>
      </c>
      <c r="DB38" s="94">
        <v>0.06</v>
      </c>
      <c r="DC38" s="94">
        <v>0.06</v>
      </c>
      <c r="DD38" s="94">
        <v>0.06</v>
      </c>
      <c r="DE38" s="94">
        <v>0.06</v>
      </c>
      <c r="DF38" s="94">
        <v>0.06</v>
      </c>
      <c r="DG38" s="94">
        <v>0.06</v>
      </c>
      <c r="DH38" s="94">
        <v>0.06</v>
      </c>
      <c r="DI38" s="94">
        <v>0.06</v>
      </c>
      <c r="DJ38" s="94">
        <v>0.06</v>
      </c>
      <c r="DK38" s="94">
        <v>0.06</v>
      </c>
      <c r="DL38" s="94">
        <v>0.06</v>
      </c>
      <c r="DM38" s="94">
        <v>0.06</v>
      </c>
      <c r="DN38" s="94">
        <v>0.06</v>
      </c>
      <c r="DO38" s="94">
        <v>0.06</v>
      </c>
      <c r="DP38" s="94">
        <v>0.06</v>
      </c>
      <c r="DQ38" s="94">
        <v>0.06</v>
      </c>
      <c r="DR38" s="94">
        <v>0.06</v>
      </c>
      <c r="DS38" s="94">
        <v>0.06</v>
      </c>
      <c r="DT38" s="94">
        <v>0.04</v>
      </c>
      <c r="DU38" s="94">
        <v>0.04</v>
      </c>
      <c r="DV38" s="94">
        <v>0.04</v>
      </c>
      <c r="DW38" s="94">
        <v>0.04</v>
      </c>
      <c r="DX38" s="94">
        <v>0.04</v>
      </c>
      <c r="DY38" s="144">
        <v>0.04</v>
      </c>
      <c r="DZ38" s="68"/>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1"/>
      <c r="FL38" s="1"/>
      <c r="FM38" s="1"/>
      <c r="FN38" s="1"/>
    </row>
    <row r="39" spans="1:170" ht="15" customHeight="1">
      <c r="A39" s="137" t="s">
        <v>63</v>
      </c>
      <c r="B39" s="22">
        <v>0</v>
      </c>
      <c r="C39" s="94">
        <v>0</v>
      </c>
      <c r="D39" s="94">
        <v>0</v>
      </c>
      <c r="E39" s="94">
        <v>0</v>
      </c>
      <c r="F39" s="94">
        <v>0</v>
      </c>
      <c r="G39" s="94">
        <v>0</v>
      </c>
      <c r="H39" s="94">
        <v>0</v>
      </c>
      <c r="I39" s="94">
        <v>0</v>
      </c>
      <c r="J39" s="94">
        <v>0</v>
      </c>
      <c r="K39" s="94">
        <v>0</v>
      </c>
      <c r="L39" s="94">
        <v>0</v>
      </c>
      <c r="M39" s="94">
        <v>0</v>
      </c>
      <c r="N39" s="94">
        <v>0</v>
      </c>
      <c r="O39" s="94">
        <v>0</v>
      </c>
      <c r="P39" s="94">
        <v>0</v>
      </c>
      <c r="Q39" s="94">
        <v>0</v>
      </c>
      <c r="R39" s="94">
        <v>0</v>
      </c>
      <c r="S39" s="94">
        <v>0</v>
      </c>
      <c r="T39" s="94">
        <v>0</v>
      </c>
      <c r="U39" s="94">
        <v>0</v>
      </c>
      <c r="V39" s="94">
        <v>0</v>
      </c>
      <c r="W39" s="94">
        <v>0</v>
      </c>
      <c r="X39" s="94">
        <v>0</v>
      </c>
      <c r="Y39" s="97">
        <v>0.06</v>
      </c>
      <c r="Z39" s="94">
        <v>0</v>
      </c>
      <c r="AA39" s="94">
        <v>0</v>
      </c>
      <c r="AB39" s="94">
        <v>0</v>
      </c>
      <c r="AC39" s="94">
        <v>0</v>
      </c>
      <c r="AD39" s="94">
        <v>0</v>
      </c>
      <c r="AE39" s="94">
        <v>0.05</v>
      </c>
      <c r="AF39" s="94">
        <v>0.05</v>
      </c>
      <c r="AG39" s="94">
        <v>0.05</v>
      </c>
      <c r="AH39" s="94">
        <v>0.08</v>
      </c>
      <c r="AI39" s="94">
        <v>0.08</v>
      </c>
      <c r="AJ39" s="94">
        <v>0.08</v>
      </c>
      <c r="AK39" s="94">
        <v>0.08</v>
      </c>
      <c r="AL39" s="94">
        <v>0.08</v>
      </c>
      <c r="AM39" s="94">
        <v>0.08</v>
      </c>
      <c r="AN39" s="94">
        <v>0.08</v>
      </c>
      <c r="AO39" s="94">
        <v>0.08</v>
      </c>
      <c r="AP39" s="94">
        <v>0.08</v>
      </c>
      <c r="AQ39" s="94">
        <v>0.08</v>
      </c>
      <c r="AR39" s="94">
        <v>0.08</v>
      </c>
      <c r="AS39" s="94">
        <v>0.08</v>
      </c>
      <c r="AT39" s="94">
        <v>0.08</v>
      </c>
      <c r="AU39" s="94">
        <v>0.08</v>
      </c>
      <c r="AV39" s="94">
        <v>0.08</v>
      </c>
      <c r="AW39" s="94">
        <v>0.08</v>
      </c>
      <c r="AX39" s="94">
        <v>0.08</v>
      </c>
      <c r="AY39" s="94">
        <v>0.08</v>
      </c>
      <c r="AZ39" s="94">
        <v>0.08</v>
      </c>
      <c r="BA39" s="94">
        <v>0.08</v>
      </c>
      <c r="BB39" s="94">
        <v>0.08</v>
      </c>
      <c r="BC39" s="94">
        <v>0.08</v>
      </c>
      <c r="BD39" s="94">
        <v>0.08</v>
      </c>
      <c r="BE39" s="94">
        <v>0.04</v>
      </c>
      <c r="BF39" s="94">
        <v>0.04</v>
      </c>
      <c r="BG39" s="94">
        <v>0.06</v>
      </c>
      <c r="BH39" s="94">
        <v>0.06</v>
      </c>
      <c r="BI39" s="94">
        <v>0.06</v>
      </c>
      <c r="BJ39" s="94">
        <v>0.06</v>
      </c>
      <c r="BK39" s="94">
        <v>0.06</v>
      </c>
      <c r="BL39" s="94">
        <v>0.06</v>
      </c>
      <c r="BM39" s="94">
        <v>0.06</v>
      </c>
      <c r="BN39" s="94">
        <v>0.06</v>
      </c>
      <c r="BO39" s="94">
        <v>0.06</v>
      </c>
      <c r="BP39" s="94">
        <v>0.06</v>
      </c>
      <c r="BQ39" s="94">
        <v>0.06</v>
      </c>
      <c r="BR39" s="94">
        <v>0.06</v>
      </c>
      <c r="BS39" s="94">
        <v>0.06</v>
      </c>
      <c r="BT39" s="94">
        <v>0.06</v>
      </c>
      <c r="BU39" s="94">
        <v>0.06</v>
      </c>
      <c r="BV39" s="94">
        <v>0.06</v>
      </c>
      <c r="BW39" s="94">
        <v>0.06</v>
      </c>
      <c r="BX39" s="94">
        <v>0.06</v>
      </c>
      <c r="BY39" s="94">
        <v>0.06</v>
      </c>
      <c r="BZ39" s="94">
        <v>6.5000000000000002E-2</v>
      </c>
      <c r="CA39" s="94">
        <v>7.0000000000000007E-2</v>
      </c>
      <c r="CB39" s="94">
        <v>7.4999999999999997E-2</v>
      </c>
      <c r="CC39" s="94">
        <v>7.4999999999999997E-2</v>
      </c>
      <c r="CD39" s="94">
        <v>7.4999999999999997E-2</v>
      </c>
      <c r="CE39" s="94">
        <v>7.4999999999999997E-2</v>
      </c>
      <c r="CF39" s="94">
        <v>7.4999999999999997E-2</v>
      </c>
      <c r="CG39" s="94">
        <v>7.4999999999999997E-2</v>
      </c>
      <c r="CH39" s="94">
        <v>7.4999999999999997E-2</v>
      </c>
      <c r="CI39" s="94">
        <v>7.4999999999999997E-2</v>
      </c>
      <c r="CJ39" s="94">
        <v>7.4999999999999997E-2</v>
      </c>
      <c r="CK39" s="94">
        <v>6.6000000000000003E-2</v>
      </c>
      <c r="CL39" s="94">
        <v>6.6000000000000003E-2</v>
      </c>
      <c r="CM39" s="94">
        <v>6.6000000000000003E-2</v>
      </c>
      <c r="CN39" s="94">
        <v>6.6000000000000003E-2</v>
      </c>
      <c r="CO39" s="94">
        <v>6.6000000000000003E-2</v>
      </c>
      <c r="CP39" s="94">
        <v>6.6000000000000003E-2</v>
      </c>
      <c r="CQ39" s="94">
        <v>6.6000000000000003E-2</v>
      </c>
      <c r="CR39" s="94">
        <v>6.6000000000000003E-2</v>
      </c>
      <c r="CS39" s="94">
        <v>6.6000000000000003E-2</v>
      </c>
      <c r="CT39" s="94">
        <v>6.6000000000000003E-2</v>
      </c>
      <c r="CU39" s="94">
        <v>6.6000000000000003E-2</v>
      </c>
      <c r="CV39" s="94">
        <v>6.6000000000000003E-2</v>
      </c>
      <c r="CW39" s="94">
        <v>6.6000000000000003E-2</v>
      </c>
      <c r="CX39" s="94">
        <v>6.6000000000000003E-2</v>
      </c>
      <c r="CY39" s="94">
        <v>6.6000000000000003E-2</v>
      </c>
      <c r="CZ39" s="94">
        <v>6.6000000000000003E-2</v>
      </c>
      <c r="DA39" s="94">
        <v>6.6000000000000003E-2</v>
      </c>
      <c r="DB39" s="94">
        <v>6.6000000000000003E-2</v>
      </c>
      <c r="DC39" s="94">
        <v>6.6000000000000003E-2</v>
      </c>
      <c r="DD39" s="94">
        <v>6.6000000000000003E-2</v>
      </c>
      <c r="DE39" s="94">
        <v>6.6000000000000003E-2</v>
      </c>
      <c r="DF39" s="94">
        <v>6.6000000000000003E-2</v>
      </c>
      <c r="DG39" s="94">
        <v>7.9000000000000001E-2</v>
      </c>
      <c r="DH39" s="94">
        <v>7.9000000000000001E-2</v>
      </c>
      <c r="DI39" s="94">
        <v>7.5999999999999998E-2</v>
      </c>
      <c r="DJ39" s="94">
        <v>7.5999999999999998E-2</v>
      </c>
      <c r="DK39" s="94">
        <v>7.5999999999999998E-2</v>
      </c>
      <c r="DL39" s="94">
        <v>7.5999999999999998E-2</v>
      </c>
      <c r="DM39" s="94">
        <v>7.5999999999999998E-2</v>
      </c>
      <c r="DN39" s="94">
        <v>7.5999999999999998E-2</v>
      </c>
      <c r="DO39" s="94">
        <v>7.5999999999999998E-2</v>
      </c>
      <c r="DP39" s="94">
        <v>7.5999999999999998E-2</v>
      </c>
      <c r="DQ39" s="94">
        <v>7.5999999999999998E-2</v>
      </c>
      <c r="DR39" s="94">
        <v>7.5999999999999998E-2</v>
      </c>
      <c r="DS39" s="94">
        <v>7.5999999999999998E-2</v>
      </c>
      <c r="DT39" s="94">
        <v>7.5999999999999998E-2</v>
      </c>
      <c r="DU39" s="94">
        <v>7.5999999999999998E-2</v>
      </c>
      <c r="DV39" s="94">
        <v>7.5999999999999998E-2</v>
      </c>
      <c r="DW39" s="94">
        <v>7.5999999999999998E-2</v>
      </c>
      <c r="DX39" s="94">
        <v>7.5999999999999998E-2</v>
      </c>
      <c r="DY39" s="144">
        <v>7.5999999999999998E-2</v>
      </c>
      <c r="DZ39" s="68"/>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1"/>
      <c r="FL39" s="1"/>
      <c r="FM39" s="1"/>
      <c r="FN39" s="1"/>
    </row>
    <row r="40" spans="1:170" ht="15" customHeight="1">
      <c r="A40" s="137" t="s">
        <v>64</v>
      </c>
      <c r="B40" s="22">
        <v>0</v>
      </c>
      <c r="C40" s="94">
        <v>0</v>
      </c>
      <c r="D40" s="94">
        <v>0</v>
      </c>
      <c r="E40" s="94">
        <v>0</v>
      </c>
      <c r="F40" s="94">
        <v>0</v>
      </c>
      <c r="G40" s="94">
        <v>0</v>
      </c>
      <c r="H40" s="94">
        <v>0</v>
      </c>
      <c r="I40" s="94">
        <v>0</v>
      </c>
      <c r="J40" s="94">
        <v>0</v>
      </c>
      <c r="K40" s="94">
        <v>0</v>
      </c>
      <c r="L40" s="94">
        <v>0</v>
      </c>
      <c r="M40" s="94">
        <v>0</v>
      </c>
      <c r="N40" s="94">
        <v>0</v>
      </c>
      <c r="O40" s="94">
        <v>0</v>
      </c>
      <c r="P40" s="94">
        <v>0</v>
      </c>
      <c r="Q40" s="94">
        <v>0</v>
      </c>
      <c r="R40" s="94">
        <v>0</v>
      </c>
      <c r="S40" s="94">
        <v>0</v>
      </c>
      <c r="T40" s="94">
        <v>0</v>
      </c>
      <c r="U40" s="94">
        <v>0</v>
      </c>
      <c r="V40" s="94">
        <v>0</v>
      </c>
      <c r="W40" s="94">
        <v>0</v>
      </c>
      <c r="X40" s="94">
        <v>0</v>
      </c>
      <c r="Y40" s="94">
        <v>5.0000000000000001E-3</v>
      </c>
      <c r="Z40" s="94">
        <v>5.0000000000000001E-3</v>
      </c>
      <c r="AA40" s="94">
        <v>0</v>
      </c>
      <c r="AB40" s="94">
        <v>0</v>
      </c>
      <c r="AC40" s="94">
        <v>0</v>
      </c>
      <c r="AD40" s="94">
        <v>0</v>
      </c>
      <c r="AE40" s="94">
        <v>0</v>
      </c>
      <c r="AF40" s="94">
        <v>0</v>
      </c>
      <c r="AG40" s="94">
        <v>0</v>
      </c>
      <c r="AH40" s="94">
        <v>0</v>
      </c>
      <c r="AI40" s="94">
        <v>0</v>
      </c>
      <c r="AJ40" s="94">
        <v>0</v>
      </c>
      <c r="AK40" s="94">
        <v>0.06</v>
      </c>
      <c r="AL40" s="94">
        <v>0.1</v>
      </c>
      <c r="AM40" s="94">
        <v>7.0000000000000007E-2</v>
      </c>
      <c r="AN40" s="94">
        <v>7.0000000000000007E-2</v>
      </c>
      <c r="AO40" s="94">
        <v>7.0000000000000007E-2</v>
      </c>
      <c r="AP40" s="94">
        <v>7.0000000000000007E-2</v>
      </c>
      <c r="AQ40" s="94">
        <v>7.0000000000000007E-2</v>
      </c>
      <c r="AR40" s="94">
        <v>7.0000000000000007E-2</v>
      </c>
      <c r="AS40" s="94">
        <v>0.04</v>
      </c>
      <c r="AT40" s="94">
        <v>0.04</v>
      </c>
      <c r="AU40" s="94">
        <v>0.04</v>
      </c>
      <c r="AV40" s="94">
        <v>0.04</v>
      </c>
      <c r="AW40" s="94">
        <v>0.04</v>
      </c>
      <c r="AX40" s="94">
        <v>0.04</v>
      </c>
      <c r="AY40" s="94">
        <v>0.04</v>
      </c>
      <c r="AZ40" s="94">
        <v>0.04</v>
      </c>
      <c r="BA40" s="94">
        <v>0.05</v>
      </c>
      <c r="BB40" s="94">
        <v>0.05</v>
      </c>
      <c r="BC40" s="94">
        <v>0.05</v>
      </c>
      <c r="BD40" s="94">
        <v>0.05</v>
      </c>
      <c r="BE40" s="94">
        <v>0.05</v>
      </c>
      <c r="BF40" s="94">
        <v>0.06</v>
      </c>
      <c r="BG40" s="94">
        <v>0.06</v>
      </c>
      <c r="BH40" s="94">
        <v>0.06</v>
      </c>
      <c r="BI40" s="94">
        <v>0.06</v>
      </c>
      <c r="BJ40" s="94">
        <v>0.06</v>
      </c>
      <c r="BK40" s="94">
        <v>0.06</v>
      </c>
      <c r="BL40" s="94">
        <v>0.06</v>
      </c>
      <c r="BM40" s="94">
        <v>0.06</v>
      </c>
      <c r="BN40" s="94">
        <v>0.06</v>
      </c>
      <c r="BO40" s="94">
        <v>0.06</v>
      </c>
      <c r="BP40" s="94">
        <v>0.06</v>
      </c>
      <c r="BQ40" s="94">
        <v>7.0000000000000007E-2</v>
      </c>
      <c r="BR40" s="94">
        <v>7.0000000000000007E-2</v>
      </c>
      <c r="BS40" s="94">
        <v>0.12</v>
      </c>
      <c r="BT40" s="94">
        <v>0.12</v>
      </c>
      <c r="BU40" s="94">
        <v>0.12</v>
      </c>
      <c r="BV40" s="94">
        <v>0.11</v>
      </c>
      <c r="BW40" s="94">
        <v>0.11</v>
      </c>
      <c r="BX40" s="94">
        <v>9.5000000000000001E-2</v>
      </c>
      <c r="BY40" s="94">
        <v>9.5000000000000001E-2</v>
      </c>
      <c r="BZ40" s="94">
        <v>9.5000000000000001E-2</v>
      </c>
      <c r="CA40" s="94">
        <v>0.105</v>
      </c>
      <c r="CB40" s="94">
        <v>0.105</v>
      </c>
      <c r="CC40" s="94">
        <v>0.105</v>
      </c>
      <c r="CD40" s="94">
        <v>0.105</v>
      </c>
      <c r="CE40" s="94">
        <v>0.105</v>
      </c>
      <c r="CF40" s="94">
        <v>0.105</v>
      </c>
      <c r="CG40" s="94">
        <v>0.105</v>
      </c>
      <c r="CH40" s="94">
        <v>0.105</v>
      </c>
      <c r="CI40" s="94">
        <v>9.5000000000000001E-2</v>
      </c>
      <c r="CJ40" s="94">
        <v>9.5000000000000001E-2</v>
      </c>
      <c r="CK40" s="94">
        <v>8.5000000000000006E-2</v>
      </c>
      <c r="CL40" s="94">
        <v>8.5000000000000006E-2</v>
      </c>
      <c r="CM40" s="94">
        <v>8.5000000000000006E-2</v>
      </c>
      <c r="CN40" s="94">
        <v>8.5000000000000006E-2</v>
      </c>
      <c r="CO40" s="94">
        <v>0.1225</v>
      </c>
      <c r="CP40" s="94">
        <v>0.1225</v>
      </c>
      <c r="CQ40" s="94">
        <v>0.1225</v>
      </c>
      <c r="CR40" s="94">
        <v>0.11990000000000001</v>
      </c>
      <c r="CS40" s="94">
        <v>9.9900000000000003E-2</v>
      </c>
      <c r="CT40" s="94">
        <v>9.9900000000000003E-2</v>
      </c>
      <c r="CU40" s="94">
        <v>9.9900000000000003E-2</v>
      </c>
      <c r="CV40" s="94">
        <v>9.9900000000000003E-2</v>
      </c>
      <c r="CW40" s="94">
        <v>9.9900000000000003E-2</v>
      </c>
      <c r="CX40" s="94">
        <v>9.9900000000000003E-2</v>
      </c>
      <c r="CY40" s="94">
        <v>9.9900000000000003E-2</v>
      </c>
      <c r="CZ40" s="94">
        <v>9.9900000000000003E-2</v>
      </c>
      <c r="DA40" s="94">
        <v>9.9900000000000003E-2</v>
      </c>
      <c r="DB40" s="94">
        <v>9.9900000000000003E-2</v>
      </c>
      <c r="DC40" s="94">
        <v>9.9900000000000003E-2</v>
      </c>
      <c r="DD40" s="94">
        <v>9.9900000000000003E-2</v>
      </c>
      <c r="DE40" s="94">
        <v>9.9900000000000003E-2</v>
      </c>
      <c r="DF40" s="94">
        <v>9.9900000000000003E-2</v>
      </c>
      <c r="DG40" s="94">
        <v>9.9900000000000003E-2</v>
      </c>
      <c r="DH40" s="94">
        <v>9.9900000000000003E-2</v>
      </c>
      <c r="DI40" s="94">
        <v>9.9900000000000003E-2</v>
      </c>
      <c r="DJ40" s="94">
        <v>9.9900000000000003E-2</v>
      </c>
      <c r="DK40" s="94">
        <v>9.9900000000000003E-2</v>
      </c>
      <c r="DL40" s="94">
        <v>9.9900000000000003E-2</v>
      </c>
      <c r="DM40" s="94">
        <v>9.9900000000000003E-2</v>
      </c>
      <c r="DN40" s="94">
        <v>9.9900000000000003E-2</v>
      </c>
      <c r="DO40" s="94">
        <v>9.9900000000000003E-2</v>
      </c>
      <c r="DP40" s="94">
        <v>9.9900000000000003E-2</v>
      </c>
      <c r="DQ40" s="94">
        <v>9.9900000000000003E-2</v>
      </c>
      <c r="DR40" s="94">
        <v>9.9900000000000003E-2</v>
      </c>
      <c r="DS40" s="94">
        <v>9.9900000000000003E-2</v>
      </c>
      <c r="DT40" s="94">
        <v>9.9900000000000003E-2</v>
      </c>
      <c r="DU40" s="94">
        <v>8.9899999999999994E-2</v>
      </c>
      <c r="DV40" s="94">
        <v>8.4900000000000003E-2</v>
      </c>
      <c r="DW40" s="94">
        <v>7.9899999999999999E-2</v>
      </c>
      <c r="DX40" s="94">
        <v>7.4899999999999994E-2</v>
      </c>
      <c r="DY40" s="144">
        <v>7.4899999999999994E-2</v>
      </c>
      <c r="DZ40" s="68"/>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1"/>
      <c r="FL40" s="1"/>
      <c r="FM40" s="1"/>
      <c r="FN40" s="1"/>
    </row>
    <row r="41" spans="1:170" ht="15" customHeight="1">
      <c r="A41" s="137" t="s">
        <v>65</v>
      </c>
      <c r="B41" s="22">
        <v>0</v>
      </c>
      <c r="C41" s="94">
        <v>0</v>
      </c>
      <c r="D41" s="94">
        <v>0</v>
      </c>
      <c r="E41" s="94">
        <v>0</v>
      </c>
      <c r="F41" s="94">
        <v>0</v>
      </c>
      <c r="G41" s="94">
        <v>0</v>
      </c>
      <c r="H41" s="94">
        <v>0</v>
      </c>
      <c r="I41" s="94">
        <v>0</v>
      </c>
      <c r="J41" s="94">
        <v>0</v>
      </c>
      <c r="K41" s="94">
        <v>0</v>
      </c>
      <c r="L41" s="94">
        <v>0</v>
      </c>
      <c r="M41" s="94">
        <v>0</v>
      </c>
      <c r="N41" s="94">
        <v>0</v>
      </c>
      <c r="O41" s="94">
        <v>0</v>
      </c>
      <c r="P41" s="94">
        <v>0</v>
      </c>
      <c r="Q41" s="94">
        <v>0</v>
      </c>
      <c r="R41" s="94">
        <v>0</v>
      </c>
      <c r="S41" s="94">
        <v>0</v>
      </c>
      <c r="T41" s="94">
        <v>0</v>
      </c>
      <c r="U41" s="94">
        <v>0</v>
      </c>
      <c r="V41" s="94">
        <v>0</v>
      </c>
      <c r="W41" s="94">
        <v>0</v>
      </c>
      <c r="X41" s="94">
        <v>0</v>
      </c>
      <c r="Y41" s="94">
        <v>0</v>
      </c>
      <c r="Z41" s="94">
        <v>0</v>
      </c>
      <c r="AA41" s="94">
        <v>0</v>
      </c>
      <c r="AB41" s="94">
        <v>0</v>
      </c>
      <c r="AC41" s="94">
        <v>0</v>
      </c>
      <c r="AD41" s="94">
        <v>0</v>
      </c>
      <c r="AE41" s="94">
        <v>0</v>
      </c>
      <c r="AF41" s="94">
        <v>0</v>
      </c>
      <c r="AG41" s="94">
        <v>0</v>
      </c>
      <c r="AH41" s="94">
        <v>0</v>
      </c>
      <c r="AI41" s="94">
        <v>0</v>
      </c>
      <c r="AJ41" s="94">
        <v>0</v>
      </c>
      <c r="AK41" s="94">
        <v>0</v>
      </c>
      <c r="AL41" s="94">
        <v>0</v>
      </c>
      <c r="AM41" s="94">
        <v>0</v>
      </c>
      <c r="AN41" s="94">
        <v>0</v>
      </c>
      <c r="AO41" s="94">
        <v>0</v>
      </c>
      <c r="AP41" s="94">
        <v>0</v>
      </c>
      <c r="AQ41" s="94">
        <v>0</v>
      </c>
      <c r="AR41" s="94">
        <v>0</v>
      </c>
      <c r="AS41" s="94">
        <v>0</v>
      </c>
      <c r="AT41" s="94">
        <v>0</v>
      </c>
      <c r="AU41" s="94">
        <v>0</v>
      </c>
      <c r="AV41" s="94">
        <v>0</v>
      </c>
      <c r="AW41" s="94">
        <v>0.04</v>
      </c>
      <c r="AX41" s="94">
        <v>0.04</v>
      </c>
      <c r="AY41" s="94">
        <v>0.04</v>
      </c>
      <c r="AZ41" s="94">
        <v>0.04</v>
      </c>
      <c r="BA41" s="94">
        <v>0.05</v>
      </c>
      <c r="BB41" s="94">
        <v>0.05</v>
      </c>
      <c r="BC41" s="94">
        <v>0.05</v>
      </c>
      <c r="BD41" s="94">
        <v>0.05</v>
      </c>
      <c r="BE41" s="94">
        <v>0.05</v>
      </c>
      <c r="BF41" s="94">
        <v>0.05</v>
      </c>
      <c r="BG41" s="94">
        <v>0.05</v>
      </c>
      <c r="BH41" s="94">
        <f>5%+(5%*10%)</f>
        <v>5.5000000000000007E-2</v>
      </c>
      <c r="BI41" s="94">
        <f>5%+(5%*10%)</f>
        <v>5.5000000000000007E-2</v>
      </c>
      <c r="BJ41" s="94">
        <v>0.06</v>
      </c>
      <c r="BK41" s="94">
        <v>0.06</v>
      </c>
      <c r="BL41" s="94">
        <v>0.06</v>
      </c>
      <c r="BM41" s="94">
        <v>0.06</v>
      </c>
      <c r="BN41" s="94">
        <v>0.06</v>
      </c>
      <c r="BO41" s="94">
        <v>0.06</v>
      </c>
      <c r="BP41" s="94">
        <f>6%+(6%*10%)</f>
        <v>6.6000000000000003E-2</v>
      </c>
      <c r="BQ41" s="94">
        <f>6%+(6%*10%)</f>
        <v>6.6000000000000003E-2</v>
      </c>
      <c r="BR41" s="94">
        <v>7.0000000000000007E-2</v>
      </c>
      <c r="BS41" s="94">
        <v>7.0000000000000007E-2</v>
      </c>
      <c r="BT41" s="94">
        <v>7.0000000000000007E-2</v>
      </c>
      <c r="BU41" s="94">
        <v>0.08</v>
      </c>
      <c r="BV41" s="94">
        <v>0.08</v>
      </c>
      <c r="BW41" s="94">
        <v>0.08</v>
      </c>
      <c r="BX41" s="94">
        <v>0.08</v>
      </c>
      <c r="BY41" s="94">
        <v>0.08</v>
      </c>
      <c r="BZ41" s="94">
        <v>0.08</v>
      </c>
      <c r="CA41" s="94">
        <v>0.08</v>
      </c>
      <c r="CB41" s="94">
        <v>0.08</v>
      </c>
      <c r="CC41" s="94">
        <v>0.08</v>
      </c>
      <c r="CD41" s="94">
        <v>0.08</v>
      </c>
      <c r="CE41" s="94">
        <v>0.08</v>
      </c>
      <c r="CF41" s="94">
        <v>0.08</v>
      </c>
      <c r="CG41" s="94">
        <v>0.09</v>
      </c>
      <c r="CH41" s="94">
        <v>0.09</v>
      </c>
      <c r="CI41" s="94">
        <v>0.08</v>
      </c>
      <c r="CJ41" s="94">
        <v>0.08</v>
      </c>
      <c r="CK41" s="94">
        <v>0.08</v>
      </c>
      <c r="CL41" s="94">
        <v>0.08</v>
      </c>
      <c r="CM41" s="94">
        <v>0.09</v>
      </c>
      <c r="CN41" s="94">
        <v>0.09</v>
      </c>
      <c r="CO41" s="94">
        <f>9%*1.11</f>
        <v>9.9900000000000003E-2</v>
      </c>
      <c r="CP41" s="94">
        <f>9%*1.11</f>
        <v>9.9900000000000003E-2</v>
      </c>
      <c r="CQ41" s="94">
        <f>9%*1.11</f>
        <v>9.9900000000000003E-2</v>
      </c>
      <c r="CR41" s="94">
        <v>0.09</v>
      </c>
      <c r="CS41" s="94">
        <v>0.09</v>
      </c>
      <c r="CT41" s="94">
        <v>0.09</v>
      </c>
      <c r="CU41" s="94">
        <v>0.09</v>
      </c>
      <c r="CV41" s="94">
        <v>0.09</v>
      </c>
      <c r="CW41" s="94">
        <v>0.09</v>
      </c>
      <c r="CX41" s="94">
        <v>0.09</v>
      </c>
      <c r="CY41" s="94">
        <v>0.09</v>
      </c>
      <c r="CZ41" s="94">
        <v>0.09</v>
      </c>
      <c r="DA41" s="94">
        <v>0.09</v>
      </c>
      <c r="DB41" s="94">
        <v>0.09</v>
      </c>
      <c r="DC41" s="94">
        <v>0.09</v>
      </c>
      <c r="DD41" s="94">
        <v>0.09</v>
      </c>
      <c r="DE41" s="94">
        <v>0.09</v>
      </c>
      <c r="DF41" s="94">
        <v>0.09</v>
      </c>
      <c r="DG41" s="94">
        <v>0.09</v>
      </c>
      <c r="DH41" s="94">
        <v>0.09</v>
      </c>
      <c r="DI41" s="94">
        <v>0.09</v>
      </c>
      <c r="DJ41" s="94">
        <v>0.09</v>
      </c>
      <c r="DK41" s="94">
        <v>0.09</v>
      </c>
      <c r="DL41" s="94">
        <v>0.09</v>
      </c>
      <c r="DM41" s="94">
        <v>7.0000000000000007E-2</v>
      </c>
      <c r="DN41" s="94">
        <v>7.0000000000000007E-2</v>
      </c>
      <c r="DO41" s="94">
        <v>7.0000000000000007E-2</v>
      </c>
      <c r="DP41" s="94">
        <v>7.0000000000000007E-2</v>
      </c>
      <c r="DQ41" s="94">
        <v>7.0000000000000007E-2</v>
      </c>
      <c r="DR41" s="94">
        <v>7.0000000000000007E-2</v>
      </c>
      <c r="DS41" s="94">
        <v>7.0000000000000007E-2</v>
      </c>
      <c r="DT41" s="94">
        <v>7.0000000000000007E-2</v>
      </c>
      <c r="DU41" s="94">
        <v>7.0000000000000007E-2</v>
      </c>
      <c r="DV41" s="94">
        <v>7.0000000000000007E-2</v>
      </c>
      <c r="DW41" s="94">
        <v>7.0000000000000007E-2</v>
      </c>
      <c r="DX41" s="94">
        <v>7.0000000000000007E-2</v>
      </c>
      <c r="DY41" s="144">
        <v>7.0000000000000007E-2</v>
      </c>
      <c r="DZ41" s="68"/>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1"/>
      <c r="FL41" s="1"/>
      <c r="FM41" s="1"/>
      <c r="FN41" s="1"/>
    </row>
    <row r="42" spans="1:170" ht="15" customHeight="1">
      <c r="A42" s="137" t="s">
        <v>66</v>
      </c>
      <c r="B42" s="22">
        <v>0</v>
      </c>
      <c r="C42" s="94">
        <v>0</v>
      </c>
      <c r="D42" s="94">
        <v>0</v>
      </c>
      <c r="E42" s="94">
        <v>0</v>
      </c>
      <c r="F42" s="94">
        <v>0</v>
      </c>
      <c r="G42" s="94">
        <v>0</v>
      </c>
      <c r="H42" s="94">
        <v>0</v>
      </c>
      <c r="I42" s="94">
        <v>0</v>
      </c>
      <c r="J42" s="94">
        <v>0</v>
      </c>
      <c r="K42" s="94">
        <v>0</v>
      </c>
      <c r="L42" s="94">
        <v>0</v>
      </c>
      <c r="M42" s="94">
        <v>0</v>
      </c>
      <c r="N42" s="94">
        <v>0</v>
      </c>
      <c r="O42" s="94">
        <v>0</v>
      </c>
      <c r="P42" s="94">
        <v>0</v>
      </c>
      <c r="Q42" s="94">
        <v>0</v>
      </c>
      <c r="R42" s="94">
        <v>0</v>
      </c>
      <c r="S42" s="94">
        <v>0</v>
      </c>
      <c r="T42" s="94">
        <v>0</v>
      </c>
      <c r="U42" s="94">
        <v>0</v>
      </c>
      <c r="V42" s="94">
        <v>0</v>
      </c>
      <c r="W42" s="94">
        <v>0</v>
      </c>
      <c r="X42" s="95">
        <f>33.5%*X54</f>
        <v>4.1875000000000002E-2</v>
      </c>
      <c r="Y42" s="95">
        <f t="shared" ref="Y42:AA42" si="28">33.5%*Y54</f>
        <v>4.1875000000000002E-2</v>
      </c>
      <c r="Z42" s="95">
        <f t="shared" si="28"/>
        <v>4.1875000000000002E-2</v>
      </c>
      <c r="AA42" s="95">
        <f t="shared" si="28"/>
        <v>4.3550000000000005E-2</v>
      </c>
      <c r="AB42" s="94">
        <v>0.04</v>
      </c>
      <c r="AC42" s="94">
        <v>0.04</v>
      </c>
      <c r="AD42" s="94">
        <v>0.04</v>
      </c>
      <c r="AE42" s="94">
        <v>0.04</v>
      </c>
      <c r="AF42" s="94">
        <v>4.4999999999999998E-2</v>
      </c>
      <c r="AG42" s="94">
        <v>4.4999999999999998E-2</v>
      </c>
      <c r="AH42" s="94">
        <v>4.4999999999999998E-2</v>
      </c>
      <c r="AI42" s="94">
        <v>4.4999999999999998E-2</v>
      </c>
      <c r="AJ42" s="94">
        <v>4.4999999999999998E-2</v>
      </c>
      <c r="AK42" s="94">
        <v>4.4999999999999998E-2</v>
      </c>
      <c r="AL42" s="94">
        <v>4.4999999999999998E-2</v>
      </c>
      <c r="AM42" s="94">
        <v>4.4999999999999998E-2</v>
      </c>
      <c r="AN42" s="94">
        <v>4.4999999999999998E-2</v>
      </c>
      <c r="AO42" s="94">
        <v>4.4999999999999998E-2</v>
      </c>
      <c r="AP42" s="94">
        <v>4.4999999999999998E-2</v>
      </c>
      <c r="AQ42" s="94">
        <v>4.4999999999999998E-2</v>
      </c>
      <c r="AR42" s="94">
        <v>4.4999999999999998E-2</v>
      </c>
      <c r="AS42" s="94">
        <v>4.4999999999999998E-2</v>
      </c>
      <c r="AT42" s="94">
        <v>4.4999999999999998E-2</v>
      </c>
      <c r="AU42" s="94">
        <v>4.4999999999999998E-2</v>
      </c>
      <c r="AV42" s="94">
        <v>4.4999999999999998E-2</v>
      </c>
      <c r="AW42" s="94">
        <v>4.4999999999999998E-2</v>
      </c>
      <c r="AX42" s="94">
        <v>4.4999999999999998E-2</v>
      </c>
      <c r="AY42" s="94">
        <v>4.4999999999999998E-2</v>
      </c>
      <c r="AZ42" s="94">
        <v>4.4999999999999998E-2</v>
      </c>
      <c r="BA42" s="94">
        <v>4.4999999999999998E-2</v>
      </c>
      <c r="BB42" s="94">
        <v>4.4999999999999998E-2</v>
      </c>
      <c r="BC42" s="94">
        <v>4.4999999999999998E-2</v>
      </c>
      <c r="BD42" s="94">
        <v>4.4999999999999998E-2</v>
      </c>
      <c r="BE42" s="94">
        <v>4.4999999999999998E-2</v>
      </c>
      <c r="BF42" s="94">
        <v>4.4999999999999998E-2</v>
      </c>
      <c r="BG42" s="94">
        <v>4.4999999999999998E-2</v>
      </c>
      <c r="BH42" s="94">
        <v>4.4999999999999998E-2</v>
      </c>
      <c r="BI42" s="94">
        <v>4.4999999999999998E-2</v>
      </c>
      <c r="BJ42" s="94">
        <v>0.05</v>
      </c>
      <c r="BK42" s="94">
        <v>0.05</v>
      </c>
      <c r="BL42" s="94">
        <v>0.05</v>
      </c>
      <c r="BM42" s="94">
        <v>0.05</v>
      </c>
      <c r="BN42" s="94">
        <v>0.05</v>
      </c>
      <c r="BO42" s="94">
        <v>0.05</v>
      </c>
      <c r="BP42" s="94">
        <v>0.05</v>
      </c>
      <c r="BQ42" s="94">
        <v>0.05</v>
      </c>
      <c r="BR42" s="94">
        <v>0.05</v>
      </c>
      <c r="BS42" s="94">
        <v>0.06</v>
      </c>
      <c r="BT42" s="94">
        <v>0.06</v>
      </c>
      <c r="BU42" s="94">
        <v>0.06</v>
      </c>
      <c r="BV42" s="94">
        <v>0.06</v>
      </c>
      <c r="BW42" s="94">
        <v>0.06</v>
      </c>
      <c r="BX42" s="94">
        <v>0.06</v>
      </c>
      <c r="BY42" s="94">
        <v>0.06</v>
      </c>
      <c r="BZ42" s="94">
        <v>0.06</v>
      </c>
      <c r="CA42" s="94">
        <v>0.06</v>
      </c>
      <c r="CB42" s="94">
        <v>0.06</v>
      </c>
      <c r="CC42" s="94">
        <v>0.06</v>
      </c>
      <c r="CD42" s="94">
        <v>0.06</v>
      </c>
      <c r="CE42" s="94">
        <v>0.06</v>
      </c>
      <c r="CF42" s="94">
        <v>0.06</v>
      </c>
      <c r="CG42" s="94">
        <v>0.06</v>
      </c>
      <c r="CH42" s="94">
        <v>0.06</v>
      </c>
      <c r="CI42" s="94">
        <v>0.06</v>
      </c>
      <c r="CJ42" s="94">
        <v>0.06</v>
      </c>
      <c r="CK42" s="94">
        <v>0.06</v>
      </c>
      <c r="CL42" s="94">
        <v>5.5E-2</v>
      </c>
      <c r="CM42" s="94">
        <v>0.05</v>
      </c>
      <c r="CN42" s="94">
        <v>0.05</v>
      </c>
      <c r="CO42" s="94">
        <v>0.05</v>
      </c>
      <c r="CP42" s="94">
        <v>0.05</v>
      </c>
      <c r="CQ42" s="94">
        <v>0.05</v>
      </c>
      <c r="CR42" s="94">
        <v>0.05</v>
      </c>
      <c r="CS42" s="94">
        <v>0.05</v>
      </c>
      <c r="CT42" s="94">
        <v>0.05</v>
      </c>
      <c r="CU42" s="94">
        <v>0.05</v>
      </c>
      <c r="CV42" s="94">
        <v>0.05</v>
      </c>
      <c r="CW42" s="94">
        <v>0.05</v>
      </c>
      <c r="CX42" s="94">
        <v>0.05</v>
      </c>
      <c r="CY42" s="94">
        <v>0.05</v>
      </c>
      <c r="CZ42" s="94">
        <v>0.05</v>
      </c>
      <c r="DA42" s="94">
        <v>0.05</v>
      </c>
      <c r="DB42" s="94">
        <v>0.05</v>
      </c>
      <c r="DC42" s="94">
        <v>0.05</v>
      </c>
      <c r="DD42" s="94">
        <v>0.05</v>
      </c>
      <c r="DE42" s="94">
        <v>0.05</v>
      </c>
      <c r="DF42" s="94">
        <v>0.05</v>
      </c>
      <c r="DG42" s="94">
        <v>0.05</v>
      </c>
      <c r="DH42" s="94">
        <v>0.05</v>
      </c>
      <c r="DI42" s="94">
        <v>0.05</v>
      </c>
      <c r="DJ42" s="94">
        <v>0.05</v>
      </c>
      <c r="DK42" s="94">
        <v>0.05</v>
      </c>
      <c r="DL42" s="94">
        <v>0.05</v>
      </c>
      <c r="DM42" s="94">
        <v>0.05</v>
      </c>
      <c r="DN42" s="94">
        <v>0.05</v>
      </c>
      <c r="DO42" s="94">
        <v>0.05</v>
      </c>
      <c r="DP42" s="94">
        <v>0.05</v>
      </c>
      <c r="DQ42" s="94">
        <v>0.05</v>
      </c>
      <c r="DR42" s="94">
        <v>0.05</v>
      </c>
      <c r="DS42" s="94">
        <v>0.05</v>
      </c>
      <c r="DT42" s="94">
        <v>0.05</v>
      </c>
      <c r="DU42" s="94">
        <v>0.05</v>
      </c>
      <c r="DV42" s="94">
        <v>0.05</v>
      </c>
      <c r="DW42" s="94">
        <v>0.05</v>
      </c>
      <c r="DX42" s="94">
        <v>0.05</v>
      </c>
      <c r="DY42" s="144">
        <v>0.05</v>
      </c>
      <c r="DZ42" s="68"/>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1"/>
      <c r="FL42" s="1"/>
      <c r="FM42" s="1"/>
      <c r="FN42" s="1"/>
    </row>
    <row r="43" spans="1:170" ht="15" customHeight="1">
      <c r="A43" s="137" t="s">
        <v>67</v>
      </c>
      <c r="B43" s="22">
        <v>0</v>
      </c>
      <c r="C43" s="94">
        <v>0</v>
      </c>
      <c r="D43" s="94">
        <v>0</v>
      </c>
      <c r="E43" s="94">
        <v>0</v>
      </c>
      <c r="F43" s="94">
        <v>0</v>
      </c>
      <c r="G43" s="94">
        <v>0</v>
      </c>
      <c r="H43" s="94">
        <v>0</v>
      </c>
      <c r="I43" s="94">
        <v>0</v>
      </c>
      <c r="J43" s="94">
        <v>0</v>
      </c>
      <c r="K43" s="94">
        <v>0</v>
      </c>
      <c r="L43" s="94">
        <v>0</v>
      </c>
      <c r="M43" s="94">
        <v>0</v>
      </c>
      <c r="N43" s="94">
        <v>0</v>
      </c>
      <c r="O43" s="94">
        <v>0</v>
      </c>
      <c r="P43" s="94">
        <v>0</v>
      </c>
      <c r="Q43" s="94">
        <v>0</v>
      </c>
      <c r="R43" s="94">
        <v>0</v>
      </c>
      <c r="S43" s="94">
        <v>0</v>
      </c>
      <c r="T43" s="94">
        <v>0</v>
      </c>
      <c r="U43" s="94">
        <v>0</v>
      </c>
      <c r="V43" s="94">
        <v>0</v>
      </c>
      <c r="W43" s="94">
        <v>0</v>
      </c>
      <c r="X43" s="94">
        <v>0</v>
      </c>
      <c r="Y43" s="94">
        <v>0</v>
      </c>
      <c r="Z43" s="94">
        <v>0</v>
      </c>
      <c r="AA43" s="94">
        <v>0</v>
      </c>
      <c r="AB43" s="94">
        <v>0</v>
      </c>
      <c r="AC43" s="94">
        <v>0</v>
      </c>
      <c r="AD43" s="94">
        <v>0</v>
      </c>
      <c r="AE43" s="94">
        <v>0</v>
      </c>
      <c r="AF43" s="94">
        <v>0</v>
      </c>
      <c r="AG43" s="94">
        <v>0</v>
      </c>
      <c r="AH43" s="94">
        <v>0</v>
      </c>
      <c r="AI43" s="23">
        <v>0</v>
      </c>
      <c r="AJ43" s="23">
        <v>0</v>
      </c>
      <c r="AK43" s="23">
        <v>0.08</v>
      </c>
      <c r="AL43" s="23">
        <v>0.08</v>
      </c>
      <c r="AM43" s="23">
        <v>0.08</v>
      </c>
      <c r="AN43" s="23">
        <v>0.08</v>
      </c>
      <c r="AO43" s="23">
        <v>0.08</v>
      </c>
      <c r="AP43" s="23">
        <v>0.08</v>
      </c>
      <c r="AQ43" s="23">
        <v>0.06</v>
      </c>
      <c r="AR43" s="23">
        <v>0.06</v>
      </c>
      <c r="AS43" s="94">
        <v>0</v>
      </c>
      <c r="AT43" s="94">
        <v>0</v>
      </c>
      <c r="AU43" s="94">
        <v>0</v>
      </c>
      <c r="AV43" s="94">
        <v>0</v>
      </c>
      <c r="AW43" s="94">
        <v>0</v>
      </c>
      <c r="AX43" s="94">
        <v>0</v>
      </c>
      <c r="AY43" s="94">
        <v>0</v>
      </c>
      <c r="AZ43" s="94">
        <v>0</v>
      </c>
      <c r="BA43" s="94">
        <v>0</v>
      </c>
      <c r="BB43" s="94">
        <v>0</v>
      </c>
      <c r="BC43" s="94">
        <v>0</v>
      </c>
      <c r="BD43" s="94">
        <v>0</v>
      </c>
      <c r="BE43" s="94">
        <v>0</v>
      </c>
      <c r="BF43" s="94">
        <v>0</v>
      </c>
      <c r="BG43" s="94">
        <v>0</v>
      </c>
      <c r="BH43" s="94">
        <v>0</v>
      </c>
      <c r="BI43" s="94">
        <v>0</v>
      </c>
      <c r="BJ43" s="94">
        <v>0</v>
      </c>
      <c r="BK43" s="94">
        <v>0</v>
      </c>
      <c r="BL43" s="94">
        <v>0</v>
      </c>
      <c r="BM43" s="94">
        <v>0</v>
      </c>
      <c r="BN43" s="94">
        <v>0</v>
      </c>
      <c r="BO43" s="94">
        <v>0</v>
      </c>
      <c r="BP43" s="94">
        <v>0</v>
      </c>
      <c r="BQ43" s="94">
        <v>0</v>
      </c>
      <c r="BR43" s="94">
        <v>0</v>
      </c>
      <c r="BS43" s="94">
        <v>0</v>
      </c>
      <c r="BT43" s="94">
        <v>0</v>
      </c>
      <c r="BU43" s="94">
        <v>0</v>
      </c>
      <c r="BV43" s="94">
        <v>0</v>
      </c>
      <c r="BW43" s="94">
        <v>0</v>
      </c>
      <c r="BX43" s="94">
        <v>0</v>
      </c>
      <c r="BY43" s="94">
        <v>0</v>
      </c>
      <c r="BZ43" s="94">
        <v>0</v>
      </c>
      <c r="CA43" s="94">
        <v>0</v>
      </c>
      <c r="CB43" s="94">
        <v>0</v>
      </c>
      <c r="CC43" s="94">
        <v>0</v>
      </c>
      <c r="CD43" s="94">
        <v>0</v>
      </c>
      <c r="CE43" s="94">
        <v>0</v>
      </c>
      <c r="CF43" s="94">
        <v>0</v>
      </c>
      <c r="CG43" s="94">
        <v>0</v>
      </c>
      <c r="CH43" s="94">
        <v>0</v>
      </c>
      <c r="CI43" s="94">
        <v>0</v>
      </c>
      <c r="CJ43" s="94">
        <v>0</v>
      </c>
      <c r="CK43" s="94">
        <v>0</v>
      </c>
      <c r="CL43" s="94">
        <v>0</v>
      </c>
      <c r="CM43" s="94">
        <v>0</v>
      </c>
      <c r="CN43" s="94">
        <v>0</v>
      </c>
      <c r="CO43" s="94">
        <v>0</v>
      </c>
      <c r="CP43" s="94">
        <v>0</v>
      </c>
      <c r="CQ43" s="94">
        <v>0</v>
      </c>
      <c r="CR43" s="94">
        <v>0</v>
      </c>
      <c r="CS43" s="94">
        <v>0</v>
      </c>
      <c r="CT43" s="94">
        <v>0</v>
      </c>
      <c r="CU43" s="94">
        <v>0</v>
      </c>
      <c r="CV43" s="94">
        <v>0</v>
      </c>
      <c r="CW43" s="94">
        <v>0</v>
      </c>
      <c r="CX43" s="94">
        <v>0</v>
      </c>
      <c r="CY43" s="94">
        <v>0</v>
      </c>
      <c r="CZ43" s="94">
        <v>0</v>
      </c>
      <c r="DA43" s="94">
        <v>0</v>
      </c>
      <c r="DB43" s="94">
        <v>0</v>
      </c>
      <c r="DC43" s="94">
        <v>0</v>
      </c>
      <c r="DD43" s="94">
        <v>0</v>
      </c>
      <c r="DE43" s="94">
        <v>0</v>
      </c>
      <c r="DF43" s="94">
        <v>0</v>
      </c>
      <c r="DG43" s="94">
        <v>0</v>
      </c>
      <c r="DH43" s="94">
        <v>0</v>
      </c>
      <c r="DI43" s="94">
        <v>0</v>
      </c>
      <c r="DJ43" s="94">
        <v>0</v>
      </c>
      <c r="DK43" s="94">
        <v>0</v>
      </c>
      <c r="DL43" s="94">
        <v>0</v>
      </c>
      <c r="DM43" s="94">
        <v>0</v>
      </c>
      <c r="DN43" s="94">
        <v>0</v>
      </c>
      <c r="DO43" s="94">
        <v>0</v>
      </c>
      <c r="DP43" s="94">
        <v>0</v>
      </c>
      <c r="DQ43" s="94">
        <v>0</v>
      </c>
      <c r="DR43" s="94">
        <v>0</v>
      </c>
      <c r="DS43" s="94">
        <v>0</v>
      </c>
      <c r="DT43" s="94">
        <v>0</v>
      </c>
      <c r="DU43" s="94">
        <v>0</v>
      </c>
      <c r="DV43" s="94">
        <v>0</v>
      </c>
      <c r="DW43" s="94">
        <v>0</v>
      </c>
      <c r="DX43" s="94">
        <v>0</v>
      </c>
      <c r="DY43" s="144">
        <v>0</v>
      </c>
      <c r="DZ43" s="68"/>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1"/>
      <c r="FL43" s="1"/>
      <c r="FM43" s="1"/>
      <c r="FN43" s="1"/>
    </row>
    <row r="44" spans="1:170" ht="15" customHeight="1">
      <c r="A44" s="137" t="s">
        <v>68</v>
      </c>
      <c r="B44" s="22">
        <v>0</v>
      </c>
      <c r="C44" s="94">
        <v>0</v>
      </c>
      <c r="D44" s="94">
        <v>0</v>
      </c>
      <c r="E44" s="94">
        <v>0</v>
      </c>
      <c r="F44" s="94">
        <v>0</v>
      </c>
      <c r="G44" s="94">
        <v>0</v>
      </c>
      <c r="H44" s="94">
        <v>0</v>
      </c>
      <c r="I44" s="94">
        <v>0</v>
      </c>
      <c r="J44" s="94">
        <v>0</v>
      </c>
      <c r="K44" s="94">
        <v>0</v>
      </c>
      <c r="L44" s="94">
        <v>0</v>
      </c>
      <c r="M44" s="94">
        <v>0</v>
      </c>
      <c r="N44" s="94">
        <v>0</v>
      </c>
      <c r="O44" s="94">
        <v>0</v>
      </c>
      <c r="P44" s="94">
        <v>0</v>
      </c>
      <c r="Q44" s="94">
        <v>0</v>
      </c>
      <c r="R44" s="94">
        <v>0</v>
      </c>
      <c r="S44" s="94">
        <v>0</v>
      </c>
      <c r="T44" s="94">
        <v>0</v>
      </c>
      <c r="U44" s="94">
        <v>0</v>
      </c>
      <c r="V44" s="94">
        <v>0</v>
      </c>
      <c r="W44" s="94">
        <v>0</v>
      </c>
      <c r="X44" s="94">
        <v>0</v>
      </c>
      <c r="Y44" s="94">
        <v>0.03</v>
      </c>
      <c r="Z44" s="94">
        <v>0.03</v>
      </c>
      <c r="AA44" s="94">
        <v>0.03</v>
      </c>
      <c r="AB44" s="94">
        <v>0.03</v>
      </c>
      <c r="AC44" s="94">
        <v>0.03</v>
      </c>
      <c r="AD44" s="94">
        <v>0.03</v>
      </c>
      <c r="AE44" s="94">
        <v>0.03</v>
      </c>
      <c r="AF44" s="94">
        <v>0.03</v>
      </c>
      <c r="AG44" s="94">
        <v>0.05</v>
      </c>
      <c r="AH44" s="94">
        <v>0.05</v>
      </c>
      <c r="AI44" s="94">
        <v>0.05</v>
      </c>
      <c r="AJ44" s="94">
        <v>0.05</v>
      </c>
      <c r="AK44" s="94">
        <v>0.05</v>
      </c>
      <c r="AL44" s="94">
        <v>0.05</v>
      </c>
      <c r="AM44" s="94">
        <v>0.06</v>
      </c>
      <c r="AN44" s="94">
        <v>0.06</v>
      </c>
      <c r="AO44" s="94">
        <v>0.06</v>
      </c>
      <c r="AP44" s="94">
        <v>0.06</v>
      </c>
      <c r="AQ44" s="94">
        <v>0.06</v>
      </c>
      <c r="AR44" s="94">
        <v>0.06</v>
      </c>
      <c r="AS44" s="94">
        <v>0.06</v>
      </c>
      <c r="AT44" s="94">
        <v>0.06</v>
      </c>
      <c r="AU44" s="94">
        <v>0.06</v>
      </c>
      <c r="AV44" s="94">
        <v>0.06</v>
      </c>
      <c r="AW44" s="94">
        <v>0.06</v>
      </c>
      <c r="AX44" s="94">
        <v>0.06</v>
      </c>
      <c r="AY44" s="94">
        <v>0.06</v>
      </c>
      <c r="AZ44" s="94">
        <v>0.06</v>
      </c>
      <c r="BA44" s="94">
        <v>0.06</v>
      </c>
      <c r="BB44" s="94">
        <v>0.06</v>
      </c>
      <c r="BC44" s="94">
        <v>0.06</v>
      </c>
      <c r="BD44" s="94">
        <v>0.06</v>
      </c>
      <c r="BE44" s="94">
        <v>0.06</v>
      </c>
      <c r="BF44" s="94">
        <v>0.06</v>
      </c>
      <c r="BG44" s="94">
        <v>0.06</v>
      </c>
      <c r="BH44" s="94">
        <v>0.06</v>
      </c>
      <c r="BI44" s="94">
        <v>0.06</v>
      </c>
      <c r="BJ44" s="94">
        <v>0.06</v>
      </c>
      <c r="BK44" s="94">
        <v>0.06</v>
      </c>
      <c r="BL44" s="94">
        <v>0.06</v>
      </c>
      <c r="BM44" s="94">
        <v>0.06</v>
      </c>
      <c r="BN44" s="94">
        <v>0.06</v>
      </c>
      <c r="BO44" s="94">
        <v>0.06</v>
      </c>
      <c r="BP44" s="94">
        <v>0.06</v>
      </c>
      <c r="BQ44" s="94">
        <v>0.06</v>
      </c>
      <c r="BR44" s="94">
        <v>0.06</v>
      </c>
      <c r="BS44" s="94">
        <v>0.06</v>
      </c>
      <c r="BT44" s="94">
        <v>0.06</v>
      </c>
      <c r="BU44" s="94">
        <v>0.06</v>
      </c>
      <c r="BV44" s="94">
        <v>0.06</v>
      </c>
      <c r="BW44" s="94">
        <v>0.06</v>
      </c>
      <c r="BX44" s="94">
        <v>0.06</v>
      </c>
      <c r="BY44" s="94">
        <v>0.06</v>
      </c>
      <c r="BZ44" s="94">
        <v>0.06</v>
      </c>
      <c r="CA44" s="94">
        <v>0.06</v>
      </c>
      <c r="CB44" s="94">
        <v>0.06</v>
      </c>
      <c r="CC44" s="94">
        <v>0.06</v>
      </c>
      <c r="CD44" s="94">
        <v>0.06</v>
      </c>
      <c r="CE44" s="94">
        <v>0.06</v>
      </c>
      <c r="CF44" s="94">
        <v>0.06</v>
      </c>
      <c r="CG44" s="94">
        <v>0.06</v>
      </c>
      <c r="CH44" s="94">
        <v>0.06</v>
      </c>
      <c r="CI44" s="94">
        <v>0.06</v>
      </c>
      <c r="CJ44" s="94">
        <v>0.06</v>
      </c>
      <c r="CK44" s="94">
        <v>0.06</v>
      </c>
      <c r="CL44" s="94">
        <v>0.06</v>
      </c>
      <c r="CM44" s="94">
        <v>0.06</v>
      </c>
      <c r="CN44" s="94">
        <v>0.06</v>
      </c>
      <c r="CO44" s="94">
        <v>0.06</v>
      </c>
      <c r="CP44" s="94">
        <v>0.06</v>
      </c>
      <c r="CQ44" s="94">
        <v>0.06</v>
      </c>
      <c r="CR44" s="94">
        <v>0.06</v>
      </c>
      <c r="CS44" s="94">
        <v>0.06</v>
      </c>
      <c r="CT44" s="94">
        <v>0.06</v>
      </c>
      <c r="CU44" s="94">
        <v>0.06</v>
      </c>
      <c r="CV44" s="94">
        <v>0.06</v>
      </c>
      <c r="CW44" s="94">
        <v>0.06</v>
      </c>
      <c r="CX44" s="94">
        <v>0.06</v>
      </c>
      <c r="CY44" s="94">
        <v>0.06</v>
      </c>
      <c r="CZ44" s="94">
        <v>0.06</v>
      </c>
      <c r="DA44" s="94">
        <v>6.5000000000000002E-2</v>
      </c>
      <c r="DB44" s="94">
        <v>6.5000000000000002E-2</v>
      </c>
      <c r="DC44" s="94">
        <v>6.5000000000000002E-2</v>
      </c>
      <c r="DD44" s="94">
        <v>6.5000000000000002E-2</v>
      </c>
      <c r="DE44" s="94">
        <v>6.5000000000000002E-2</v>
      </c>
      <c r="DF44" s="94">
        <v>6.5000000000000002E-2</v>
      </c>
      <c r="DG44" s="94">
        <v>6.5000000000000002E-2</v>
      </c>
      <c r="DH44" s="94">
        <v>6.5000000000000002E-2</v>
      </c>
      <c r="DI44" s="94">
        <v>6.5000000000000002E-2</v>
      </c>
      <c r="DJ44" s="94">
        <v>6.5000000000000002E-2</v>
      </c>
      <c r="DK44" s="94">
        <v>6.5000000000000002E-2</v>
      </c>
      <c r="DL44" s="94">
        <v>6.5000000000000002E-2</v>
      </c>
      <c r="DM44" s="94">
        <v>6.5000000000000002E-2</v>
      </c>
      <c r="DN44" s="94">
        <v>6.5000000000000002E-2</v>
      </c>
      <c r="DO44" s="94">
        <v>6.5000000000000002E-2</v>
      </c>
      <c r="DP44" s="94">
        <v>6.5000000000000002E-2</v>
      </c>
      <c r="DQ44" s="94">
        <v>6.5000000000000002E-2</v>
      </c>
      <c r="DR44" s="94">
        <v>6.5000000000000002E-2</v>
      </c>
      <c r="DS44" s="94">
        <v>6.5000000000000002E-2</v>
      </c>
      <c r="DT44" s="94">
        <v>6.5000000000000002E-2</v>
      </c>
      <c r="DU44" s="94">
        <v>6.5000000000000002E-2</v>
      </c>
      <c r="DV44" s="94">
        <v>6.5000000000000002E-2</v>
      </c>
      <c r="DW44" s="94">
        <v>6.5000000000000002E-2</v>
      </c>
      <c r="DX44" s="94">
        <v>6.5000000000000002E-2</v>
      </c>
      <c r="DY44" s="144">
        <v>6.5000000000000002E-2</v>
      </c>
      <c r="DZ44" s="68"/>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1"/>
      <c r="FL44" s="1"/>
      <c r="FM44" s="1"/>
      <c r="FN44" s="1"/>
    </row>
    <row r="45" spans="1:170" ht="15" customHeight="1">
      <c r="A45" s="137" t="s">
        <v>69</v>
      </c>
      <c r="B45" s="22">
        <v>0</v>
      </c>
      <c r="C45" s="94">
        <v>0</v>
      </c>
      <c r="D45" s="94">
        <v>0</v>
      </c>
      <c r="E45" s="94">
        <v>0</v>
      </c>
      <c r="F45" s="94">
        <v>0</v>
      </c>
      <c r="G45" s="94">
        <v>0</v>
      </c>
      <c r="H45" s="94">
        <v>0</v>
      </c>
      <c r="I45" s="94">
        <v>0</v>
      </c>
      <c r="J45" s="94">
        <v>0</v>
      </c>
      <c r="K45" s="94">
        <v>0</v>
      </c>
      <c r="L45" s="94">
        <v>0</v>
      </c>
      <c r="M45" s="94">
        <v>0</v>
      </c>
      <c r="N45" s="94">
        <v>0</v>
      </c>
      <c r="O45" s="94">
        <v>0</v>
      </c>
      <c r="P45" s="94">
        <v>0</v>
      </c>
      <c r="Q45" s="94">
        <v>0</v>
      </c>
      <c r="R45" s="94">
        <v>0</v>
      </c>
      <c r="S45" s="94">
        <v>0</v>
      </c>
      <c r="T45" s="94">
        <v>0</v>
      </c>
      <c r="U45" s="94">
        <v>0</v>
      </c>
      <c r="V45" s="94">
        <v>0</v>
      </c>
      <c r="W45" s="94">
        <v>0</v>
      </c>
      <c r="X45" s="94">
        <v>0</v>
      </c>
      <c r="Y45" s="94">
        <v>0</v>
      </c>
      <c r="Z45" s="94">
        <v>0</v>
      </c>
      <c r="AA45" s="94">
        <v>0</v>
      </c>
      <c r="AB45" s="94">
        <v>0</v>
      </c>
      <c r="AC45" s="94">
        <v>0</v>
      </c>
      <c r="AD45" s="94">
        <v>0</v>
      </c>
      <c r="AE45" s="94">
        <v>0</v>
      </c>
      <c r="AF45" s="94">
        <v>0</v>
      </c>
      <c r="AG45" s="94">
        <v>0</v>
      </c>
      <c r="AH45" s="94">
        <v>0</v>
      </c>
      <c r="AI45" s="94">
        <v>0</v>
      </c>
      <c r="AJ45" s="94">
        <v>0</v>
      </c>
      <c r="AK45" s="94">
        <v>0</v>
      </c>
      <c r="AL45" s="94">
        <v>0</v>
      </c>
      <c r="AM45" s="94">
        <v>0</v>
      </c>
      <c r="AN45" s="94">
        <v>0</v>
      </c>
      <c r="AO45" s="94">
        <v>0</v>
      </c>
      <c r="AP45" s="94">
        <v>0</v>
      </c>
      <c r="AQ45" s="94">
        <v>0</v>
      </c>
      <c r="AR45" s="94">
        <v>0</v>
      </c>
      <c r="AS45" s="94">
        <v>0</v>
      </c>
      <c r="AT45" s="94">
        <v>0</v>
      </c>
      <c r="AU45" s="94">
        <v>0</v>
      </c>
      <c r="AV45" s="94">
        <v>0</v>
      </c>
      <c r="AW45" s="94">
        <v>0</v>
      </c>
      <c r="AX45" s="94">
        <v>0</v>
      </c>
      <c r="AY45" s="94">
        <v>0</v>
      </c>
      <c r="AZ45" s="94">
        <v>0</v>
      </c>
      <c r="BA45" s="94">
        <v>0</v>
      </c>
      <c r="BB45" s="94">
        <v>0</v>
      </c>
      <c r="BC45" s="94">
        <v>0</v>
      </c>
      <c r="BD45" s="94">
        <v>0</v>
      </c>
      <c r="BE45" s="94">
        <v>0</v>
      </c>
      <c r="BF45" s="94">
        <v>0</v>
      </c>
      <c r="BG45" s="94">
        <v>0</v>
      </c>
      <c r="BH45" s="94">
        <v>0</v>
      </c>
      <c r="BI45" s="94">
        <v>0</v>
      </c>
      <c r="BJ45" s="94">
        <v>0</v>
      </c>
      <c r="BK45" s="94">
        <v>0</v>
      </c>
      <c r="BL45" s="94">
        <v>0</v>
      </c>
      <c r="BM45" s="94">
        <v>0</v>
      </c>
      <c r="BN45" s="94">
        <v>0</v>
      </c>
      <c r="BO45" s="94">
        <v>0</v>
      </c>
      <c r="BP45" s="94">
        <v>0</v>
      </c>
      <c r="BQ45" s="94">
        <v>0</v>
      </c>
      <c r="BR45" s="94">
        <v>0</v>
      </c>
      <c r="BS45" s="94">
        <v>0</v>
      </c>
      <c r="BT45" s="94">
        <v>0</v>
      </c>
      <c r="BU45" s="94">
        <v>0</v>
      </c>
      <c r="BV45" s="94">
        <v>0</v>
      </c>
      <c r="BW45" s="94">
        <v>0</v>
      </c>
      <c r="BX45" s="94">
        <v>0</v>
      </c>
      <c r="BY45" s="94">
        <v>0</v>
      </c>
      <c r="BZ45" s="94">
        <v>0</v>
      </c>
      <c r="CA45" s="94">
        <v>0</v>
      </c>
      <c r="CB45" s="94">
        <v>0</v>
      </c>
      <c r="CC45" s="94">
        <v>0</v>
      </c>
      <c r="CD45" s="94">
        <v>0</v>
      </c>
      <c r="CE45" s="94">
        <v>0</v>
      </c>
      <c r="CF45" s="94">
        <v>0</v>
      </c>
      <c r="CG45" s="94">
        <v>0</v>
      </c>
      <c r="CH45" s="94">
        <v>0</v>
      </c>
      <c r="CI45" s="94">
        <v>0</v>
      </c>
      <c r="CJ45" s="94">
        <v>0</v>
      </c>
      <c r="CK45" s="94">
        <v>0</v>
      </c>
      <c r="CL45" s="94">
        <v>0</v>
      </c>
      <c r="CM45" s="94">
        <v>0</v>
      </c>
      <c r="CN45" s="94">
        <v>0</v>
      </c>
      <c r="CO45" s="94">
        <v>0</v>
      </c>
      <c r="CP45" s="94">
        <v>0</v>
      </c>
      <c r="CQ45" s="94">
        <v>0</v>
      </c>
      <c r="CR45" s="94">
        <v>0</v>
      </c>
      <c r="CS45" s="94">
        <v>0</v>
      </c>
      <c r="CT45" s="94">
        <v>0</v>
      </c>
      <c r="CU45" s="94">
        <v>0</v>
      </c>
      <c r="CV45" s="94">
        <v>0</v>
      </c>
      <c r="CW45" s="94">
        <v>0</v>
      </c>
      <c r="CX45" s="94">
        <v>0</v>
      </c>
      <c r="CY45" s="94">
        <v>0</v>
      </c>
      <c r="CZ45" s="94">
        <v>0</v>
      </c>
      <c r="DA45" s="94">
        <v>0</v>
      </c>
      <c r="DB45" s="94">
        <v>0</v>
      </c>
      <c r="DC45" s="94">
        <v>0</v>
      </c>
      <c r="DD45" s="94">
        <v>0</v>
      </c>
      <c r="DE45" s="94">
        <v>0</v>
      </c>
      <c r="DF45" s="94">
        <v>0</v>
      </c>
      <c r="DG45" s="94">
        <v>0</v>
      </c>
      <c r="DH45" s="94">
        <v>0</v>
      </c>
      <c r="DI45" s="94">
        <v>0</v>
      </c>
      <c r="DJ45" s="94">
        <v>0</v>
      </c>
      <c r="DK45" s="94">
        <v>0</v>
      </c>
      <c r="DL45" s="94">
        <v>0</v>
      </c>
      <c r="DM45" s="94">
        <v>0</v>
      </c>
      <c r="DN45" s="94">
        <v>0</v>
      </c>
      <c r="DO45" s="94">
        <v>0</v>
      </c>
      <c r="DP45" s="94">
        <v>0</v>
      </c>
      <c r="DQ45" s="94">
        <v>0</v>
      </c>
      <c r="DR45" s="94">
        <v>0</v>
      </c>
      <c r="DS45" s="94">
        <v>0</v>
      </c>
      <c r="DT45" s="94">
        <v>0</v>
      </c>
      <c r="DU45" s="94">
        <v>0</v>
      </c>
      <c r="DV45" s="94">
        <v>0</v>
      </c>
      <c r="DW45" s="94">
        <v>0</v>
      </c>
      <c r="DX45" s="94">
        <v>0</v>
      </c>
      <c r="DY45" s="144">
        <v>0</v>
      </c>
      <c r="DZ45" s="68"/>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1"/>
      <c r="FL45" s="1"/>
      <c r="FM45" s="1"/>
      <c r="FN45" s="1"/>
    </row>
    <row r="46" spans="1:170" ht="15" customHeight="1">
      <c r="A46" s="137" t="s">
        <v>70</v>
      </c>
      <c r="B46" s="22">
        <v>0</v>
      </c>
      <c r="C46" s="94">
        <v>0</v>
      </c>
      <c r="D46" s="94">
        <v>0</v>
      </c>
      <c r="E46" s="94">
        <v>0</v>
      </c>
      <c r="F46" s="94">
        <v>0</v>
      </c>
      <c r="G46" s="94">
        <v>0</v>
      </c>
      <c r="H46" s="94">
        <v>0</v>
      </c>
      <c r="I46" s="94">
        <v>0</v>
      </c>
      <c r="J46" s="94">
        <v>0</v>
      </c>
      <c r="K46" s="94">
        <v>0</v>
      </c>
      <c r="L46" s="94">
        <v>0</v>
      </c>
      <c r="M46" s="94">
        <v>0</v>
      </c>
      <c r="N46" s="94">
        <v>0</v>
      </c>
      <c r="O46" s="94">
        <v>0</v>
      </c>
      <c r="P46" s="94">
        <v>0</v>
      </c>
      <c r="Q46" s="94">
        <v>0</v>
      </c>
      <c r="R46" s="94">
        <v>0</v>
      </c>
      <c r="S46" s="94">
        <v>0</v>
      </c>
      <c r="T46" s="94">
        <v>0</v>
      </c>
      <c r="U46" s="94">
        <v>0</v>
      </c>
      <c r="V46" s="94">
        <v>0</v>
      </c>
      <c r="W46" s="94">
        <v>0</v>
      </c>
      <c r="X46" s="94">
        <v>0</v>
      </c>
      <c r="Y46" s="94">
        <v>0</v>
      </c>
      <c r="Z46" s="94">
        <v>0</v>
      </c>
      <c r="AA46" s="94">
        <v>0</v>
      </c>
      <c r="AB46" s="94">
        <v>0</v>
      </c>
      <c r="AC46" s="94">
        <v>0</v>
      </c>
      <c r="AD46" s="94">
        <v>0</v>
      </c>
      <c r="AE46" s="94">
        <v>0</v>
      </c>
      <c r="AF46" s="94">
        <v>0</v>
      </c>
      <c r="AG46" s="94">
        <v>0</v>
      </c>
      <c r="AH46" s="94">
        <v>0.03</v>
      </c>
      <c r="AI46" s="94">
        <v>0.03</v>
      </c>
      <c r="AJ46" s="94">
        <v>0.03</v>
      </c>
      <c r="AK46" s="94">
        <v>0.03</v>
      </c>
      <c r="AL46" s="94">
        <v>0.03</v>
      </c>
      <c r="AM46" s="94">
        <v>0.03</v>
      </c>
      <c r="AN46" s="94">
        <v>0.03</v>
      </c>
      <c r="AO46" s="94">
        <v>0.03</v>
      </c>
      <c r="AP46" s="94">
        <v>0.03</v>
      </c>
      <c r="AQ46" s="94">
        <v>0.03</v>
      </c>
      <c r="AR46" s="94">
        <v>0.03</v>
      </c>
      <c r="AS46" s="94">
        <v>0.03</v>
      </c>
      <c r="AT46" s="94">
        <v>0.03</v>
      </c>
      <c r="AU46" s="94">
        <v>0.03</v>
      </c>
      <c r="AV46" s="94">
        <v>0.03</v>
      </c>
      <c r="AW46" s="94">
        <v>0.03</v>
      </c>
      <c r="AX46" s="94">
        <v>0.03</v>
      </c>
      <c r="AY46" s="94">
        <v>0.03</v>
      </c>
      <c r="AZ46" s="94">
        <v>0.03</v>
      </c>
      <c r="BA46" s="94">
        <v>0.03</v>
      </c>
      <c r="BB46" s="94">
        <v>0.03</v>
      </c>
      <c r="BC46" s="94">
        <v>0.03</v>
      </c>
      <c r="BD46" s="94">
        <v>0.03</v>
      </c>
      <c r="BE46" s="94">
        <v>0.03</v>
      </c>
      <c r="BF46" s="94">
        <v>0.04</v>
      </c>
      <c r="BG46" s="94">
        <v>0.04</v>
      </c>
      <c r="BH46" s="94">
        <v>0.04</v>
      </c>
      <c r="BI46" s="94">
        <v>0.04</v>
      </c>
      <c r="BJ46" s="94">
        <v>0.04</v>
      </c>
      <c r="BK46" s="94">
        <v>0.04</v>
      </c>
      <c r="BL46" s="94">
        <v>0.04</v>
      </c>
      <c r="BM46" s="94">
        <v>0.04</v>
      </c>
      <c r="BN46" s="94">
        <v>0.04</v>
      </c>
      <c r="BO46" s="94">
        <v>0.04</v>
      </c>
      <c r="BP46" s="94">
        <v>0.06</v>
      </c>
      <c r="BQ46" s="94">
        <v>0.06</v>
      </c>
      <c r="BR46" s="94">
        <v>0.06</v>
      </c>
      <c r="BS46" s="94">
        <v>0.06</v>
      </c>
      <c r="BT46" s="94">
        <v>0.06</v>
      </c>
      <c r="BU46" s="94">
        <v>0.06</v>
      </c>
      <c r="BV46" s="94">
        <v>0.06</v>
      </c>
      <c r="BW46" s="94">
        <v>0.06</v>
      </c>
      <c r="BX46" s="94">
        <v>0.06</v>
      </c>
      <c r="BY46" s="94">
        <v>0.06</v>
      </c>
      <c r="BZ46" s="94">
        <v>0.06</v>
      </c>
      <c r="CA46" s="94">
        <v>0.06</v>
      </c>
      <c r="CB46" s="94">
        <v>0.04</v>
      </c>
      <c r="CC46" s="94">
        <v>0.04</v>
      </c>
      <c r="CD46" s="94">
        <v>0.04</v>
      </c>
      <c r="CE46" s="94">
        <v>0.04</v>
      </c>
      <c r="CF46" s="94">
        <v>0.04</v>
      </c>
      <c r="CG46" s="94">
        <v>0.04</v>
      </c>
      <c r="CH46" s="94">
        <v>4.65E-2</v>
      </c>
      <c r="CI46" s="94">
        <v>0.05</v>
      </c>
      <c r="CJ46" s="94">
        <v>0.05</v>
      </c>
      <c r="CK46" s="94">
        <v>0.05</v>
      </c>
      <c r="CL46" s="94">
        <v>0.05</v>
      </c>
      <c r="CM46" s="94">
        <v>0.05</v>
      </c>
      <c r="CN46" s="94">
        <v>0.05</v>
      </c>
      <c r="CO46" s="94">
        <v>0.05</v>
      </c>
      <c r="CP46" s="94">
        <v>0.05</v>
      </c>
      <c r="CQ46" s="94">
        <v>0.05</v>
      </c>
      <c r="CR46" s="94">
        <v>0.05</v>
      </c>
      <c r="CS46" s="94">
        <v>0.05</v>
      </c>
      <c r="CT46" s="94">
        <v>0.05</v>
      </c>
      <c r="CU46" s="94">
        <v>0.05</v>
      </c>
      <c r="CV46" s="94">
        <v>0.05</v>
      </c>
      <c r="CW46" s="94">
        <v>0.05</v>
      </c>
      <c r="CX46" s="94">
        <v>0.05</v>
      </c>
      <c r="CY46" s="94">
        <v>0.05</v>
      </c>
      <c r="CZ46" s="94">
        <v>0.05</v>
      </c>
      <c r="DA46" s="94">
        <v>0.05</v>
      </c>
      <c r="DB46" s="94">
        <v>0.05</v>
      </c>
      <c r="DC46" s="94">
        <v>0.05</v>
      </c>
      <c r="DD46" s="94">
        <v>0.05</v>
      </c>
      <c r="DE46" s="94">
        <v>0.05</v>
      </c>
      <c r="DF46" s="94">
        <v>0.05</v>
      </c>
      <c r="DG46" s="94">
        <v>0.05</v>
      </c>
      <c r="DH46" s="94">
        <v>0.05</v>
      </c>
      <c r="DI46" s="94">
        <v>0.05</v>
      </c>
      <c r="DJ46" s="94">
        <v>0.05</v>
      </c>
      <c r="DK46" s="94">
        <v>0.05</v>
      </c>
      <c r="DL46" s="94">
        <v>0.05</v>
      </c>
      <c r="DM46" s="94">
        <v>0.05</v>
      </c>
      <c r="DN46" s="94">
        <v>0.05</v>
      </c>
      <c r="DO46" s="94">
        <v>0.05</v>
      </c>
      <c r="DP46" s="94">
        <v>4.9500000000000002E-2</v>
      </c>
      <c r="DQ46" s="94">
        <v>4.9500000000000002E-2</v>
      </c>
      <c r="DR46" s="94">
        <v>4.9500000000000002E-2</v>
      </c>
      <c r="DS46" s="94">
        <v>4.9500000000000002E-2</v>
      </c>
      <c r="DT46" s="94">
        <v>4.8500000000000001E-2</v>
      </c>
      <c r="DU46" s="94">
        <v>4.65E-2</v>
      </c>
      <c r="DV46" s="94">
        <v>4.5499999999999999E-2</v>
      </c>
      <c r="DW46" s="94">
        <v>4.4999999999999998E-2</v>
      </c>
      <c r="DX46" s="94">
        <v>4.4999999999999998E-2</v>
      </c>
      <c r="DY46" s="144">
        <v>4.4999999999999998E-2</v>
      </c>
      <c r="DZ46" s="68"/>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1"/>
      <c r="FL46" s="1"/>
      <c r="FM46" s="1"/>
      <c r="FN46" s="1"/>
    </row>
    <row r="47" spans="1:170" ht="15" customHeight="1">
      <c r="A47" s="137" t="s">
        <v>71</v>
      </c>
      <c r="B47" s="22">
        <v>0</v>
      </c>
      <c r="C47" s="94">
        <v>0</v>
      </c>
      <c r="D47" s="94">
        <v>0</v>
      </c>
      <c r="E47" s="94">
        <v>0</v>
      </c>
      <c r="F47" s="94">
        <v>0</v>
      </c>
      <c r="G47" s="94">
        <v>0</v>
      </c>
      <c r="H47" s="94">
        <v>0</v>
      </c>
      <c r="I47" s="94">
        <v>0</v>
      </c>
      <c r="J47" s="94">
        <v>0</v>
      </c>
      <c r="K47" s="94">
        <v>0</v>
      </c>
      <c r="L47" s="94">
        <v>0</v>
      </c>
      <c r="M47" s="94">
        <v>0</v>
      </c>
      <c r="N47" s="94">
        <v>0</v>
      </c>
      <c r="O47" s="94">
        <v>0</v>
      </c>
      <c r="P47" s="94">
        <v>0</v>
      </c>
      <c r="Q47" s="94">
        <v>0</v>
      </c>
      <c r="R47" s="94">
        <v>0</v>
      </c>
      <c r="S47" s="94">
        <v>0</v>
      </c>
      <c r="T47" s="94">
        <v>0</v>
      </c>
      <c r="U47" s="94">
        <v>0</v>
      </c>
      <c r="V47" s="94">
        <v>0</v>
      </c>
      <c r="W47" s="94">
        <v>0</v>
      </c>
      <c r="X47" s="94">
        <v>0</v>
      </c>
      <c r="Y47" s="94">
        <v>0</v>
      </c>
      <c r="Z47" s="94">
        <v>0</v>
      </c>
      <c r="AA47" s="94">
        <v>0</v>
      </c>
      <c r="AB47" s="94">
        <v>0</v>
      </c>
      <c r="AC47" s="94">
        <v>0</v>
      </c>
      <c r="AD47" s="94">
        <v>0</v>
      </c>
      <c r="AE47" s="94">
        <v>0</v>
      </c>
      <c r="AF47" s="94">
        <v>0</v>
      </c>
      <c r="AG47" s="94">
        <v>0.02</v>
      </c>
      <c r="AH47" s="94">
        <v>0.02</v>
      </c>
      <c r="AI47" s="94">
        <v>0.02</v>
      </c>
      <c r="AJ47" s="94">
        <v>0.02</v>
      </c>
      <c r="AK47" s="94">
        <v>0.02</v>
      </c>
      <c r="AL47" s="94">
        <v>0.02</v>
      </c>
      <c r="AM47" s="94">
        <v>0.02</v>
      </c>
      <c r="AN47" s="94">
        <v>0.02</v>
      </c>
      <c r="AO47" s="94">
        <v>0.02</v>
      </c>
      <c r="AP47" s="94">
        <v>0.02</v>
      </c>
      <c r="AQ47" s="94">
        <v>0.02</v>
      </c>
      <c r="AR47" s="94">
        <v>0.02</v>
      </c>
      <c r="AS47" s="94">
        <v>0.02</v>
      </c>
      <c r="AT47" s="94">
        <v>0.02</v>
      </c>
      <c r="AU47" s="94">
        <v>0.02</v>
      </c>
      <c r="AV47" s="94">
        <v>0.02</v>
      </c>
      <c r="AW47" s="94">
        <v>0.04</v>
      </c>
      <c r="AX47" s="94">
        <v>0.04</v>
      </c>
      <c r="AY47" s="94">
        <v>0.04</v>
      </c>
      <c r="AZ47" s="94">
        <v>0.04</v>
      </c>
      <c r="BA47" s="94">
        <v>0.04</v>
      </c>
      <c r="BB47" s="94">
        <v>0.04</v>
      </c>
      <c r="BC47" s="94">
        <v>0.04</v>
      </c>
      <c r="BD47" s="94">
        <v>0.04</v>
      </c>
      <c r="BE47" s="94">
        <v>0.05</v>
      </c>
      <c r="BF47" s="94">
        <v>0.05</v>
      </c>
      <c r="BG47" s="94">
        <v>0.05</v>
      </c>
      <c r="BH47" s="94">
        <v>0.05</v>
      </c>
      <c r="BI47" s="94">
        <v>0.05</v>
      </c>
      <c r="BJ47" s="94">
        <v>0.05</v>
      </c>
      <c r="BK47" s="94">
        <v>0.05</v>
      </c>
      <c r="BL47" s="94">
        <v>0.05</v>
      </c>
      <c r="BM47" s="94">
        <v>0.05</v>
      </c>
      <c r="BN47" s="94">
        <v>0.05</v>
      </c>
      <c r="BO47" s="94">
        <v>0.05</v>
      </c>
      <c r="BP47" s="94">
        <v>0.05</v>
      </c>
      <c r="BQ47" s="94">
        <v>0.05</v>
      </c>
      <c r="BR47" s="94">
        <v>0.05</v>
      </c>
      <c r="BS47" s="94">
        <v>0.06</v>
      </c>
      <c r="BT47" s="94">
        <v>0.06</v>
      </c>
      <c r="BU47" s="94">
        <v>0.06</v>
      </c>
      <c r="BV47" s="94">
        <v>0.06</v>
      </c>
      <c r="BW47" s="94">
        <v>0.06</v>
      </c>
      <c r="BX47" s="94">
        <v>7.4999999999999997E-2</v>
      </c>
      <c r="BY47" s="94">
        <v>7.4999999999999997E-2</v>
      </c>
      <c r="BZ47" s="94">
        <v>7.4999999999999997E-2</v>
      </c>
      <c r="CA47" s="94">
        <v>7.4999999999999997E-2</v>
      </c>
      <c r="CB47" s="94">
        <v>7.4999999999999997E-2</v>
      </c>
      <c r="CC47" s="94">
        <v>7.4999999999999997E-2</v>
      </c>
      <c r="CD47" s="94">
        <v>7.4999999999999997E-2</v>
      </c>
      <c r="CE47" s="94">
        <v>7.4999999999999997E-2</v>
      </c>
      <c r="CF47" s="94">
        <v>7.4999999999999997E-2</v>
      </c>
      <c r="CG47" s="94">
        <v>7.4999999999999997E-2</v>
      </c>
      <c r="CH47" s="94">
        <v>0.09</v>
      </c>
      <c r="CI47" s="94">
        <v>0.09</v>
      </c>
      <c r="CJ47" s="94">
        <v>0.09</v>
      </c>
      <c r="CK47" s="94">
        <v>0.09</v>
      </c>
      <c r="CL47" s="94">
        <v>8.2500000000000004E-2</v>
      </c>
      <c r="CM47" s="94">
        <v>8.2500000000000004E-2</v>
      </c>
      <c r="CN47" s="94">
        <v>8.2500000000000004E-2</v>
      </c>
      <c r="CO47" s="94">
        <v>8.2500000000000004E-2</v>
      </c>
      <c r="CP47" s="94">
        <v>8.2500000000000004E-2</v>
      </c>
      <c r="CQ47" s="94">
        <v>8.2500000000000004E-2</v>
      </c>
      <c r="CR47" s="94">
        <v>8.2500000000000004E-2</v>
      </c>
      <c r="CS47" s="94">
        <v>8.2500000000000004E-2</v>
      </c>
      <c r="CT47" s="94">
        <v>8.2500000000000004E-2</v>
      </c>
      <c r="CU47" s="94">
        <v>9.7500000000000003E-2</v>
      </c>
      <c r="CV47" s="94">
        <v>9.7500000000000003E-2</v>
      </c>
      <c r="CW47" s="94">
        <v>9.7500000000000003E-2</v>
      </c>
      <c r="CX47" s="94">
        <v>9.7500000000000003E-2</v>
      </c>
      <c r="CY47" s="94">
        <v>9.7500000000000003E-2</v>
      </c>
      <c r="CZ47" s="94">
        <v>9.7500000000000003E-2</v>
      </c>
      <c r="DA47" s="94">
        <v>9.7500000000000003E-2</v>
      </c>
      <c r="DB47" s="94">
        <v>9.7500000000000003E-2</v>
      </c>
      <c r="DC47" s="94">
        <v>9.7500000000000003E-2</v>
      </c>
      <c r="DD47" s="94">
        <v>9.7500000000000003E-2</v>
      </c>
      <c r="DE47" s="94">
        <v>8.5000000000000006E-2</v>
      </c>
      <c r="DF47" s="94">
        <v>8.5000000000000006E-2</v>
      </c>
      <c r="DG47" s="94">
        <v>8.5000000000000006E-2</v>
      </c>
      <c r="DH47" s="94">
        <v>8.5000000000000006E-2</v>
      </c>
      <c r="DI47" s="94">
        <v>8.5000000000000006E-2</v>
      </c>
      <c r="DJ47" s="94">
        <v>8.5000000000000006E-2</v>
      </c>
      <c r="DK47" s="94">
        <v>8.5000000000000006E-2</v>
      </c>
      <c r="DL47" s="94">
        <v>8.5000000000000006E-2</v>
      </c>
      <c r="DM47" s="94">
        <v>8.5000000000000006E-2</v>
      </c>
      <c r="DN47" s="94">
        <v>8.5000000000000006E-2</v>
      </c>
      <c r="DO47" s="94">
        <v>8.5000000000000006E-2</v>
      </c>
      <c r="DP47" s="94">
        <v>8.5000000000000006E-2</v>
      </c>
      <c r="DQ47" s="94">
        <v>8.5000000000000006E-2</v>
      </c>
      <c r="DR47" s="94">
        <v>8.5000000000000006E-2</v>
      </c>
      <c r="DS47" s="94">
        <v>8.5000000000000006E-2</v>
      </c>
      <c r="DT47" s="94">
        <v>8.5000000000000006E-2</v>
      </c>
      <c r="DU47" s="94">
        <v>8.5000000000000006E-2</v>
      </c>
      <c r="DV47" s="94">
        <v>8.5000000000000006E-2</v>
      </c>
      <c r="DW47" s="94">
        <v>8.5000000000000006E-2</v>
      </c>
      <c r="DX47" s="94">
        <v>8.5000000000000006E-2</v>
      </c>
      <c r="DY47" s="144">
        <v>8.5000000000000006E-2</v>
      </c>
      <c r="DZ47" s="68"/>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1"/>
      <c r="FL47" s="1"/>
      <c r="FM47" s="1"/>
      <c r="FN47" s="1"/>
    </row>
    <row r="48" spans="1:170" ht="15" customHeight="1">
      <c r="A48" s="137" t="s">
        <v>72</v>
      </c>
      <c r="B48" s="22">
        <v>0</v>
      </c>
      <c r="C48" s="94">
        <v>0</v>
      </c>
      <c r="D48" s="94">
        <v>0</v>
      </c>
      <c r="E48" s="94">
        <v>0</v>
      </c>
      <c r="F48" s="94">
        <v>0</v>
      </c>
      <c r="G48" s="94">
        <v>0</v>
      </c>
      <c r="H48" s="94">
        <v>0</v>
      </c>
      <c r="I48" s="94">
        <v>0</v>
      </c>
      <c r="J48" s="94">
        <v>0</v>
      </c>
      <c r="K48" s="94">
        <v>0</v>
      </c>
      <c r="L48" s="94">
        <v>0</v>
      </c>
      <c r="M48" s="94">
        <v>0</v>
      </c>
      <c r="N48" s="94">
        <v>0</v>
      </c>
      <c r="O48" s="94">
        <v>0</v>
      </c>
      <c r="P48" s="94">
        <v>0</v>
      </c>
      <c r="Q48" s="94">
        <v>0</v>
      </c>
      <c r="R48" s="96">
        <v>0.01</v>
      </c>
      <c r="S48" s="94">
        <v>0.01</v>
      </c>
      <c r="T48" s="94">
        <v>0.01</v>
      </c>
      <c r="U48" s="94">
        <v>0.02</v>
      </c>
      <c r="V48" s="94">
        <v>0.02</v>
      </c>
      <c r="W48" s="94">
        <v>0.02</v>
      </c>
      <c r="X48" s="94">
        <v>0.02</v>
      </c>
      <c r="Y48" s="94">
        <v>0.02</v>
      </c>
      <c r="Z48" s="94">
        <v>0.02</v>
      </c>
      <c r="AA48" s="94">
        <v>0.02</v>
      </c>
      <c r="AB48" s="94">
        <v>0.03</v>
      </c>
      <c r="AC48" s="94">
        <v>0.03</v>
      </c>
      <c r="AD48" s="94">
        <v>0.03</v>
      </c>
      <c r="AE48" s="94">
        <v>0.03</v>
      </c>
      <c r="AF48" s="94">
        <v>0.03</v>
      </c>
      <c r="AG48" s="94">
        <v>0.03</v>
      </c>
      <c r="AH48" s="94">
        <v>0.03</v>
      </c>
      <c r="AI48" s="94">
        <v>0.03</v>
      </c>
      <c r="AJ48" s="94">
        <v>0.03</v>
      </c>
      <c r="AK48" s="94">
        <v>0.03</v>
      </c>
      <c r="AL48" s="94">
        <v>0.03</v>
      </c>
      <c r="AM48" s="94">
        <v>0.03</v>
      </c>
      <c r="AN48" s="94">
        <v>0.03</v>
      </c>
      <c r="AO48" s="94">
        <v>0.03</v>
      </c>
      <c r="AP48" s="94">
        <v>0.03</v>
      </c>
      <c r="AQ48" s="94">
        <v>0.03</v>
      </c>
      <c r="AR48" s="94">
        <v>0.03</v>
      </c>
      <c r="AS48" s="94">
        <v>0.03</v>
      </c>
      <c r="AT48" s="94">
        <v>0.03</v>
      </c>
      <c r="AU48" s="94">
        <v>0.03</v>
      </c>
      <c r="AV48" s="94">
        <v>0.03</v>
      </c>
      <c r="AW48" s="94">
        <v>0.03</v>
      </c>
      <c r="AX48" s="94">
        <v>0.05</v>
      </c>
      <c r="AY48" s="94">
        <v>0.05</v>
      </c>
      <c r="AZ48" s="94">
        <v>0.05</v>
      </c>
      <c r="BA48" s="94">
        <v>0.05</v>
      </c>
      <c r="BB48" s="94">
        <v>0.05</v>
      </c>
      <c r="BC48" s="94">
        <v>0.05</v>
      </c>
      <c r="BD48" s="94">
        <v>0.05</v>
      </c>
      <c r="BE48" s="94">
        <v>0.05</v>
      </c>
      <c r="BF48" s="94">
        <v>0.05</v>
      </c>
      <c r="BG48" s="94">
        <v>0.05</v>
      </c>
      <c r="BH48" s="94">
        <v>0.05</v>
      </c>
      <c r="BI48" s="94">
        <v>0.05</v>
      </c>
      <c r="BJ48" s="94">
        <v>0.05</v>
      </c>
      <c r="BK48" s="94">
        <v>0.05</v>
      </c>
      <c r="BL48" s="94">
        <v>0.05</v>
      </c>
      <c r="BM48" s="94">
        <v>0.05</v>
      </c>
      <c r="BN48" s="94">
        <v>0.05</v>
      </c>
      <c r="BO48" s="94">
        <v>0.05</v>
      </c>
      <c r="BP48" s="94">
        <v>0.05</v>
      </c>
      <c r="BQ48" s="94">
        <v>0.05</v>
      </c>
      <c r="BR48" s="94">
        <v>0.05</v>
      </c>
      <c r="BS48" s="94">
        <v>0.05</v>
      </c>
      <c r="BT48" s="94">
        <v>0.05</v>
      </c>
      <c r="BU48" s="94">
        <v>0.05</v>
      </c>
      <c r="BV48" s="94">
        <v>0.06</v>
      </c>
      <c r="BW48" s="94">
        <v>0.06</v>
      </c>
      <c r="BX48" s="94">
        <v>0.06</v>
      </c>
      <c r="BY48" s="94">
        <v>0.06</v>
      </c>
      <c r="BZ48" s="94">
        <v>0.06</v>
      </c>
      <c r="CA48" s="94">
        <v>0.06</v>
      </c>
      <c r="CB48" s="94">
        <v>0.06</v>
      </c>
      <c r="CC48" s="94">
        <v>0.06</v>
      </c>
      <c r="CD48" s="94">
        <v>0.06</v>
      </c>
      <c r="CE48" s="94">
        <v>0.06</v>
      </c>
      <c r="CF48" s="94">
        <v>0.06</v>
      </c>
      <c r="CG48" s="94">
        <v>0.06</v>
      </c>
      <c r="CH48" s="94">
        <v>0.06</v>
      </c>
      <c r="CI48" s="94">
        <v>0.06</v>
      </c>
      <c r="CJ48" s="94">
        <v>0.06</v>
      </c>
      <c r="CK48" s="94">
        <v>0.06</v>
      </c>
      <c r="CL48" s="94">
        <v>0.06</v>
      </c>
      <c r="CM48" s="94">
        <v>0.06</v>
      </c>
      <c r="CN48" s="94">
        <v>0.06</v>
      </c>
      <c r="CO48" s="94">
        <v>0.06</v>
      </c>
      <c r="CP48" s="94">
        <v>0.06</v>
      </c>
      <c r="CQ48" s="94">
        <v>0.06</v>
      </c>
      <c r="CR48" s="94">
        <v>0.06</v>
      </c>
      <c r="CS48" s="94">
        <v>0.06</v>
      </c>
      <c r="CT48" s="94">
        <v>0.06</v>
      </c>
      <c r="CU48" s="94">
        <v>0.06</v>
      </c>
      <c r="CV48" s="94">
        <v>0.06</v>
      </c>
      <c r="CW48" s="94">
        <v>0.06</v>
      </c>
      <c r="CX48" s="94">
        <v>0.06</v>
      </c>
      <c r="CY48" s="94">
        <v>0.06</v>
      </c>
      <c r="CZ48" s="94">
        <v>0.06</v>
      </c>
      <c r="DA48" s="94">
        <v>0.06</v>
      </c>
      <c r="DB48" s="94">
        <v>0.06</v>
      </c>
      <c r="DC48" s="94">
        <v>0.06</v>
      </c>
      <c r="DD48" s="94">
        <v>0.06</v>
      </c>
      <c r="DE48" s="94">
        <v>0.06</v>
      </c>
      <c r="DF48" s="94">
        <v>0.06</v>
      </c>
      <c r="DG48" s="94">
        <v>0.06</v>
      </c>
      <c r="DH48" s="94">
        <v>0.06</v>
      </c>
      <c r="DI48" s="94">
        <v>0.06</v>
      </c>
      <c r="DJ48" s="94">
        <v>0.06</v>
      </c>
      <c r="DK48" s="94">
        <v>0.06</v>
      </c>
      <c r="DL48" s="94">
        <v>0.06</v>
      </c>
      <c r="DM48" s="94">
        <v>0.06</v>
      </c>
      <c r="DN48" s="94">
        <v>0.06</v>
      </c>
      <c r="DO48" s="94">
        <v>0.06</v>
      </c>
      <c r="DP48" s="94">
        <v>0.06</v>
      </c>
      <c r="DQ48" s="94">
        <v>0.06</v>
      </c>
      <c r="DR48" s="94">
        <v>0.06</v>
      </c>
      <c r="DS48" s="94">
        <v>0.06</v>
      </c>
      <c r="DT48" s="94">
        <v>0.06</v>
      </c>
      <c r="DU48" s="94">
        <v>0.06</v>
      </c>
      <c r="DV48" s="94">
        <v>0.06</v>
      </c>
      <c r="DW48" s="94">
        <v>0.06</v>
      </c>
      <c r="DX48" s="94">
        <v>0.06</v>
      </c>
      <c r="DY48" s="144">
        <v>0.06</v>
      </c>
      <c r="DZ48" s="68"/>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1"/>
      <c r="FL48" s="1"/>
      <c r="FM48" s="1"/>
      <c r="FN48" s="1"/>
    </row>
    <row r="49" spans="1:170" ht="15" customHeight="1">
      <c r="A49" s="137" t="s">
        <v>73</v>
      </c>
      <c r="B49" s="22">
        <v>0</v>
      </c>
      <c r="C49" s="94">
        <v>0</v>
      </c>
      <c r="D49" s="94">
        <v>0</v>
      </c>
      <c r="E49" s="94">
        <v>0</v>
      </c>
      <c r="F49" s="94">
        <v>0</v>
      </c>
      <c r="G49" s="94">
        <v>0</v>
      </c>
      <c r="H49" s="94">
        <v>0</v>
      </c>
      <c r="I49" s="94">
        <v>0</v>
      </c>
      <c r="J49" s="94">
        <v>0</v>
      </c>
      <c r="K49" s="94">
        <v>0</v>
      </c>
      <c r="L49" s="94">
        <v>0</v>
      </c>
      <c r="M49" s="94">
        <v>0</v>
      </c>
      <c r="N49" s="94">
        <v>0</v>
      </c>
      <c r="O49" s="94">
        <v>0</v>
      </c>
      <c r="P49" s="94">
        <v>0</v>
      </c>
      <c r="Q49" s="94">
        <v>0</v>
      </c>
      <c r="R49" s="94">
        <v>0</v>
      </c>
      <c r="S49" s="94">
        <v>0</v>
      </c>
      <c r="T49" s="94">
        <v>0</v>
      </c>
      <c r="U49" s="94">
        <v>0</v>
      </c>
      <c r="V49" s="94">
        <v>0</v>
      </c>
      <c r="W49" s="94">
        <v>0</v>
      </c>
      <c r="X49" s="94">
        <v>0</v>
      </c>
      <c r="Y49" s="94">
        <v>0</v>
      </c>
      <c r="Z49" s="94">
        <v>0</v>
      </c>
      <c r="AA49" s="94">
        <v>0</v>
      </c>
      <c r="AB49" s="94">
        <v>0</v>
      </c>
      <c r="AC49" s="94">
        <v>0</v>
      </c>
      <c r="AD49" s="94">
        <v>0</v>
      </c>
      <c r="AE49" s="94">
        <v>0</v>
      </c>
      <c r="AF49" s="94">
        <v>0</v>
      </c>
      <c r="AG49" s="94">
        <v>0</v>
      </c>
      <c r="AH49" s="94">
        <v>0</v>
      </c>
      <c r="AI49" s="94">
        <v>0</v>
      </c>
      <c r="AJ49" s="94">
        <v>0</v>
      </c>
      <c r="AK49" s="94">
        <v>0</v>
      </c>
      <c r="AL49" s="94">
        <v>0</v>
      </c>
      <c r="AM49" s="94">
        <v>0</v>
      </c>
      <c r="AN49" s="94">
        <v>0</v>
      </c>
      <c r="AO49" s="94">
        <v>0</v>
      </c>
      <c r="AP49" s="94">
        <v>0</v>
      </c>
      <c r="AQ49" s="94">
        <v>0</v>
      </c>
      <c r="AR49" s="94">
        <v>0</v>
      </c>
      <c r="AS49" s="94">
        <v>0</v>
      </c>
      <c r="AT49" s="94">
        <v>0</v>
      </c>
      <c r="AU49" s="94">
        <v>0</v>
      </c>
      <c r="AV49" s="94">
        <v>0</v>
      </c>
      <c r="AW49" s="94">
        <v>0</v>
      </c>
      <c r="AX49" s="94">
        <v>0</v>
      </c>
      <c r="AY49" s="94">
        <v>0</v>
      </c>
      <c r="AZ49" s="94">
        <v>0</v>
      </c>
      <c r="BA49" s="94">
        <v>0</v>
      </c>
      <c r="BB49" s="94">
        <v>0</v>
      </c>
      <c r="BC49" s="94">
        <v>0</v>
      </c>
      <c r="BD49" s="94">
        <v>0</v>
      </c>
      <c r="BE49" s="94">
        <v>0</v>
      </c>
      <c r="BF49" s="94">
        <v>0</v>
      </c>
      <c r="BG49" s="94">
        <v>0</v>
      </c>
      <c r="BH49" s="94">
        <v>0</v>
      </c>
      <c r="BI49" s="94">
        <v>0</v>
      </c>
      <c r="BJ49" s="94">
        <v>0</v>
      </c>
      <c r="BK49" s="94">
        <v>0</v>
      </c>
      <c r="BL49" s="94">
        <v>0</v>
      </c>
      <c r="BM49" s="94">
        <v>0</v>
      </c>
      <c r="BN49" s="94">
        <v>0</v>
      </c>
      <c r="BO49" s="94">
        <v>0</v>
      </c>
      <c r="BP49" s="94">
        <v>0</v>
      </c>
      <c r="BQ49" s="94">
        <v>0</v>
      </c>
      <c r="BR49" s="94">
        <v>0</v>
      </c>
      <c r="BS49" s="94">
        <v>0</v>
      </c>
      <c r="BT49" s="94">
        <v>0</v>
      </c>
      <c r="BU49" s="94">
        <v>0</v>
      </c>
      <c r="BV49" s="94">
        <v>0</v>
      </c>
      <c r="BW49" s="94">
        <v>0</v>
      </c>
      <c r="BX49" s="94">
        <v>0</v>
      </c>
      <c r="BY49" s="94">
        <v>0</v>
      </c>
      <c r="BZ49" s="94">
        <v>0</v>
      </c>
      <c r="CA49" s="94">
        <v>0</v>
      </c>
      <c r="CB49" s="94">
        <v>0</v>
      </c>
      <c r="CC49" s="94">
        <v>0</v>
      </c>
      <c r="CD49" s="94">
        <v>0</v>
      </c>
      <c r="CE49" s="94">
        <v>0</v>
      </c>
      <c r="CF49" s="94">
        <v>0</v>
      </c>
      <c r="CG49" s="94">
        <v>0</v>
      </c>
      <c r="CH49" s="94">
        <v>0</v>
      </c>
      <c r="CI49" s="94">
        <v>0</v>
      </c>
      <c r="CJ49" s="94">
        <v>0</v>
      </c>
      <c r="CK49" s="94">
        <v>0</v>
      </c>
      <c r="CL49" s="94">
        <v>0</v>
      </c>
      <c r="CM49" s="94">
        <v>0</v>
      </c>
      <c r="CN49" s="94">
        <v>0</v>
      </c>
      <c r="CO49" s="94">
        <v>0</v>
      </c>
      <c r="CP49" s="94">
        <v>0</v>
      </c>
      <c r="CQ49" s="94">
        <v>0</v>
      </c>
      <c r="CR49" s="94">
        <v>0</v>
      </c>
      <c r="CS49" s="94">
        <v>0</v>
      </c>
      <c r="CT49" s="94">
        <v>0</v>
      </c>
      <c r="CU49" s="94">
        <v>0</v>
      </c>
      <c r="CV49" s="94">
        <v>0</v>
      </c>
      <c r="CW49" s="94">
        <v>0</v>
      </c>
      <c r="CX49" s="94">
        <v>0</v>
      </c>
      <c r="CY49" s="94">
        <v>0</v>
      </c>
      <c r="CZ49" s="94">
        <v>0</v>
      </c>
      <c r="DA49" s="94">
        <v>0</v>
      </c>
      <c r="DB49" s="94">
        <v>0</v>
      </c>
      <c r="DC49" s="94">
        <v>0</v>
      </c>
      <c r="DD49" s="94">
        <v>0</v>
      </c>
      <c r="DE49" s="94">
        <v>0</v>
      </c>
      <c r="DF49" s="94">
        <v>0</v>
      </c>
      <c r="DG49" s="94">
        <v>0</v>
      </c>
      <c r="DH49" s="94">
        <v>0</v>
      </c>
      <c r="DI49" s="94">
        <v>0</v>
      </c>
      <c r="DJ49" s="94">
        <v>0</v>
      </c>
      <c r="DK49" s="94">
        <v>0</v>
      </c>
      <c r="DL49" s="94">
        <v>0</v>
      </c>
      <c r="DM49" s="94">
        <v>0</v>
      </c>
      <c r="DN49" s="94">
        <v>0</v>
      </c>
      <c r="DO49" s="94">
        <v>0</v>
      </c>
      <c r="DP49" s="94">
        <v>0</v>
      </c>
      <c r="DQ49" s="94">
        <v>0</v>
      </c>
      <c r="DR49" s="94">
        <v>0</v>
      </c>
      <c r="DS49" s="94">
        <v>0</v>
      </c>
      <c r="DT49" s="94">
        <v>0</v>
      </c>
      <c r="DU49" s="94">
        <v>0</v>
      </c>
      <c r="DV49" s="94">
        <v>0</v>
      </c>
      <c r="DW49" s="94">
        <v>0</v>
      </c>
      <c r="DX49" s="94">
        <v>0</v>
      </c>
      <c r="DY49" s="144">
        <v>0</v>
      </c>
      <c r="DZ49" s="68"/>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1"/>
      <c r="FL49" s="1"/>
      <c r="FM49" s="1"/>
      <c r="FN49" s="1"/>
    </row>
    <row r="50" spans="1:170" ht="15" customHeight="1">
      <c r="A50" s="137" t="s">
        <v>74</v>
      </c>
      <c r="B50" s="22">
        <v>0</v>
      </c>
      <c r="C50" s="94">
        <v>0</v>
      </c>
      <c r="D50" s="94">
        <v>0</v>
      </c>
      <c r="E50" s="94">
        <v>0</v>
      </c>
      <c r="F50" s="94">
        <v>0</v>
      </c>
      <c r="G50" s="94">
        <v>0</v>
      </c>
      <c r="H50" s="94">
        <v>0</v>
      </c>
      <c r="I50" s="94">
        <v>0</v>
      </c>
      <c r="J50" s="94">
        <v>0</v>
      </c>
      <c r="K50" s="94">
        <v>0</v>
      </c>
      <c r="L50" s="94">
        <v>0</v>
      </c>
      <c r="M50" s="94">
        <v>0</v>
      </c>
      <c r="N50" s="94">
        <v>0</v>
      </c>
      <c r="O50" s="94">
        <v>0</v>
      </c>
      <c r="P50" s="94">
        <v>0</v>
      </c>
      <c r="Q50" s="94">
        <v>0</v>
      </c>
      <c r="R50" s="94">
        <v>0</v>
      </c>
      <c r="S50" s="94">
        <v>0</v>
      </c>
      <c r="T50" s="94">
        <v>0</v>
      </c>
      <c r="U50" s="94">
        <v>0</v>
      </c>
      <c r="V50" s="94">
        <v>0</v>
      </c>
      <c r="W50" s="94">
        <v>0</v>
      </c>
      <c r="X50" s="94">
        <v>0</v>
      </c>
      <c r="Y50" s="94">
        <v>0</v>
      </c>
      <c r="Z50" s="94">
        <v>0</v>
      </c>
      <c r="AA50" s="94">
        <v>0</v>
      </c>
      <c r="AB50" s="94">
        <v>0</v>
      </c>
      <c r="AC50" s="94">
        <v>0</v>
      </c>
      <c r="AD50" s="94">
        <v>0</v>
      </c>
      <c r="AE50" s="94">
        <v>0</v>
      </c>
      <c r="AF50" s="94">
        <v>0</v>
      </c>
      <c r="AG50" s="94">
        <v>0</v>
      </c>
      <c r="AH50" s="94">
        <v>0</v>
      </c>
      <c r="AI50" s="94">
        <v>0</v>
      </c>
      <c r="AJ50" s="94">
        <v>0</v>
      </c>
      <c r="AK50" s="94">
        <v>0</v>
      </c>
      <c r="AL50" s="94">
        <v>0</v>
      </c>
      <c r="AM50" s="94">
        <v>0</v>
      </c>
      <c r="AN50" s="94">
        <v>0</v>
      </c>
      <c r="AO50" s="94">
        <v>0</v>
      </c>
      <c r="AP50" s="94">
        <v>0</v>
      </c>
      <c r="AQ50" s="94">
        <v>0</v>
      </c>
      <c r="AR50" s="94">
        <v>0</v>
      </c>
      <c r="AS50" s="94">
        <v>0</v>
      </c>
      <c r="AT50" s="94">
        <v>0</v>
      </c>
      <c r="AU50" s="94">
        <v>0</v>
      </c>
      <c r="AV50" s="94">
        <v>0</v>
      </c>
      <c r="AW50" s="94">
        <v>0</v>
      </c>
      <c r="AX50" s="94">
        <v>0</v>
      </c>
      <c r="AY50" s="94">
        <v>0</v>
      </c>
      <c r="AZ50" s="94">
        <v>0</v>
      </c>
      <c r="BA50" s="94">
        <v>0</v>
      </c>
      <c r="BB50" s="94">
        <v>0</v>
      </c>
      <c r="BC50" s="94">
        <v>0</v>
      </c>
      <c r="BD50" s="94">
        <v>0</v>
      </c>
      <c r="BE50" s="94">
        <v>0</v>
      </c>
      <c r="BF50" s="94">
        <v>0</v>
      </c>
      <c r="BG50" s="94">
        <v>0</v>
      </c>
      <c r="BH50" s="94">
        <v>0</v>
      </c>
      <c r="BI50" s="94">
        <v>0</v>
      </c>
      <c r="BJ50" s="94">
        <v>0</v>
      </c>
      <c r="BK50" s="94">
        <v>0</v>
      </c>
      <c r="BL50" s="94">
        <v>0</v>
      </c>
      <c r="BM50" s="94">
        <v>0</v>
      </c>
      <c r="BN50" s="94">
        <v>0</v>
      </c>
      <c r="BO50" s="94">
        <v>0</v>
      </c>
      <c r="BP50" s="94">
        <v>0</v>
      </c>
      <c r="BQ50" s="94">
        <v>0.06</v>
      </c>
      <c r="BR50" s="94">
        <v>0.06</v>
      </c>
      <c r="BS50" s="94">
        <v>0.06</v>
      </c>
      <c r="BT50" s="94">
        <v>0.06</v>
      </c>
      <c r="BU50" s="94">
        <v>0.06</v>
      </c>
      <c r="BV50" s="94">
        <v>0.06</v>
      </c>
      <c r="BW50" s="94">
        <v>0.06</v>
      </c>
      <c r="BX50" s="94">
        <v>0.06</v>
      </c>
      <c r="BY50" s="94">
        <v>0.06</v>
      </c>
      <c r="BZ50" s="94">
        <v>0.06</v>
      </c>
      <c r="CA50" s="94">
        <v>0.06</v>
      </c>
      <c r="CB50" s="94">
        <v>0.06</v>
      </c>
      <c r="CC50" s="94">
        <v>0.06</v>
      </c>
      <c r="CD50" s="94">
        <v>0.06</v>
      </c>
      <c r="CE50" s="94">
        <v>0.06</v>
      </c>
      <c r="CF50" s="94">
        <v>0.06</v>
      </c>
      <c r="CG50" s="94">
        <f>7%*1.15</f>
        <v>8.0500000000000002E-2</v>
      </c>
      <c r="CH50" s="94">
        <f>7%*1.15</f>
        <v>8.0500000000000002E-2</v>
      </c>
      <c r="CI50" s="94">
        <v>7.0000000000000007E-2</v>
      </c>
      <c r="CJ50" s="94">
        <v>7.0000000000000007E-2</v>
      </c>
      <c r="CK50" s="94">
        <v>9.7500000000000003E-2</v>
      </c>
      <c r="CL50" s="94">
        <f>CK50-0.15%</f>
        <v>9.6000000000000002E-2</v>
      </c>
      <c r="CM50" s="94">
        <f t="shared" ref="CM50:CO50" si="29">CL50-0.15%</f>
        <v>9.4500000000000001E-2</v>
      </c>
      <c r="CN50" s="94">
        <f t="shared" si="29"/>
        <v>9.2999999999999999E-2</v>
      </c>
      <c r="CO50" s="94">
        <f t="shared" si="29"/>
        <v>9.1499999999999998E-2</v>
      </c>
      <c r="CP50" s="94">
        <v>0.09</v>
      </c>
      <c r="CQ50" s="94">
        <v>0.09</v>
      </c>
      <c r="CR50" s="94">
        <v>0.09</v>
      </c>
      <c r="CS50" s="94">
        <v>0.09</v>
      </c>
      <c r="CT50" s="94">
        <v>0.09</v>
      </c>
      <c r="CU50" s="94">
        <v>0.09</v>
      </c>
      <c r="CV50" s="94">
        <v>0.09</v>
      </c>
      <c r="CW50" s="94">
        <v>0.09</v>
      </c>
      <c r="CX50" s="94">
        <v>0.09</v>
      </c>
      <c r="CY50" s="94">
        <v>0.09</v>
      </c>
      <c r="CZ50" s="94">
        <v>0.09</v>
      </c>
      <c r="DA50" s="94">
        <v>0.09</v>
      </c>
      <c r="DB50" s="94">
        <v>0.09</v>
      </c>
      <c r="DC50" s="94">
        <v>0.09</v>
      </c>
      <c r="DD50" s="94">
        <v>0.09</v>
      </c>
      <c r="DE50" s="94">
        <v>8.7499999999999994E-2</v>
      </c>
      <c r="DF50" s="94">
        <v>8.7499999999999994E-2</v>
      </c>
      <c r="DG50" s="94">
        <v>8.5000000000000006E-2</v>
      </c>
      <c r="DH50" s="94">
        <v>8.5000000000000006E-2</v>
      </c>
      <c r="DI50" s="94">
        <v>8.5000000000000006E-2</v>
      </c>
      <c r="DJ50" s="94">
        <v>7.7499999999999999E-2</v>
      </c>
      <c r="DK50" s="94">
        <v>7.0000000000000007E-2</v>
      </c>
      <c r="DL50" s="94">
        <v>6.5000000000000002E-2</v>
      </c>
      <c r="DM50" s="94">
        <v>6.5000000000000002E-2</v>
      </c>
      <c r="DN50" s="94">
        <v>6.5000000000000002E-2</v>
      </c>
      <c r="DO50" s="94">
        <v>6.5000000000000002E-2</v>
      </c>
      <c r="DP50" s="94">
        <v>6.5000000000000002E-2</v>
      </c>
      <c r="DQ50" s="94">
        <v>6.5000000000000002E-2</v>
      </c>
      <c r="DR50" s="94">
        <v>6.5000000000000002E-2</v>
      </c>
      <c r="DS50" s="94">
        <v>6.5000000000000002E-2</v>
      </c>
      <c r="DT50" s="94">
        <v>6.5000000000000002E-2</v>
      </c>
      <c r="DU50" s="94">
        <v>6.5000000000000002E-2</v>
      </c>
      <c r="DV50" s="94">
        <v>6.5000000000000002E-2</v>
      </c>
      <c r="DW50" s="94">
        <v>6.5000000000000002E-2</v>
      </c>
      <c r="DX50" s="94">
        <v>3.5000000000000003E-2</v>
      </c>
      <c r="DY50" s="144">
        <v>3.5000000000000003E-2</v>
      </c>
      <c r="DZ50" s="68"/>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1"/>
      <c r="FL50" s="1"/>
      <c r="FM50" s="1"/>
      <c r="FN50" s="1"/>
    </row>
    <row r="51" spans="1:170" ht="15" customHeight="1">
      <c r="A51" s="137" t="s">
        <v>75</v>
      </c>
      <c r="B51" s="22">
        <v>0</v>
      </c>
      <c r="C51" s="94">
        <v>0</v>
      </c>
      <c r="D51" s="94">
        <v>0</v>
      </c>
      <c r="E51" s="94">
        <v>0</v>
      </c>
      <c r="F51" s="94">
        <v>0</v>
      </c>
      <c r="G51" s="94">
        <v>0</v>
      </c>
      <c r="H51" s="94">
        <v>0</v>
      </c>
      <c r="I51" s="94">
        <v>0</v>
      </c>
      <c r="J51" s="94">
        <v>0</v>
      </c>
      <c r="K51" s="94">
        <v>0</v>
      </c>
      <c r="L51" s="94">
        <v>0</v>
      </c>
      <c r="M51" s="94">
        <v>0.06</v>
      </c>
      <c r="N51" s="94">
        <v>0.06</v>
      </c>
      <c r="O51" s="94">
        <v>0.06</v>
      </c>
      <c r="P51" s="98">
        <v>0.06</v>
      </c>
      <c r="Q51" s="98">
        <v>0.06</v>
      </c>
      <c r="R51" s="98">
        <v>0.06</v>
      </c>
      <c r="S51" s="98">
        <v>0.06</v>
      </c>
      <c r="T51" s="94">
        <f>6%+6%+1.2%</f>
        <v>0.13200000000000001</v>
      </c>
      <c r="U51" s="94">
        <f>6%+1.2%</f>
        <v>7.1999999999999995E-2</v>
      </c>
      <c r="V51" s="94">
        <f>6%+1.2%</f>
        <v>7.1999999999999995E-2</v>
      </c>
      <c r="W51" s="98">
        <f>6%+1%+1.2%</f>
        <v>8.199999999999999E-2</v>
      </c>
      <c r="X51" s="98">
        <f>6%+1%+1.2%</f>
        <v>8.199999999999999E-2</v>
      </c>
      <c r="Y51" s="98">
        <f>6%+1%</f>
        <v>6.9999999999999993E-2</v>
      </c>
      <c r="Z51" s="98">
        <f t="shared" ref="Z51:AF51" si="30">6%+1%</f>
        <v>6.9999999999999993E-2</v>
      </c>
      <c r="AA51" s="98">
        <f t="shared" si="30"/>
        <v>6.9999999999999993E-2</v>
      </c>
      <c r="AB51" s="98">
        <f t="shared" si="30"/>
        <v>6.9999999999999993E-2</v>
      </c>
      <c r="AC51" s="98">
        <f t="shared" si="30"/>
        <v>6.9999999999999993E-2</v>
      </c>
      <c r="AD51" s="98">
        <f t="shared" si="30"/>
        <v>6.9999999999999993E-2</v>
      </c>
      <c r="AE51" s="98">
        <f t="shared" si="30"/>
        <v>6.9999999999999993E-2</v>
      </c>
      <c r="AF51" s="98">
        <f t="shared" si="30"/>
        <v>6.9999999999999993E-2</v>
      </c>
      <c r="AG51" s="98">
        <f t="shared" ref="AG51:AR51" si="31">6%+1%+3.6%</f>
        <v>0.106</v>
      </c>
      <c r="AH51" s="98">
        <f t="shared" si="31"/>
        <v>0.106</v>
      </c>
      <c r="AI51" s="98">
        <f t="shared" si="31"/>
        <v>0.106</v>
      </c>
      <c r="AJ51" s="98">
        <f t="shared" si="31"/>
        <v>0.106</v>
      </c>
      <c r="AK51" s="98">
        <f t="shared" si="31"/>
        <v>0.106</v>
      </c>
      <c r="AL51" s="98">
        <f t="shared" si="31"/>
        <v>0.106</v>
      </c>
      <c r="AM51" s="98">
        <f t="shared" si="31"/>
        <v>0.106</v>
      </c>
      <c r="AN51" s="98">
        <f t="shared" si="31"/>
        <v>0.106</v>
      </c>
      <c r="AO51" s="98">
        <f t="shared" si="31"/>
        <v>0.106</v>
      </c>
      <c r="AP51" s="98">
        <f t="shared" si="31"/>
        <v>0.106</v>
      </c>
      <c r="AQ51" s="98">
        <f t="shared" si="31"/>
        <v>0.106</v>
      </c>
      <c r="AR51" s="98">
        <f t="shared" si="31"/>
        <v>0.106</v>
      </c>
      <c r="AS51" s="98">
        <f t="shared" ref="AS51:BA51" si="32">6%+1%</f>
        <v>6.9999999999999993E-2</v>
      </c>
      <c r="AT51" s="98">
        <f t="shared" si="32"/>
        <v>6.9999999999999993E-2</v>
      </c>
      <c r="AU51" s="98">
        <f t="shared" si="32"/>
        <v>6.9999999999999993E-2</v>
      </c>
      <c r="AV51" s="98">
        <f t="shared" si="32"/>
        <v>6.9999999999999993E-2</v>
      </c>
      <c r="AW51" s="98">
        <f t="shared" si="32"/>
        <v>6.9999999999999993E-2</v>
      </c>
      <c r="AX51" s="98">
        <f t="shared" si="32"/>
        <v>6.9999999999999993E-2</v>
      </c>
      <c r="AY51" s="98">
        <f t="shared" si="32"/>
        <v>6.9999999999999993E-2</v>
      </c>
      <c r="AZ51" s="98">
        <f t="shared" si="32"/>
        <v>6.9999999999999993E-2</v>
      </c>
      <c r="BA51" s="98">
        <f t="shared" si="32"/>
        <v>6.9999999999999993E-2</v>
      </c>
      <c r="BB51" s="94">
        <v>0.06</v>
      </c>
      <c r="BC51" s="94">
        <v>0.06</v>
      </c>
      <c r="BD51" s="94">
        <v>0.06</v>
      </c>
      <c r="BE51" s="94">
        <v>7.0000000000000007E-2</v>
      </c>
      <c r="BF51" s="94">
        <v>7.0000000000000007E-2</v>
      </c>
      <c r="BG51" s="94">
        <v>7.0000000000000007E-2</v>
      </c>
      <c r="BH51" s="94">
        <v>7.0000000000000007E-2</v>
      </c>
      <c r="BI51" s="94">
        <v>7.0000000000000007E-2</v>
      </c>
      <c r="BJ51" s="94">
        <v>7.0000000000000007E-2</v>
      </c>
      <c r="BK51" s="94">
        <v>7.0000000000000007E-2</v>
      </c>
      <c r="BL51" s="94">
        <v>7.0000000000000007E-2</v>
      </c>
      <c r="BM51" s="94">
        <v>7.0000000000000007E-2</v>
      </c>
      <c r="BN51" s="94">
        <v>7.0000000000000007E-2</v>
      </c>
      <c r="BO51" s="94">
        <v>7.0000000000000007E-2</v>
      </c>
      <c r="BP51" s="94">
        <v>7.0000000000000007E-2</v>
      </c>
      <c r="BQ51" s="94">
        <v>7.0000000000000007E-2</v>
      </c>
      <c r="BR51" s="94">
        <v>7.0000000000000007E-2</v>
      </c>
      <c r="BS51" s="94">
        <v>7.0000000000000007E-2</v>
      </c>
      <c r="BT51" s="94">
        <v>7.0000000000000007E-2</v>
      </c>
      <c r="BU51" s="94">
        <v>7.3999999999999996E-2</v>
      </c>
      <c r="BV51" s="94">
        <v>7.9000000000000001E-2</v>
      </c>
      <c r="BW51" s="94">
        <v>7.9000000000000001E-2</v>
      </c>
      <c r="BX51" s="94">
        <v>7.9000000000000001E-2</v>
      </c>
      <c r="BY51" s="94">
        <v>7.9000000000000001E-2</v>
      </c>
      <c r="BZ51" s="94">
        <v>7.9000000000000001E-2</v>
      </c>
      <c r="CA51" s="94">
        <v>7.9000000000000001E-2</v>
      </c>
      <c r="CB51" s="94">
        <v>7.9000000000000001E-2</v>
      </c>
      <c r="CC51" s="94">
        <v>7.9000000000000001E-2</v>
      </c>
      <c r="CD51" s="94">
        <v>7.9000000000000001E-2</v>
      </c>
      <c r="CE51" s="94">
        <v>7.9000000000000001E-2</v>
      </c>
      <c r="CF51" s="94">
        <f>7.9%*1.1</f>
        <v>8.6900000000000005E-2</v>
      </c>
      <c r="CG51" s="94">
        <f>7.9%*1.1</f>
        <v>8.6900000000000005E-2</v>
      </c>
      <c r="CH51" s="94">
        <f>7.9%*1.1</f>
        <v>8.6900000000000005E-2</v>
      </c>
      <c r="CI51" s="94">
        <v>7.9000000000000001E-2</v>
      </c>
      <c r="CJ51" s="94">
        <v>7.9000000000000001E-2</v>
      </c>
      <c r="CK51" s="94">
        <v>7.9000000000000001E-2</v>
      </c>
      <c r="CL51" s="94">
        <v>7.9000000000000001E-2</v>
      </c>
      <c r="CM51" s="94">
        <v>7.9000000000000001E-2</v>
      </c>
      <c r="CN51" s="94">
        <v>7.9000000000000001E-2</v>
      </c>
      <c r="CO51" s="94">
        <v>7.9000000000000001E-2</v>
      </c>
      <c r="CP51" s="94">
        <v>7.9000000000000001E-2</v>
      </c>
      <c r="CQ51" s="94">
        <v>7.9000000000000001E-2</v>
      </c>
      <c r="CR51" s="94">
        <v>7.9000000000000001E-2</v>
      </c>
      <c r="CS51" s="94">
        <v>7.9000000000000001E-2</v>
      </c>
      <c r="CT51" s="94">
        <v>7.9000000000000001E-2</v>
      </c>
      <c r="CU51" s="94">
        <v>7.9000000000000001E-2</v>
      </c>
      <c r="CV51" s="94">
        <v>7.9000000000000001E-2</v>
      </c>
      <c r="CW51" s="94">
        <v>7.9000000000000001E-2</v>
      </c>
      <c r="CX51" s="94">
        <v>7.9000000000000001E-2</v>
      </c>
      <c r="CY51" s="94">
        <v>7.9000000000000001E-2</v>
      </c>
      <c r="CZ51" s="94">
        <v>7.9000000000000001E-2</v>
      </c>
      <c r="DA51" s="94">
        <v>7.9000000000000001E-2</v>
      </c>
      <c r="DB51" s="94">
        <v>7.9000000000000001E-2</v>
      </c>
      <c r="DC51" s="94">
        <v>7.9000000000000001E-2</v>
      </c>
      <c r="DD51" s="94">
        <v>7.9000000000000001E-2</v>
      </c>
      <c r="DE51" s="94">
        <v>7.9000000000000001E-2</v>
      </c>
      <c r="DF51" s="94">
        <v>7.9000000000000001E-2</v>
      </c>
      <c r="DG51" s="94">
        <v>7.9000000000000001E-2</v>
      </c>
      <c r="DH51" s="94">
        <v>7.9000000000000001E-2</v>
      </c>
      <c r="DI51" s="94">
        <v>7.9000000000000001E-2</v>
      </c>
      <c r="DJ51" s="94">
        <v>7.9000000000000001E-2</v>
      </c>
      <c r="DK51" s="94">
        <v>7.9000000000000001E-2</v>
      </c>
      <c r="DL51" s="94">
        <v>7.9000000000000001E-2</v>
      </c>
      <c r="DM51" s="94">
        <v>7.9000000000000001E-2</v>
      </c>
      <c r="DN51" s="94">
        <v>7.9000000000000001E-2</v>
      </c>
      <c r="DO51" s="94">
        <v>7.9000000000000001E-2</v>
      </c>
      <c r="DP51" s="94">
        <v>7.9000000000000001E-2</v>
      </c>
      <c r="DQ51" s="94">
        <v>7.9000000000000001E-2</v>
      </c>
      <c r="DR51" s="94">
        <v>7.9000000000000001E-2</v>
      </c>
      <c r="DS51" s="94">
        <v>7.9000000000000001E-2</v>
      </c>
      <c r="DT51" s="94">
        <v>7.9000000000000001E-2</v>
      </c>
      <c r="DU51" s="94">
        <v>7.9000000000000001E-2</v>
      </c>
      <c r="DV51" s="94">
        <v>7.9000000000000001E-2</v>
      </c>
      <c r="DW51" s="94">
        <v>7.9000000000000001E-2</v>
      </c>
      <c r="DX51" s="94">
        <v>7.9000000000000001E-2</v>
      </c>
      <c r="DY51" s="144">
        <v>7.9000000000000001E-2</v>
      </c>
      <c r="DZ51" s="68"/>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row>
    <row r="52" spans="1:170" ht="15" customHeight="1">
      <c r="A52" s="138" t="s">
        <v>76</v>
      </c>
      <c r="B52" s="22">
        <v>0</v>
      </c>
      <c r="C52" s="94">
        <v>0</v>
      </c>
      <c r="D52" s="94">
        <v>0</v>
      </c>
      <c r="E52" s="94">
        <v>0</v>
      </c>
      <c r="F52" s="94">
        <v>0</v>
      </c>
      <c r="G52" s="94">
        <v>0</v>
      </c>
      <c r="H52" s="94">
        <v>0</v>
      </c>
      <c r="I52" s="94">
        <v>0</v>
      </c>
      <c r="J52" s="94">
        <v>0</v>
      </c>
      <c r="K52" s="94">
        <v>0</v>
      </c>
      <c r="L52" s="94">
        <v>0</v>
      </c>
      <c r="M52" s="94">
        <v>0</v>
      </c>
      <c r="N52" s="94">
        <v>0</v>
      </c>
      <c r="O52" s="94">
        <v>0</v>
      </c>
      <c r="P52" s="94">
        <v>0</v>
      </c>
      <c r="Q52" s="94">
        <v>0</v>
      </c>
      <c r="R52" s="94">
        <v>0</v>
      </c>
      <c r="S52" s="94">
        <v>0</v>
      </c>
      <c r="T52" s="94">
        <v>0</v>
      </c>
      <c r="U52" s="94">
        <v>0</v>
      </c>
      <c r="V52" s="94">
        <v>0</v>
      </c>
      <c r="W52" s="94">
        <v>0</v>
      </c>
      <c r="X52" s="94">
        <v>0</v>
      </c>
      <c r="Y52" s="94">
        <v>0</v>
      </c>
      <c r="Z52" s="94">
        <v>0</v>
      </c>
      <c r="AA52" s="94">
        <v>0</v>
      </c>
      <c r="AB52" s="94">
        <v>0</v>
      </c>
      <c r="AC52" s="94">
        <v>0</v>
      </c>
      <c r="AD52" s="94">
        <v>0</v>
      </c>
      <c r="AE52" s="94">
        <v>0</v>
      </c>
      <c r="AF52" s="94">
        <v>0</v>
      </c>
      <c r="AG52" s="94">
        <v>0</v>
      </c>
      <c r="AH52" s="94">
        <v>0</v>
      </c>
      <c r="AI52" s="94">
        <v>0</v>
      </c>
      <c r="AJ52" s="94">
        <v>0</v>
      </c>
      <c r="AK52" s="94">
        <v>0</v>
      </c>
      <c r="AL52" s="94">
        <v>0</v>
      </c>
      <c r="AM52" s="94">
        <v>0</v>
      </c>
      <c r="AN52" s="94">
        <v>0</v>
      </c>
      <c r="AO52" s="94">
        <v>0</v>
      </c>
      <c r="AP52" s="94">
        <v>0</v>
      </c>
      <c r="AQ52" s="94">
        <v>0</v>
      </c>
      <c r="AR52" s="94">
        <v>0</v>
      </c>
      <c r="AS52" s="94">
        <v>0</v>
      </c>
      <c r="AT52" s="94">
        <v>0</v>
      </c>
      <c r="AU52" s="94">
        <v>0</v>
      </c>
      <c r="AV52" s="94">
        <v>0</v>
      </c>
      <c r="AW52" s="94">
        <v>0</v>
      </c>
      <c r="AX52" s="94">
        <v>0</v>
      </c>
      <c r="AY52" s="94">
        <v>0</v>
      </c>
      <c r="AZ52" s="94">
        <v>0</v>
      </c>
      <c r="BA52" s="94">
        <v>0</v>
      </c>
      <c r="BB52" s="94">
        <v>0</v>
      </c>
      <c r="BC52" s="94">
        <v>0</v>
      </c>
      <c r="BD52" s="94">
        <v>0</v>
      </c>
      <c r="BE52" s="94">
        <v>0</v>
      </c>
      <c r="BF52" s="94">
        <v>0</v>
      </c>
      <c r="BG52" s="94">
        <v>0</v>
      </c>
      <c r="BH52" s="94">
        <v>0</v>
      </c>
      <c r="BI52" s="94">
        <v>0</v>
      </c>
      <c r="BJ52" s="94">
        <v>0</v>
      </c>
      <c r="BK52" s="94">
        <v>0</v>
      </c>
      <c r="BL52" s="94">
        <v>0</v>
      </c>
      <c r="BM52" s="94">
        <v>0</v>
      </c>
      <c r="BN52" s="94">
        <v>0</v>
      </c>
      <c r="BO52" s="94">
        <v>0</v>
      </c>
      <c r="BP52" s="94">
        <v>0</v>
      </c>
      <c r="BQ52" s="94">
        <v>0</v>
      </c>
      <c r="BR52" s="94">
        <v>0</v>
      </c>
      <c r="BS52" s="94">
        <v>0</v>
      </c>
      <c r="BT52" s="94">
        <v>0</v>
      </c>
      <c r="BU52" s="94">
        <v>0</v>
      </c>
      <c r="BV52" s="94">
        <v>0</v>
      </c>
      <c r="BW52" s="94">
        <v>0</v>
      </c>
      <c r="BX52" s="94">
        <v>0</v>
      </c>
      <c r="BY52" s="94">
        <v>0</v>
      </c>
      <c r="BZ52" s="94">
        <v>0</v>
      </c>
      <c r="CA52" s="94">
        <v>0</v>
      </c>
      <c r="CB52" s="94">
        <v>0</v>
      </c>
      <c r="CC52" s="94">
        <v>0</v>
      </c>
      <c r="CD52" s="94">
        <v>0</v>
      </c>
      <c r="CE52" s="94">
        <v>0</v>
      </c>
      <c r="CF52" s="94">
        <v>0</v>
      </c>
      <c r="CG52" s="94">
        <v>0</v>
      </c>
      <c r="CH52" s="94">
        <v>0</v>
      </c>
      <c r="CI52" s="94">
        <v>0</v>
      </c>
      <c r="CJ52" s="94">
        <v>0</v>
      </c>
      <c r="CK52" s="94">
        <v>0</v>
      </c>
      <c r="CL52" s="94">
        <v>0</v>
      </c>
      <c r="CM52" s="94">
        <v>0</v>
      </c>
      <c r="CN52" s="94">
        <v>0</v>
      </c>
      <c r="CO52" s="94">
        <v>0</v>
      </c>
      <c r="CP52" s="94">
        <v>0</v>
      </c>
      <c r="CQ52" s="94">
        <v>0</v>
      </c>
      <c r="CR52" s="94">
        <v>0</v>
      </c>
      <c r="CS52" s="94">
        <v>0</v>
      </c>
      <c r="CT52" s="94">
        <v>0</v>
      </c>
      <c r="CU52" s="94">
        <v>0</v>
      </c>
      <c r="CV52" s="94">
        <v>0</v>
      </c>
      <c r="CW52" s="94">
        <v>0</v>
      </c>
      <c r="CX52" s="94">
        <v>0</v>
      </c>
      <c r="CY52" s="94">
        <v>0</v>
      </c>
      <c r="CZ52" s="94">
        <v>0</v>
      </c>
      <c r="DA52" s="94">
        <v>0</v>
      </c>
      <c r="DB52" s="94">
        <v>0</v>
      </c>
      <c r="DC52" s="94">
        <v>0</v>
      </c>
      <c r="DD52" s="94">
        <v>0</v>
      </c>
      <c r="DE52" s="94">
        <v>0</v>
      </c>
      <c r="DF52" s="94">
        <v>0</v>
      </c>
      <c r="DG52" s="94">
        <v>0</v>
      </c>
      <c r="DH52" s="94">
        <v>0</v>
      </c>
      <c r="DI52" s="94">
        <v>0</v>
      </c>
      <c r="DJ52" s="94">
        <v>0</v>
      </c>
      <c r="DK52" s="94">
        <v>0</v>
      </c>
      <c r="DL52" s="94">
        <v>0</v>
      </c>
      <c r="DM52" s="94">
        <v>0</v>
      </c>
      <c r="DN52" s="94">
        <v>0</v>
      </c>
      <c r="DO52" s="94">
        <v>0</v>
      </c>
      <c r="DP52" s="94">
        <v>0</v>
      </c>
      <c r="DQ52" s="94">
        <v>0</v>
      </c>
      <c r="DR52" s="94">
        <v>0</v>
      </c>
      <c r="DS52" s="94">
        <v>0</v>
      </c>
      <c r="DT52" s="94">
        <v>0</v>
      </c>
      <c r="DU52" s="94">
        <v>0</v>
      </c>
      <c r="DV52" s="94">
        <v>0</v>
      </c>
      <c r="DW52" s="94">
        <v>0</v>
      </c>
      <c r="DX52" s="94">
        <v>0</v>
      </c>
      <c r="DY52" s="145">
        <v>0</v>
      </c>
      <c r="DZ52" s="68"/>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row>
    <row r="53" spans="1:170" ht="1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143"/>
      <c r="DZ53" s="83"/>
      <c r="EA53" s="8"/>
      <c r="EB53" s="8"/>
      <c r="EC53" s="8"/>
      <c r="ED53" s="8"/>
      <c r="EE53" s="8"/>
      <c r="EF53" s="8"/>
      <c r="EG53" s="8"/>
      <c r="EH53" s="8"/>
      <c r="EI53" s="8"/>
      <c r="EJ53" s="8"/>
      <c r="EK53" s="8"/>
      <c r="EL53" s="8"/>
      <c r="EM53" s="8"/>
      <c r="EN53" s="8"/>
      <c r="EO53" s="8"/>
      <c r="EP53" s="8"/>
      <c r="EQ53" s="8"/>
      <c r="ER53" s="8"/>
      <c r="ES53" s="8"/>
      <c r="ET53" s="8"/>
      <c r="EU53" s="8"/>
      <c r="EV53" s="8"/>
      <c r="EW53" s="8"/>
      <c r="EX53" s="8"/>
      <c r="EY53" s="8"/>
      <c r="EZ53" s="8"/>
      <c r="FA53" s="8"/>
      <c r="FB53" s="8"/>
      <c r="FC53" s="8"/>
      <c r="FD53" s="8"/>
      <c r="FE53" s="8"/>
      <c r="FF53" s="8"/>
      <c r="FG53" s="8"/>
      <c r="FH53" s="8"/>
      <c r="FI53" s="8"/>
      <c r="FJ53" s="8"/>
      <c r="FK53" s="8"/>
      <c r="FL53" s="8"/>
      <c r="FM53" s="8"/>
      <c r="FN53" s="8"/>
    </row>
    <row r="54" spans="1:170" ht="15" customHeight="1">
      <c r="A54" s="35" t="s">
        <v>93</v>
      </c>
      <c r="B54" s="149">
        <v>0</v>
      </c>
      <c r="C54" s="150">
        <v>0</v>
      </c>
      <c r="D54" s="150">
        <v>0</v>
      </c>
      <c r="E54" s="150">
        <v>0</v>
      </c>
      <c r="F54" s="150">
        <v>0</v>
      </c>
      <c r="G54" s="150">
        <v>0</v>
      </c>
      <c r="H54" s="150">
        <v>0</v>
      </c>
      <c r="I54" s="150">
        <v>0</v>
      </c>
      <c r="J54" s="150">
        <v>0</v>
      </c>
      <c r="K54" s="151">
        <v>0.01</v>
      </c>
      <c r="L54" s="151">
        <v>0.01</v>
      </c>
      <c r="M54" s="151">
        <v>0.01</v>
      </c>
      <c r="N54" s="151">
        <v>0.01</v>
      </c>
      <c r="O54" s="151">
        <v>0.01</v>
      </c>
      <c r="P54" s="151">
        <v>0.01</v>
      </c>
      <c r="Q54" s="152">
        <v>0.01</v>
      </c>
      <c r="R54" s="152">
        <v>0.02</v>
      </c>
      <c r="S54" s="152">
        <v>0.06</v>
      </c>
      <c r="T54" s="151">
        <v>0.12</v>
      </c>
      <c r="U54" s="151">
        <v>0.1</v>
      </c>
      <c r="V54" s="151">
        <v>0.1</v>
      </c>
      <c r="W54" s="151">
        <v>0.1</v>
      </c>
      <c r="X54" s="151">
        <v>0.125</v>
      </c>
      <c r="Y54" s="151">
        <v>0.125</v>
      </c>
      <c r="Z54" s="151">
        <v>0.125</v>
      </c>
      <c r="AA54" s="151">
        <v>0.13</v>
      </c>
      <c r="AB54" s="151">
        <v>0.13500000000000001</v>
      </c>
      <c r="AC54" s="151">
        <v>0.13500000000000001</v>
      </c>
      <c r="AD54" s="151">
        <v>0.12</v>
      </c>
      <c r="AE54" s="151">
        <v>0.11</v>
      </c>
      <c r="AF54" s="151">
        <v>0.12</v>
      </c>
      <c r="AG54" s="151">
        <v>0.12</v>
      </c>
      <c r="AH54" s="151">
        <v>0.13750000000000001</v>
      </c>
      <c r="AI54" s="151">
        <v>0.13750000000000001</v>
      </c>
      <c r="AJ54" s="151">
        <v>0.13750000000000001</v>
      </c>
      <c r="AK54" s="151">
        <v>0.13750000000000001</v>
      </c>
      <c r="AL54" s="151">
        <v>0.15</v>
      </c>
      <c r="AM54" s="151">
        <v>0.15</v>
      </c>
      <c r="AN54" s="151">
        <v>0.19</v>
      </c>
      <c r="AO54" s="151">
        <v>0.19</v>
      </c>
      <c r="AP54" s="151">
        <v>0.24</v>
      </c>
      <c r="AQ54" s="151">
        <v>0.31</v>
      </c>
      <c r="AR54" s="151">
        <v>0.4</v>
      </c>
      <c r="AS54" s="151">
        <v>0.4</v>
      </c>
      <c r="AT54" s="151">
        <v>0.4</v>
      </c>
      <c r="AU54" s="151">
        <v>0.4</v>
      </c>
      <c r="AV54" s="151">
        <v>0.38</v>
      </c>
      <c r="AW54" s="151">
        <v>0.38</v>
      </c>
      <c r="AX54" s="151">
        <v>0.38</v>
      </c>
      <c r="AY54" s="151">
        <v>0.38</v>
      </c>
      <c r="AZ54" s="151">
        <v>0.42</v>
      </c>
      <c r="BA54" s="151">
        <v>0.50749999999999995</v>
      </c>
      <c r="BB54" s="151">
        <v>0.52</v>
      </c>
      <c r="BC54" s="151">
        <v>0.52</v>
      </c>
      <c r="BD54" s="151">
        <v>0.52</v>
      </c>
      <c r="BE54" s="151">
        <v>0.52</v>
      </c>
      <c r="BF54" s="151">
        <v>0.52</v>
      </c>
      <c r="BG54" s="151">
        <v>0.52</v>
      </c>
      <c r="BH54" s="151">
        <v>0.52</v>
      </c>
      <c r="BI54" s="151">
        <v>0.52</v>
      </c>
      <c r="BJ54" s="151">
        <v>0.52</v>
      </c>
      <c r="BK54" s="151">
        <v>0.52</v>
      </c>
      <c r="BL54" s="151">
        <v>0.52</v>
      </c>
      <c r="BM54" s="151">
        <v>0.52</v>
      </c>
      <c r="BN54" s="151">
        <v>0.5</v>
      </c>
      <c r="BO54" s="151">
        <v>0.48</v>
      </c>
      <c r="BP54" s="151">
        <v>0.48</v>
      </c>
      <c r="BQ54" s="151">
        <v>0.48</v>
      </c>
      <c r="BR54" s="151">
        <v>0.48</v>
      </c>
      <c r="BS54" s="151">
        <v>0.48</v>
      </c>
      <c r="BT54" s="151">
        <v>0.48</v>
      </c>
      <c r="BU54" s="151">
        <v>0.48</v>
      </c>
      <c r="BV54" s="151">
        <v>0.48</v>
      </c>
      <c r="BW54" s="151">
        <v>0.48</v>
      </c>
      <c r="BX54" s="151">
        <v>0.48</v>
      </c>
      <c r="BY54" s="151">
        <v>0.48</v>
      </c>
      <c r="BZ54" s="151">
        <v>0.48</v>
      </c>
      <c r="CA54" s="151">
        <v>0.48</v>
      </c>
      <c r="CB54" s="151">
        <v>0.48</v>
      </c>
      <c r="CC54" s="151">
        <v>0.46</v>
      </c>
      <c r="CD54" s="151">
        <v>0.46</v>
      </c>
      <c r="CE54" s="151">
        <v>0.46</v>
      </c>
      <c r="CF54" s="151">
        <v>0.46</v>
      </c>
      <c r="CG54" s="151">
        <v>0.46</v>
      </c>
      <c r="CH54" s="151">
        <v>0.46</v>
      </c>
      <c r="CI54" s="151">
        <v>0.46</v>
      </c>
      <c r="CJ54" s="151">
        <v>0.46</v>
      </c>
      <c r="CK54" s="151">
        <v>0.4</v>
      </c>
      <c r="CL54" s="151">
        <v>0.34</v>
      </c>
      <c r="CM54" s="151">
        <v>0.34</v>
      </c>
      <c r="CN54" s="151">
        <v>0.34</v>
      </c>
      <c r="CO54" s="151">
        <v>0.34</v>
      </c>
      <c r="CP54" s="151">
        <v>0.34</v>
      </c>
      <c r="CQ54" s="151">
        <v>0.35</v>
      </c>
      <c r="CR54" s="151">
        <v>0.35</v>
      </c>
      <c r="CS54" s="151">
        <v>0.35</v>
      </c>
      <c r="CT54" s="151">
        <v>0.35</v>
      </c>
      <c r="CU54" s="151">
        <v>0.35</v>
      </c>
      <c r="CV54" s="151">
        <v>0.35</v>
      </c>
      <c r="CW54" s="151">
        <v>0.35</v>
      </c>
      <c r="CX54" s="151">
        <v>0.35</v>
      </c>
      <c r="CY54" s="151">
        <v>0.35</v>
      </c>
      <c r="CZ54" s="151">
        <v>0.35</v>
      </c>
      <c r="DA54" s="151">
        <v>0.35</v>
      </c>
      <c r="DB54" s="151">
        <v>0.35</v>
      </c>
      <c r="DC54" s="151">
        <v>0.35</v>
      </c>
      <c r="DD54" s="151">
        <v>0.35</v>
      </c>
      <c r="DE54" s="151">
        <v>0.35</v>
      </c>
      <c r="DF54" s="151">
        <v>0.35</v>
      </c>
      <c r="DG54" s="151">
        <v>0.35</v>
      </c>
      <c r="DH54" s="151">
        <v>0.35</v>
      </c>
      <c r="DI54" s="151">
        <v>0.35</v>
      </c>
      <c r="DJ54" s="151">
        <v>0.35</v>
      </c>
      <c r="DK54" s="151">
        <v>0.35</v>
      </c>
      <c r="DL54" s="151">
        <v>0.35</v>
      </c>
      <c r="DM54" s="151">
        <v>0.35</v>
      </c>
      <c r="DN54" s="151">
        <v>0.35</v>
      </c>
      <c r="DO54" s="151">
        <v>0.35</v>
      </c>
      <c r="DP54" s="151">
        <v>0.21</v>
      </c>
      <c r="DQ54" s="151">
        <v>0.21</v>
      </c>
      <c r="DR54" s="151">
        <v>0.21</v>
      </c>
      <c r="DS54" s="151">
        <v>0.21</v>
      </c>
      <c r="DT54" s="151">
        <v>0.21</v>
      </c>
      <c r="DU54" s="151">
        <v>0.21</v>
      </c>
      <c r="DV54" s="151">
        <v>0.21</v>
      </c>
      <c r="DW54" s="151">
        <v>0.21</v>
      </c>
      <c r="DX54" s="151">
        <v>0.21</v>
      </c>
      <c r="DY54" s="146">
        <v>0.21</v>
      </c>
      <c r="DZ54" s="68"/>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row>
    <row r="55" spans="1:170" ht="15" customHeight="1">
      <c r="A55" s="101"/>
      <c r="B55" s="102"/>
      <c r="C55" s="103"/>
      <c r="D55" s="103"/>
      <c r="E55" s="103"/>
      <c r="F55" s="103"/>
      <c r="G55" s="103"/>
      <c r="H55" s="103"/>
      <c r="I55" s="103"/>
      <c r="J55" s="103"/>
      <c r="K55" s="22"/>
      <c r="L55" s="22"/>
      <c r="M55" s="22"/>
      <c r="N55" s="22"/>
      <c r="O55" s="22"/>
      <c r="P55" s="22"/>
      <c r="Q55" s="100"/>
      <c r="R55" s="100"/>
      <c r="S55" s="100"/>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22"/>
      <c r="DZ55" s="83"/>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row>
    <row r="56" spans="1:170" s="115" customFormat="1" ht="15" customHeight="1">
      <c r="A56" s="110" t="s">
        <v>94</v>
      </c>
      <c r="B56" s="111"/>
      <c r="C56" s="111"/>
      <c r="D56" s="111"/>
      <c r="E56" s="111"/>
      <c r="F56" s="111"/>
      <c r="G56" s="111"/>
      <c r="H56" s="111"/>
      <c r="I56" s="111"/>
      <c r="J56" s="111"/>
      <c r="K56" s="111"/>
      <c r="L56" s="111"/>
      <c r="M56" s="112"/>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c r="AS56" s="111"/>
      <c r="AT56" s="111"/>
      <c r="AU56" s="111"/>
      <c r="AV56" s="111"/>
      <c r="AW56" s="111"/>
      <c r="AX56" s="111"/>
      <c r="AY56" s="111"/>
      <c r="AZ56" s="111"/>
      <c r="BA56" s="111"/>
      <c r="BB56" s="111"/>
      <c r="BC56" s="111"/>
      <c r="BD56" s="111"/>
      <c r="BE56" s="111"/>
      <c r="BF56" s="111"/>
      <c r="BG56" s="111"/>
      <c r="BH56" s="111"/>
      <c r="BI56" s="111"/>
      <c r="BJ56" s="111"/>
      <c r="BK56" s="111"/>
      <c r="BL56" s="111"/>
      <c r="BM56" s="111"/>
      <c r="BN56" s="111"/>
      <c r="BO56" s="111"/>
      <c r="BP56" s="111"/>
      <c r="BQ56" s="111"/>
      <c r="BR56" s="111"/>
      <c r="BS56" s="111"/>
      <c r="BT56" s="111"/>
      <c r="BU56" s="111"/>
      <c r="BV56" s="111"/>
      <c r="BW56" s="111"/>
      <c r="BX56" s="111"/>
      <c r="BY56" s="111"/>
      <c r="BZ56" s="111"/>
      <c r="CA56" s="111"/>
      <c r="CB56" s="111"/>
      <c r="CC56" s="111"/>
      <c r="CD56" s="111"/>
      <c r="CE56" s="111"/>
      <c r="CF56" s="111"/>
      <c r="CG56" s="111"/>
      <c r="CH56" s="111"/>
      <c r="CI56" s="111"/>
      <c r="CJ56" s="111"/>
      <c r="CK56" s="111"/>
      <c r="CL56" s="111"/>
      <c r="CM56" s="111"/>
      <c r="CN56" s="111"/>
      <c r="CO56" s="111"/>
      <c r="CP56" s="111"/>
      <c r="CQ56" s="111"/>
      <c r="CR56" s="111"/>
      <c r="CS56" s="111"/>
      <c r="CT56" s="111"/>
      <c r="CU56" s="111"/>
      <c r="CV56" s="111"/>
      <c r="CW56" s="111"/>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13"/>
      <c r="DZ56" s="88"/>
      <c r="EA56" s="114"/>
      <c r="EB56" s="114"/>
      <c r="EC56" s="114"/>
      <c r="ED56" s="114"/>
      <c r="EE56" s="114"/>
      <c r="EF56" s="114"/>
      <c r="EG56" s="114"/>
      <c r="EH56" s="114"/>
      <c r="EI56" s="114"/>
      <c r="EJ56" s="114"/>
      <c r="EK56" s="114"/>
      <c r="EL56" s="114"/>
      <c r="EM56" s="114"/>
      <c r="EN56" s="114"/>
      <c r="EO56" s="114"/>
      <c r="EP56" s="114"/>
      <c r="EQ56" s="114"/>
      <c r="ER56" s="114"/>
      <c r="ES56" s="114"/>
      <c r="ET56" s="114"/>
      <c r="EU56" s="114"/>
      <c r="EV56" s="114"/>
      <c r="EW56" s="114"/>
      <c r="EX56" s="114"/>
      <c r="EY56" s="114"/>
      <c r="EZ56" s="114"/>
      <c r="FA56" s="114"/>
      <c r="FB56" s="114"/>
      <c r="FC56" s="114"/>
      <c r="FD56" s="114"/>
      <c r="FE56" s="114"/>
      <c r="FF56" s="114"/>
      <c r="FG56" s="114"/>
      <c r="FH56" s="114"/>
      <c r="FI56" s="114"/>
      <c r="FJ56" s="114"/>
      <c r="FK56" s="114"/>
      <c r="FL56" s="114"/>
      <c r="FM56" s="114"/>
      <c r="FN56" s="114"/>
    </row>
    <row r="57" spans="1:170" s="115" customFormat="1" ht="15" customHeight="1">
      <c r="A57" s="71" t="s">
        <v>79</v>
      </c>
      <c r="B57" s="111"/>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AS57" s="111"/>
      <c r="AT57" s="111"/>
      <c r="AU57" s="111"/>
      <c r="AV57" s="111"/>
      <c r="AW57" s="111"/>
      <c r="AX57" s="111"/>
      <c r="AY57" s="111"/>
      <c r="AZ57" s="111"/>
      <c r="BA57" s="111"/>
      <c r="BB57" s="111"/>
      <c r="BC57" s="111"/>
      <c r="BD57" s="111"/>
      <c r="BE57" s="111"/>
      <c r="BF57" s="111"/>
      <c r="BG57" s="111"/>
      <c r="BH57" s="111"/>
      <c r="BI57" s="111"/>
      <c r="BJ57" s="111"/>
      <c r="BK57" s="111"/>
      <c r="BL57" s="111"/>
      <c r="BM57" s="111"/>
      <c r="BN57" s="111"/>
      <c r="BO57" s="111"/>
      <c r="BP57" s="111"/>
      <c r="BQ57" s="111"/>
      <c r="BR57" s="111"/>
      <c r="BS57" s="111"/>
      <c r="BT57" s="111"/>
      <c r="BU57" s="111"/>
      <c r="BV57" s="111"/>
      <c r="BW57" s="111"/>
      <c r="BX57" s="111"/>
      <c r="BY57" s="111"/>
      <c r="BZ57" s="111"/>
      <c r="CA57" s="111"/>
      <c r="CB57" s="111"/>
      <c r="CC57" s="111"/>
      <c r="CD57" s="111"/>
      <c r="CE57" s="111"/>
      <c r="CF57" s="111"/>
      <c r="CG57" s="111"/>
      <c r="CH57" s="111"/>
      <c r="CI57" s="111"/>
      <c r="CJ57" s="111"/>
      <c r="CK57" s="111"/>
      <c r="CL57" s="111"/>
      <c r="CM57" s="111"/>
      <c r="CN57" s="111"/>
      <c r="CO57" s="111"/>
      <c r="CP57" s="111"/>
      <c r="CQ57" s="111"/>
      <c r="CR57" s="111"/>
      <c r="CS57" s="111"/>
      <c r="CT57" s="111"/>
      <c r="CU57" s="111"/>
      <c r="CV57" s="111"/>
      <c r="CW57" s="111"/>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13"/>
      <c r="DZ57" s="88"/>
      <c r="EA57" s="114"/>
      <c r="EB57" s="114"/>
      <c r="EC57" s="114"/>
      <c r="ED57" s="114"/>
      <c r="EE57" s="114"/>
      <c r="EF57" s="114"/>
      <c r="EG57" s="114"/>
      <c r="EH57" s="114"/>
      <c r="EI57" s="114"/>
      <c r="EJ57" s="114"/>
      <c r="EK57" s="114"/>
      <c r="EL57" s="114"/>
      <c r="EM57" s="114"/>
      <c r="EN57" s="114"/>
      <c r="EO57" s="114"/>
      <c r="EP57" s="114"/>
      <c r="EQ57" s="114"/>
      <c r="ER57" s="114"/>
      <c r="ES57" s="114"/>
      <c r="ET57" s="114"/>
      <c r="EU57" s="114"/>
      <c r="EV57" s="114"/>
      <c r="EW57" s="114"/>
      <c r="EX57" s="114"/>
      <c r="EY57" s="114"/>
      <c r="EZ57" s="114"/>
      <c r="FA57" s="114"/>
      <c r="FB57" s="114"/>
      <c r="FC57" s="114"/>
      <c r="FD57" s="114"/>
      <c r="FE57" s="114"/>
      <c r="FF57" s="114"/>
      <c r="FG57" s="114"/>
      <c r="FH57" s="114"/>
      <c r="FI57" s="114"/>
      <c r="FJ57" s="114"/>
      <c r="FK57" s="114"/>
      <c r="FL57" s="114"/>
      <c r="FM57" s="114"/>
      <c r="FN57" s="114"/>
    </row>
    <row r="58" spans="1:170" ht="15" customHeight="1">
      <c r="A58" s="105"/>
      <c r="B58" s="104"/>
      <c r="C58" s="104"/>
      <c r="D58" s="104"/>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c r="BF58" s="104"/>
      <c r="BG58" s="104"/>
      <c r="BH58" s="104"/>
      <c r="BI58" s="104"/>
      <c r="BJ58" s="104"/>
      <c r="BK58" s="104"/>
      <c r="BL58" s="104"/>
      <c r="BM58" s="104"/>
      <c r="BN58" s="104"/>
      <c r="BO58" s="104"/>
      <c r="BP58" s="104"/>
      <c r="BQ58" s="104"/>
      <c r="BR58" s="104"/>
      <c r="BS58" s="104"/>
      <c r="BT58" s="104"/>
      <c r="BU58" s="104"/>
      <c r="BV58" s="104"/>
      <c r="BW58" s="104"/>
      <c r="BX58" s="104"/>
      <c r="BY58" s="104"/>
      <c r="BZ58" s="104"/>
      <c r="CA58" s="104"/>
      <c r="CB58" s="104"/>
      <c r="CC58" s="104"/>
      <c r="CD58" s="104"/>
      <c r="CE58" s="104"/>
      <c r="CF58" s="104"/>
      <c r="CG58" s="104"/>
      <c r="CH58" s="104"/>
      <c r="CI58" s="104"/>
      <c r="CJ58" s="104"/>
      <c r="CK58" s="104"/>
      <c r="CL58" s="104"/>
      <c r="CM58" s="104"/>
      <c r="CN58" s="104"/>
      <c r="CO58" s="104"/>
      <c r="CP58" s="104"/>
      <c r="CQ58" s="104"/>
      <c r="CR58" s="104"/>
      <c r="CS58" s="104"/>
      <c r="CT58" s="104"/>
      <c r="CU58" s="104"/>
      <c r="CV58" s="104"/>
      <c r="CW58" s="104"/>
      <c r="CX58" s="99"/>
      <c r="CY58" s="99"/>
      <c r="CZ58" s="99"/>
      <c r="DA58" s="99"/>
      <c r="DB58" s="99"/>
      <c r="DC58" s="99"/>
      <c r="DD58" s="99"/>
      <c r="DE58" s="99"/>
      <c r="DF58" s="99"/>
      <c r="DG58" s="99"/>
      <c r="DH58" s="99"/>
      <c r="DI58" s="99"/>
      <c r="DJ58" s="99"/>
      <c r="DK58" s="99"/>
      <c r="DL58" s="99"/>
      <c r="DM58" s="99"/>
      <c r="DN58" s="99"/>
      <c r="DO58" s="99"/>
      <c r="DP58" s="99"/>
      <c r="DQ58" s="99"/>
      <c r="DR58" s="99"/>
      <c r="DS58" s="99"/>
      <c r="DT58" s="99"/>
      <c r="DU58" s="99"/>
      <c r="DV58" s="99"/>
      <c r="DW58" s="99"/>
      <c r="DX58" s="99"/>
      <c r="DY58" s="99"/>
      <c r="DZ58" s="68"/>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row>
    <row r="59" spans="1:170" ht="15" customHeight="1">
      <c r="A59" s="35" t="s">
        <v>80</v>
      </c>
      <c r="B59" s="104"/>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4"/>
      <c r="AY59" s="104"/>
      <c r="AZ59" s="104"/>
      <c r="BA59" s="104"/>
      <c r="BB59" s="104"/>
      <c r="BC59" s="104"/>
      <c r="BD59" s="104"/>
      <c r="BE59" s="104"/>
      <c r="BF59" s="104"/>
      <c r="BG59" s="104"/>
      <c r="BH59" s="104"/>
      <c r="BI59" s="104"/>
      <c r="BJ59" s="104"/>
      <c r="BK59" s="104"/>
      <c r="BL59" s="104"/>
      <c r="BM59" s="104"/>
      <c r="BN59" s="104"/>
      <c r="BO59" s="104"/>
      <c r="BP59" s="104"/>
      <c r="BQ59" s="104"/>
      <c r="BR59" s="104"/>
      <c r="BS59" s="104"/>
      <c r="BT59" s="104"/>
      <c r="BU59" s="104"/>
      <c r="BV59" s="104"/>
      <c r="BW59" s="104"/>
      <c r="BX59" s="104"/>
      <c r="BY59" s="104"/>
      <c r="BZ59" s="104"/>
      <c r="CA59" s="104"/>
      <c r="CB59" s="104"/>
      <c r="CC59" s="104"/>
      <c r="CD59" s="104"/>
      <c r="CE59" s="104"/>
      <c r="CF59" s="104"/>
      <c r="CG59" s="104"/>
      <c r="CH59" s="104"/>
      <c r="CI59" s="104"/>
      <c r="CJ59" s="104"/>
      <c r="CK59" s="104"/>
      <c r="CL59" s="104"/>
      <c r="CM59" s="104"/>
      <c r="CN59" s="104"/>
      <c r="CO59" s="104"/>
      <c r="CP59" s="104"/>
      <c r="CQ59" s="104"/>
      <c r="CR59" s="104"/>
      <c r="CS59" s="104"/>
      <c r="CT59" s="104"/>
      <c r="CU59" s="104"/>
      <c r="CV59" s="104"/>
      <c r="CW59" s="104"/>
      <c r="CX59" s="99"/>
      <c r="CY59" s="99"/>
      <c r="CZ59" s="99"/>
      <c r="DA59" s="99"/>
      <c r="DB59" s="99"/>
      <c r="DC59" s="99"/>
      <c r="DD59" s="99"/>
      <c r="DE59" s="99"/>
      <c r="DF59" s="99"/>
      <c r="DG59" s="99"/>
      <c r="DH59" s="99"/>
      <c r="DI59" s="99"/>
      <c r="DJ59" s="99"/>
      <c r="DK59" s="99"/>
      <c r="DL59" s="99"/>
      <c r="DM59" s="99"/>
      <c r="DN59" s="99"/>
      <c r="DO59" s="99"/>
      <c r="DP59" s="99"/>
      <c r="DQ59" s="99"/>
      <c r="DR59" s="99"/>
      <c r="DS59" s="99"/>
      <c r="DT59" s="99"/>
      <c r="DU59" s="99"/>
      <c r="DV59" s="99"/>
      <c r="DW59" s="99"/>
      <c r="DX59" s="99"/>
      <c r="DY59" s="106"/>
      <c r="DZ59" s="68"/>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row>
    <row r="60" spans="1:170" ht="15" customHeight="1">
      <c r="A60" s="39" t="s">
        <v>81</v>
      </c>
      <c r="B60" s="107">
        <f t="shared" ref="B60:AG60" si="33">COUNTIF(B2:B52,"&lt;&gt;0")</f>
        <v>0</v>
      </c>
      <c r="C60" s="107">
        <f t="shared" si="33"/>
        <v>1</v>
      </c>
      <c r="D60" s="107">
        <f t="shared" si="33"/>
        <v>1</v>
      </c>
      <c r="E60" s="107">
        <f t="shared" si="33"/>
        <v>1</v>
      </c>
      <c r="F60" s="107">
        <f t="shared" si="33"/>
        <v>1</v>
      </c>
      <c r="G60" s="107">
        <f t="shared" si="33"/>
        <v>1</v>
      </c>
      <c r="H60" s="107">
        <f t="shared" si="33"/>
        <v>1</v>
      </c>
      <c r="I60" s="107">
        <f t="shared" si="33"/>
        <v>1</v>
      </c>
      <c r="J60" s="107">
        <f t="shared" si="33"/>
        <v>1</v>
      </c>
      <c r="K60" s="107">
        <f t="shared" si="33"/>
        <v>1</v>
      </c>
      <c r="L60" s="107">
        <f t="shared" si="33"/>
        <v>1</v>
      </c>
      <c r="M60" s="107">
        <f t="shared" si="33"/>
        <v>2</v>
      </c>
      <c r="N60" s="107">
        <f t="shared" si="33"/>
        <v>2</v>
      </c>
      <c r="O60" s="107">
        <f t="shared" si="33"/>
        <v>2</v>
      </c>
      <c r="P60" s="107">
        <f t="shared" si="33"/>
        <v>2</v>
      </c>
      <c r="Q60" s="107">
        <f t="shared" si="33"/>
        <v>3</v>
      </c>
      <c r="R60" s="107">
        <f t="shared" si="33"/>
        <v>4</v>
      </c>
      <c r="S60" s="107">
        <f t="shared" si="33"/>
        <v>7</v>
      </c>
      <c r="T60" s="107">
        <f t="shared" si="33"/>
        <v>7</v>
      </c>
      <c r="U60" s="107">
        <f t="shared" si="33"/>
        <v>10</v>
      </c>
      <c r="V60" s="107">
        <f t="shared" si="33"/>
        <v>9</v>
      </c>
      <c r="W60" s="107">
        <f t="shared" si="33"/>
        <v>11</v>
      </c>
      <c r="X60" s="107">
        <f t="shared" si="33"/>
        <v>12</v>
      </c>
      <c r="Y60" s="107">
        <f t="shared" si="33"/>
        <v>15</v>
      </c>
      <c r="Z60" s="107">
        <f t="shared" si="33"/>
        <v>14</v>
      </c>
      <c r="AA60" s="107">
        <f t="shared" si="33"/>
        <v>13</v>
      </c>
      <c r="AB60" s="107">
        <f t="shared" si="33"/>
        <v>13</v>
      </c>
      <c r="AC60" s="107">
        <f t="shared" si="33"/>
        <v>13</v>
      </c>
      <c r="AD60" s="107">
        <f t="shared" si="33"/>
        <v>13</v>
      </c>
      <c r="AE60" s="107">
        <f t="shared" si="33"/>
        <v>17</v>
      </c>
      <c r="AF60" s="107">
        <f t="shared" si="33"/>
        <v>17</v>
      </c>
      <c r="AG60" s="107">
        <f t="shared" si="33"/>
        <v>20</v>
      </c>
      <c r="AH60" s="107">
        <f t="shared" ref="AH60:BM60" si="34">COUNTIF(AH2:AH52,"&lt;&gt;0")</f>
        <v>21</v>
      </c>
      <c r="AI60" s="107">
        <f t="shared" si="34"/>
        <v>26</v>
      </c>
      <c r="AJ60" s="107">
        <f t="shared" si="34"/>
        <v>28</v>
      </c>
      <c r="AK60" s="107">
        <f t="shared" si="34"/>
        <v>30</v>
      </c>
      <c r="AL60" s="107">
        <f t="shared" si="34"/>
        <v>31</v>
      </c>
      <c r="AM60" s="107">
        <f t="shared" si="34"/>
        <v>33</v>
      </c>
      <c r="AN60" s="107">
        <f t="shared" si="34"/>
        <v>33</v>
      </c>
      <c r="AO60" s="107">
        <f t="shared" si="34"/>
        <v>34</v>
      </c>
      <c r="AP60" s="107">
        <f t="shared" si="34"/>
        <v>34</v>
      </c>
      <c r="AQ60" s="107">
        <f t="shared" si="34"/>
        <v>34</v>
      </c>
      <c r="AR60" s="107">
        <f t="shared" si="34"/>
        <v>34</v>
      </c>
      <c r="AS60" s="107">
        <f t="shared" si="34"/>
        <v>33</v>
      </c>
      <c r="AT60" s="107">
        <f t="shared" si="34"/>
        <v>33</v>
      </c>
      <c r="AU60" s="107">
        <f t="shared" si="34"/>
        <v>33</v>
      </c>
      <c r="AV60" s="107">
        <f t="shared" si="34"/>
        <v>33</v>
      </c>
      <c r="AW60" s="107">
        <f t="shared" si="34"/>
        <v>34</v>
      </c>
      <c r="AX60" s="107">
        <f t="shared" si="34"/>
        <v>34</v>
      </c>
      <c r="AY60" s="107">
        <f t="shared" si="34"/>
        <v>35</v>
      </c>
      <c r="AZ60" s="107">
        <f t="shared" si="34"/>
        <v>35</v>
      </c>
      <c r="BA60" s="107">
        <f t="shared" si="34"/>
        <v>35</v>
      </c>
      <c r="BB60" s="107">
        <f t="shared" si="34"/>
        <v>35</v>
      </c>
      <c r="BC60" s="107">
        <f t="shared" si="34"/>
        <v>35</v>
      </c>
      <c r="BD60" s="107">
        <f t="shared" si="34"/>
        <v>35</v>
      </c>
      <c r="BE60" s="107">
        <f t="shared" si="34"/>
        <v>35</v>
      </c>
      <c r="BF60" s="107">
        <f t="shared" si="34"/>
        <v>35</v>
      </c>
      <c r="BG60" s="107">
        <f t="shared" si="34"/>
        <v>36</v>
      </c>
      <c r="BH60" s="107">
        <f t="shared" si="34"/>
        <v>37</v>
      </c>
      <c r="BI60" s="107">
        <f t="shared" si="34"/>
        <v>37</v>
      </c>
      <c r="BJ60" s="107">
        <f t="shared" si="34"/>
        <v>37</v>
      </c>
      <c r="BK60" s="107">
        <f t="shared" si="34"/>
        <v>37</v>
      </c>
      <c r="BL60" s="107">
        <f t="shared" si="34"/>
        <v>37</v>
      </c>
      <c r="BM60" s="107">
        <f t="shared" si="34"/>
        <v>38</v>
      </c>
      <c r="BN60" s="107">
        <f t="shared" ref="BN60:CS60" si="35">COUNTIF(BN2:BN52,"&lt;&gt;0")</f>
        <v>38</v>
      </c>
      <c r="BO60" s="107">
        <f t="shared" si="35"/>
        <v>38</v>
      </c>
      <c r="BP60" s="107">
        <f t="shared" si="35"/>
        <v>38</v>
      </c>
      <c r="BQ60" s="107">
        <f t="shared" si="35"/>
        <v>40</v>
      </c>
      <c r="BR60" s="107">
        <f t="shared" si="35"/>
        <v>41</v>
      </c>
      <c r="BS60" s="107">
        <f t="shared" si="35"/>
        <v>43</v>
      </c>
      <c r="BT60" s="107">
        <f t="shared" si="35"/>
        <v>43</v>
      </c>
      <c r="BU60" s="107">
        <f t="shared" si="35"/>
        <v>46</v>
      </c>
      <c r="BV60" s="107">
        <f t="shared" si="35"/>
        <v>46</v>
      </c>
      <c r="BW60" s="107">
        <f t="shared" si="35"/>
        <v>46</v>
      </c>
      <c r="BX60" s="107">
        <f t="shared" si="35"/>
        <v>46</v>
      </c>
      <c r="BY60" s="107">
        <f t="shared" si="35"/>
        <v>46</v>
      </c>
      <c r="BZ60" s="107">
        <f t="shared" si="35"/>
        <v>45</v>
      </c>
      <c r="CA60" s="107">
        <f t="shared" si="35"/>
        <v>45</v>
      </c>
      <c r="CB60" s="107">
        <f t="shared" si="35"/>
        <v>45</v>
      </c>
      <c r="CC60" s="107">
        <f t="shared" si="35"/>
        <v>45</v>
      </c>
      <c r="CD60" s="107">
        <f t="shared" si="35"/>
        <v>45</v>
      </c>
      <c r="CE60" s="107">
        <f t="shared" si="35"/>
        <v>45</v>
      </c>
      <c r="CF60" s="107">
        <f t="shared" si="35"/>
        <v>45</v>
      </c>
      <c r="CG60" s="107">
        <f t="shared" si="35"/>
        <v>45</v>
      </c>
      <c r="CH60" s="107">
        <f t="shared" si="35"/>
        <v>45</v>
      </c>
      <c r="CI60" s="107">
        <f t="shared" si="35"/>
        <v>45</v>
      </c>
      <c r="CJ60" s="107">
        <f t="shared" si="35"/>
        <v>45</v>
      </c>
      <c r="CK60" s="107">
        <f t="shared" si="35"/>
        <v>45</v>
      </c>
      <c r="CL60" s="107">
        <f t="shared" si="35"/>
        <v>45</v>
      </c>
      <c r="CM60" s="107">
        <f t="shared" si="35"/>
        <v>45</v>
      </c>
      <c r="CN60" s="107">
        <f t="shared" si="35"/>
        <v>45</v>
      </c>
      <c r="CO60" s="107">
        <f t="shared" si="35"/>
        <v>45</v>
      </c>
      <c r="CP60" s="107">
        <f t="shared" si="35"/>
        <v>45</v>
      </c>
      <c r="CQ60" s="107">
        <f t="shared" si="35"/>
        <v>45</v>
      </c>
      <c r="CR60" s="107">
        <f t="shared" si="35"/>
        <v>45</v>
      </c>
      <c r="CS60" s="107">
        <f t="shared" si="35"/>
        <v>45</v>
      </c>
      <c r="CT60" s="107">
        <f t="shared" ref="CT60:DX60" si="36">COUNTIF(CT2:CT52,"&lt;&gt;0")</f>
        <v>45</v>
      </c>
      <c r="CU60" s="107">
        <f t="shared" si="36"/>
        <v>45</v>
      </c>
      <c r="CV60" s="107">
        <f t="shared" si="36"/>
        <v>45</v>
      </c>
      <c r="CW60" s="107">
        <f t="shared" si="36"/>
        <v>45</v>
      </c>
      <c r="CX60" s="107">
        <f t="shared" si="36"/>
        <v>45</v>
      </c>
      <c r="CY60" s="107">
        <f t="shared" si="36"/>
        <v>45</v>
      </c>
      <c r="CZ60" s="107">
        <f t="shared" si="36"/>
        <v>45</v>
      </c>
      <c r="DA60" s="107">
        <f t="shared" si="36"/>
        <v>45</v>
      </c>
      <c r="DB60" s="107">
        <f t="shared" si="36"/>
        <v>45</v>
      </c>
      <c r="DC60" s="107">
        <f t="shared" si="36"/>
        <v>45</v>
      </c>
      <c r="DD60" s="107">
        <f t="shared" si="36"/>
        <v>45</v>
      </c>
      <c r="DE60" s="107">
        <f t="shared" si="36"/>
        <v>45</v>
      </c>
      <c r="DF60" s="107">
        <f t="shared" si="36"/>
        <v>46</v>
      </c>
      <c r="DG60" s="107">
        <f t="shared" si="36"/>
        <v>46</v>
      </c>
      <c r="DH60" s="107">
        <f t="shared" si="36"/>
        <v>45</v>
      </c>
      <c r="DI60" s="107">
        <f t="shared" si="36"/>
        <v>45</v>
      </c>
      <c r="DJ60" s="107">
        <f t="shared" si="36"/>
        <v>45</v>
      </c>
      <c r="DK60" s="107">
        <f t="shared" si="36"/>
        <v>45</v>
      </c>
      <c r="DL60" s="107">
        <f t="shared" si="36"/>
        <v>45</v>
      </c>
      <c r="DM60" s="107">
        <f t="shared" si="36"/>
        <v>45</v>
      </c>
      <c r="DN60" s="107">
        <f t="shared" si="36"/>
        <v>45</v>
      </c>
      <c r="DO60" s="107">
        <f t="shared" si="36"/>
        <v>45</v>
      </c>
      <c r="DP60" s="107">
        <f t="shared" si="36"/>
        <v>45</v>
      </c>
      <c r="DQ60" s="107">
        <f t="shared" si="36"/>
        <v>45</v>
      </c>
      <c r="DR60" s="107">
        <f t="shared" si="36"/>
        <v>45</v>
      </c>
      <c r="DS60" s="107">
        <f t="shared" si="36"/>
        <v>45</v>
      </c>
      <c r="DT60" s="107">
        <f t="shared" si="36"/>
        <v>45</v>
      </c>
      <c r="DU60" s="107">
        <f t="shared" si="36"/>
        <v>45</v>
      </c>
      <c r="DV60" s="107">
        <f t="shared" si="36"/>
        <v>45</v>
      </c>
      <c r="DW60" s="107">
        <f t="shared" si="36"/>
        <v>45</v>
      </c>
      <c r="DX60" s="107">
        <f t="shared" si="36"/>
        <v>45</v>
      </c>
      <c r="DY60" s="108">
        <f t="shared" ref="DY60" si="37">COUNTIF(DY2:DY52,"&lt;&gt;0")</f>
        <v>45</v>
      </c>
      <c r="DZ60" s="68"/>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row>
    <row r="61" spans="1:170" ht="15" customHeight="1">
      <c r="A61" s="40" t="s">
        <v>82</v>
      </c>
      <c r="B61" s="99"/>
      <c r="C61" s="99">
        <f t="shared" ref="C61:BN61" si="38">MEDIAN(C2:C52)</f>
        <v>0</v>
      </c>
      <c r="D61" s="99">
        <f t="shared" si="38"/>
        <v>0</v>
      </c>
      <c r="E61" s="99">
        <f t="shared" si="38"/>
        <v>0</v>
      </c>
      <c r="F61" s="99">
        <f t="shared" si="38"/>
        <v>0</v>
      </c>
      <c r="G61" s="99">
        <f t="shared" si="38"/>
        <v>0</v>
      </c>
      <c r="H61" s="99">
        <f t="shared" si="38"/>
        <v>0</v>
      </c>
      <c r="I61" s="99">
        <f t="shared" si="38"/>
        <v>0</v>
      </c>
      <c r="J61" s="99">
        <f t="shared" si="38"/>
        <v>0</v>
      </c>
      <c r="K61" s="99">
        <f t="shared" si="38"/>
        <v>0</v>
      </c>
      <c r="L61" s="99">
        <f t="shared" si="38"/>
        <v>0</v>
      </c>
      <c r="M61" s="99">
        <f t="shared" si="38"/>
        <v>0</v>
      </c>
      <c r="N61" s="99">
        <f t="shared" si="38"/>
        <v>0</v>
      </c>
      <c r="O61" s="99">
        <f t="shared" si="38"/>
        <v>0</v>
      </c>
      <c r="P61" s="99">
        <f t="shared" si="38"/>
        <v>0</v>
      </c>
      <c r="Q61" s="99">
        <f t="shared" si="38"/>
        <v>0</v>
      </c>
      <c r="R61" s="99">
        <f t="shared" si="38"/>
        <v>0</v>
      </c>
      <c r="S61" s="99">
        <f t="shared" si="38"/>
        <v>0</v>
      </c>
      <c r="T61" s="99">
        <f t="shared" si="38"/>
        <v>0</v>
      </c>
      <c r="U61" s="99">
        <f t="shared" si="38"/>
        <v>0</v>
      </c>
      <c r="V61" s="99">
        <f t="shared" si="38"/>
        <v>0</v>
      </c>
      <c r="W61" s="99">
        <f t="shared" si="38"/>
        <v>0</v>
      </c>
      <c r="X61" s="99">
        <f t="shared" si="38"/>
        <v>0</v>
      </c>
      <c r="Y61" s="99">
        <f t="shared" si="38"/>
        <v>0</v>
      </c>
      <c r="Z61" s="99">
        <f t="shared" si="38"/>
        <v>0</v>
      </c>
      <c r="AA61" s="99">
        <f t="shared" si="38"/>
        <v>0</v>
      </c>
      <c r="AB61" s="99">
        <f t="shared" si="38"/>
        <v>0</v>
      </c>
      <c r="AC61" s="99">
        <f t="shared" si="38"/>
        <v>0</v>
      </c>
      <c r="AD61" s="99">
        <f t="shared" si="38"/>
        <v>0</v>
      </c>
      <c r="AE61" s="99">
        <f t="shared" si="38"/>
        <v>0</v>
      </c>
      <c r="AF61" s="99">
        <f t="shared" si="38"/>
        <v>0</v>
      </c>
      <c r="AG61" s="99">
        <f t="shared" si="38"/>
        <v>0</v>
      </c>
      <c r="AH61" s="99">
        <f t="shared" si="38"/>
        <v>0</v>
      </c>
      <c r="AI61" s="99">
        <f t="shared" si="38"/>
        <v>0.02</v>
      </c>
      <c r="AJ61" s="99">
        <f t="shared" si="38"/>
        <v>0.02</v>
      </c>
      <c r="AK61" s="99">
        <f t="shared" si="38"/>
        <v>0.02</v>
      </c>
      <c r="AL61" s="99">
        <f t="shared" si="38"/>
        <v>0.02</v>
      </c>
      <c r="AM61" s="99">
        <f t="shared" si="38"/>
        <v>0.02</v>
      </c>
      <c r="AN61" s="99">
        <f t="shared" si="38"/>
        <v>0.02</v>
      </c>
      <c r="AO61" s="99">
        <f t="shared" si="38"/>
        <v>2.8749999999999998E-2</v>
      </c>
      <c r="AP61" s="99">
        <f t="shared" si="38"/>
        <v>2.7500000000000004E-2</v>
      </c>
      <c r="AQ61" s="99">
        <f t="shared" si="38"/>
        <v>0.03</v>
      </c>
      <c r="AR61" s="99">
        <f t="shared" si="38"/>
        <v>0.03</v>
      </c>
      <c r="AS61" s="99">
        <f t="shared" si="38"/>
        <v>2.8249999999999997E-2</v>
      </c>
      <c r="AT61" s="99">
        <f t="shared" si="38"/>
        <v>2.8249999999999997E-2</v>
      </c>
      <c r="AU61" s="99">
        <f t="shared" si="38"/>
        <v>2.8249999999999997E-2</v>
      </c>
      <c r="AV61" s="99">
        <f t="shared" si="38"/>
        <v>2.8249999999999997E-2</v>
      </c>
      <c r="AW61" s="99">
        <f t="shared" si="38"/>
        <v>0.03</v>
      </c>
      <c r="AX61" s="99">
        <f t="shared" si="38"/>
        <v>3.4000000000000002E-2</v>
      </c>
      <c r="AY61" s="99">
        <f t="shared" si="38"/>
        <v>3.8000000000000006E-2</v>
      </c>
      <c r="AZ61" s="99">
        <f t="shared" si="38"/>
        <v>0.04</v>
      </c>
      <c r="BA61" s="99">
        <f t="shared" si="38"/>
        <v>0.04</v>
      </c>
      <c r="BB61" s="99">
        <f t="shared" si="38"/>
        <v>0.04</v>
      </c>
      <c r="BC61" s="99">
        <f t="shared" si="38"/>
        <v>0.04</v>
      </c>
      <c r="BD61" s="99">
        <f t="shared" si="38"/>
        <v>0.04</v>
      </c>
      <c r="BE61" s="99">
        <f t="shared" si="38"/>
        <v>0.04</v>
      </c>
      <c r="BF61" s="99">
        <f t="shared" si="38"/>
        <v>0.04</v>
      </c>
      <c r="BG61" s="99">
        <f t="shared" si="38"/>
        <v>4.4999999999999998E-2</v>
      </c>
      <c r="BH61" s="99">
        <f t="shared" si="38"/>
        <v>4.4999999999999998E-2</v>
      </c>
      <c r="BI61" s="99">
        <f t="shared" si="38"/>
        <v>0.05</v>
      </c>
      <c r="BJ61" s="99">
        <f t="shared" si="38"/>
        <v>0.05</v>
      </c>
      <c r="BK61" s="99">
        <f t="shared" si="38"/>
        <v>0.05</v>
      </c>
      <c r="BL61" s="99">
        <f t="shared" si="38"/>
        <v>0.05</v>
      </c>
      <c r="BM61" s="99">
        <f t="shared" si="38"/>
        <v>0.05</v>
      </c>
      <c r="BN61" s="99">
        <f t="shared" si="38"/>
        <v>0.05</v>
      </c>
      <c r="BO61" s="99">
        <f t="shared" ref="BO61:DU61" si="39">MEDIAN(BO2:BO52)</f>
        <v>0.05</v>
      </c>
      <c r="BP61" s="99">
        <f t="shared" si="39"/>
        <v>0.05</v>
      </c>
      <c r="BQ61" s="99">
        <f t="shared" si="39"/>
        <v>0.05</v>
      </c>
      <c r="BR61" s="99">
        <f t="shared" si="39"/>
        <v>0.05</v>
      </c>
      <c r="BS61" s="99">
        <f t="shared" si="39"/>
        <v>0.06</v>
      </c>
      <c r="BT61" s="99">
        <f t="shared" si="39"/>
        <v>0.06</v>
      </c>
      <c r="BU61" s="99">
        <f t="shared" si="39"/>
        <v>0.06</v>
      </c>
      <c r="BV61" s="99">
        <f t="shared" si="39"/>
        <v>0.06</v>
      </c>
      <c r="BW61" s="99">
        <f t="shared" si="39"/>
        <v>0.06</v>
      </c>
      <c r="BX61" s="99">
        <f t="shared" si="39"/>
        <v>0.06</v>
      </c>
      <c r="BY61" s="99">
        <f t="shared" si="39"/>
        <v>0.06</v>
      </c>
      <c r="BZ61" s="99">
        <f t="shared" si="39"/>
        <v>0.06</v>
      </c>
      <c r="CA61" s="99">
        <f t="shared" si="39"/>
        <v>0.06</v>
      </c>
      <c r="CB61" s="99">
        <f t="shared" si="39"/>
        <v>0.06</v>
      </c>
      <c r="CC61" s="99">
        <f t="shared" si="39"/>
        <v>6.4299999999999996E-2</v>
      </c>
      <c r="CD61" s="99">
        <f t="shared" si="39"/>
        <v>6.4350000000000004E-2</v>
      </c>
      <c r="CE61" s="99">
        <f t="shared" si="39"/>
        <v>6.5000000000000002E-2</v>
      </c>
      <c r="CF61" s="99">
        <f t="shared" si="39"/>
        <v>6.5000000000000002E-2</v>
      </c>
      <c r="CG61" s="99">
        <f t="shared" si="39"/>
        <v>7.0000000000000007E-2</v>
      </c>
      <c r="CH61" s="99">
        <f t="shared" si="39"/>
        <v>7.0000000000000007E-2</v>
      </c>
      <c r="CI61" s="99">
        <f t="shared" si="39"/>
        <v>7.0000000000000007E-2</v>
      </c>
      <c r="CJ61" s="99">
        <f t="shared" si="39"/>
        <v>7.0000000000000007E-2</v>
      </c>
      <c r="CK61" s="99">
        <f t="shared" si="39"/>
        <v>7.0000000000000007E-2</v>
      </c>
      <c r="CL61" s="99">
        <f t="shared" si="39"/>
        <v>7.0000000000000007E-2</v>
      </c>
      <c r="CM61" s="99">
        <f t="shared" si="39"/>
        <v>7.2499999999999995E-2</v>
      </c>
      <c r="CN61" s="99">
        <f t="shared" si="39"/>
        <v>7.3000000000000009E-2</v>
      </c>
      <c r="CO61" s="99">
        <f t="shared" si="39"/>
        <v>7.7499999999999999E-2</v>
      </c>
      <c r="CP61" s="99">
        <f t="shared" si="39"/>
        <v>7.8100000000000003E-2</v>
      </c>
      <c r="CQ61" s="99">
        <f t="shared" si="39"/>
        <v>7.8100000000000003E-2</v>
      </c>
      <c r="CR61" s="99">
        <f t="shared" si="39"/>
        <v>7.5999999999999998E-2</v>
      </c>
      <c r="CS61" s="99">
        <f t="shared" si="39"/>
        <v>7.7499999999999999E-2</v>
      </c>
      <c r="CT61" s="99">
        <f t="shared" si="39"/>
        <v>7.4999999999999997E-2</v>
      </c>
      <c r="CU61" s="99">
        <f t="shared" si="39"/>
        <v>7.4999999999999997E-2</v>
      </c>
      <c r="CV61" s="99">
        <f t="shared" si="39"/>
        <v>7.350000000000001E-2</v>
      </c>
      <c r="CW61" s="99">
        <f t="shared" si="39"/>
        <v>7.350000000000001E-2</v>
      </c>
      <c r="CX61" s="99">
        <f t="shared" si="39"/>
        <v>7.4999999999999997E-2</v>
      </c>
      <c r="CY61" s="99">
        <f t="shared" si="39"/>
        <v>7.350000000000001E-2</v>
      </c>
      <c r="CZ61" s="99">
        <f t="shared" si="39"/>
        <v>7.350000000000001E-2</v>
      </c>
      <c r="DA61" s="99">
        <f t="shared" si="39"/>
        <v>7.350000000000001E-2</v>
      </c>
      <c r="DB61" s="99">
        <f t="shared" si="39"/>
        <v>7.350000000000001E-2</v>
      </c>
      <c r="DC61" s="99">
        <f t="shared" si="39"/>
        <v>7.0000000000000007E-2</v>
      </c>
      <c r="DD61" s="99">
        <f t="shared" si="39"/>
        <v>7.0000000000000007E-2</v>
      </c>
      <c r="DE61" s="99">
        <f t="shared" si="39"/>
        <v>6.9680000000000006E-2</v>
      </c>
      <c r="DF61" s="99">
        <f t="shared" si="39"/>
        <v>6.9680000000000006E-2</v>
      </c>
      <c r="DG61" s="99">
        <f t="shared" si="39"/>
        <v>7.0500000000000007E-2</v>
      </c>
      <c r="DH61" s="99">
        <f t="shared" si="39"/>
        <v>7.0500000000000007E-2</v>
      </c>
      <c r="DI61" s="99">
        <f t="shared" si="39"/>
        <v>7.0000000000000007E-2</v>
      </c>
      <c r="DJ61" s="99">
        <f t="shared" si="39"/>
        <v>7.0000000000000007E-2</v>
      </c>
      <c r="DK61" s="99">
        <f t="shared" si="39"/>
        <v>7.0000000000000007E-2</v>
      </c>
      <c r="DL61" s="99">
        <f t="shared" si="39"/>
        <v>6.7500000000000004E-2</v>
      </c>
      <c r="DM61" s="99">
        <f t="shared" si="39"/>
        <v>6.5000000000000002E-2</v>
      </c>
      <c r="DN61" s="99">
        <f t="shared" si="39"/>
        <v>6.5000000000000002E-2</v>
      </c>
      <c r="DO61" s="99">
        <f t="shared" si="39"/>
        <v>6.5000000000000002E-2</v>
      </c>
      <c r="DP61" s="99">
        <f t="shared" si="39"/>
        <v>6.5000000000000002E-2</v>
      </c>
      <c r="DQ61" s="99">
        <f t="shared" si="39"/>
        <v>6.5000000000000002E-2</v>
      </c>
      <c r="DR61" s="99">
        <f t="shared" si="39"/>
        <v>6.5000000000000002E-2</v>
      </c>
      <c r="DS61" s="99">
        <f t="shared" si="39"/>
        <v>6.5000000000000002E-2</v>
      </c>
      <c r="DT61" s="99">
        <f t="shared" si="39"/>
        <v>6.5000000000000002E-2</v>
      </c>
      <c r="DU61" s="99">
        <f t="shared" si="39"/>
        <v>6.5000000000000002E-2</v>
      </c>
      <c r="DV61" s="99">
        <f t="shared" ref="DV61:DW61" si="40">MEDIAN(DV2:DV52)</f>
        <v>6.4000000000000001E-2</v>
      </c>
      <c r="DW61" s="99">
        <f t="shared" si="40"/>
        <v>0.06</v>
      </c>
      <c r="DX61" s="99">
        <f t="shared" ref="DX61:DY61" si="41">MEDIAN(DX2:DX52)</f>
        <v>0.06</v>
      </c>
      <c r="DY61" s="106">
        <f t="shared" si="41"/>
        <v>0.06</v>
      </c>
      <c r="DZ61" s="68"/>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row>
    <row r="62" spans="1:170" ht="15" customHeight="1">
      <c r="A62" s="40" t="s">
        <v>83</v>
      </c>
      <c r="B62" s="68"/>
      <c r="C62" s="68" cm="1">
        <f t="array" ref="C62">MEDIAN(IF(C2:C52&gt;0,C2:C52))</f>
        <v>0.02</v>
      </c>
      <c r="D62" s="68" cm="1">
        <f t="array" ref="D62">MEDIAN(IF(D2:D52&gt;0,D2:D52))</f>
        <v>0.02</v>
      </c>
      <c r="E62" s="68" cm="1">
        <f t="array" ref="E62">MEDIAN(IF(E2:E52&gt;0,E2:E52))</f>
        <v>0.02</v>
      </c>
      <c r="F62" s="68" cm="1">
        <f t="array" ref="F62">MEDIAN(IF(F2:F52&gt;0,F2:F52))</f>
        <v>0.02</v>
      </c>
      <c r="G62" s="68" cm="1">
        <f t="array" ref="G62">MEDIAN(IF(G2:G52&gt;0,G2:G52))</f>
        <v>0.02</v>
      </c>
      <c r="H62" s="68" cm="1">
        <f t="array" ref="H62">MEDIAN(IF(H2:H52&gt;0,H2:H52))</f>
        <v>0.02</v>
      </c>
      <c r="I62" s="68" cm="1">
        <f t="array" ref="I62">MEDIAN(IF(I2:I52&gt;0,I2:I52))</f>
        <v>0.02</v>
      </c>
      <c r="J62" s="68" cm="1">
        <f t="array" ref="J62">MEDIAN(IF(J2:J52&gt;0,J2:J52))</f>
        <v>0.02</v>
      </c>
      <c r="K62" s="68" cm="1">
        <f t="array" ref="K62">MEDIAN(IF(K2:K52&gt;0,K2:K52))</f>
        <v>0.04</v>
      </c>
      <c r="L62" s="68" cm="1">
        <f t="array" ref="L62">MEDIAN(IF(L2:L52&gt;0,L2:L52))</f>
        <v>0.04</v>
      </c>
      <c r="M62" s="68" cm="1">
        <f t="array" ref="M62">MEDIAN(IF(M2:M52&gt;0,M2:M52))</f>
        <v>0.05</v>
      </c>
      <c r="N62" s="68" cm="1">
        <f t="array" ref="N62">MEDIAN(IF(N2:N52&gt;0,N2:N52))</f>
        <v>0.05</v>
      </c>
      <c r="O62" s="68" cm="1">
        <f t="array" ref="O62">MEDIAN(IF(O2:O52&gt;0,O2:O52))</f>
        <v>4.4999999999999998E-2</v>
      </c>
      <c r="P62" s="68" cm="1">
        <f t="array" ref="P62">MEDIAN(IF(P2:P52&gt;0,P2:P52))</f>
        <v>4.4999999999999998E-2</v>
      </c>
      <c r="Q62" s="68" cm="1">
        <f t="array" ref="Q62">MEDIAN(IF(Q2:Q52&gt;0,Q2:Q52))</f>
        <v>0.03</v>
      </c>
      <c r="R62" s="68" cm="1">
        <f t="array" ref="R62">MEDIAN(IF(R2:R52&gt;0,R2:R52))</f>
        <v>2.5000000000000001E-2</v>
      </c>
      <c r="S62" s="68" cm="1">
        <f t="array" ref="S62">MEDIAN(IF(S2:S52&gt;0,S2:S52))</f>
        <v>0.02</v>
      </c>
      <c r="T62" s="68" cm="1">
        <f t="array" ref="T62">MEDIAN(IF(T2:T52&gt;0,T2:T52))</f>
        <v>0.02</v>
      </c>
      <c r="U62" s="68" cm="1">
        <f t="array" ref="U62">MEDIAN(IF(U2:U52&gt;0,U2:U52))</f>
        <v>2.75E-2</v>
      </c>
      <c r="V62" s="68" cm="1">
        <f t="array" ref="V62">MEDIAN(IF(V2:V52&gt;0,V2:V52))</f>
        <v>0.03</v>
      </c>
      <c r="W62" s="68" cm="1">
        <f t="array" ref="W62">MEDIAN(IF(W2:W52&gt;0,W2:W52))</f>
        <v>0.03</v>
      </c>
      <c r="X62" s="68" cm="1">
        <f t="array" ref="X62">MEDIAN(IF(X2:X52&gt;0,X2:X52))</f>
        <v>0.03</v>
      </c>
      <c r="Y62" s="68" cm="1">
        <f t="array" ref="Y62">MEDIAN(IF(Y2:Y52&gt;0,Y2:Y52))</f>
        <v>0.03</v>
      </c>
      <c r="Z62" s="68" cm="1">
        <f t="array" ref="Z62">MEDIAN(IF(Z2:Z52&gt;0,Z2:Z52))</f>
        <v>0.03</v>
      </c>
      <c r="AA62" s="68" cm="1">
        <f t="array" ref="AA62">MEDIAN(IF(AA2:AA52&gt;0,AA2:AA52))</f>
        <v>0.03</v>
      </c>
      <c r="AB62" s="68" cm="1">
        <f t="array" ref="AB62">MEDIAN(IF(AB2:AB52&gt;0,AB2:AB52))</f>
        <v>3.5750000000000004E-2</v>
      </c>
      <c r="AC62" s="68" cm="1">
        <f t="array" ref="AC62">MEDIAN(IF(AC2:AC52&gt;0,AC2:AC52))</f>
        <v>3.5750000000000004E-2</v>
      </c>
      <c r="AD62" s="68" cm="1">
        <f t="array" ref="AD62">MEDIAN(IF(AD2:AD52&gt;0,AD2:AD52))</f>
        <v>3.5750000000000004E-2</v>
      </c>
      <c r="AE62" s="68" cm="1">
        <f t="array" ref="AE62">MEDIAN(IF(AE2:AE52&gt;0,AE2:AE52))</f>
        <v>3.6666666666666667E-2</v>
      </c>
      <c r="AF62" s="68" cm="1">
        <f t="array" ref="AF62">MEDIAN(IF(AF2:AF52&gt;0,AF2:AF52))</f>
        <v>3.9999999999999994E-2</v>
      </c>
      <c r="AG62" s="68" cm="1">
        <f t="array" ref="AG62">MEDIAN(IF(AG2:AG52&gt;0,AG2:AG52))</f>
        <v>0.04</v>
      </c>
      <c r="AH62" s="68" cm="1">
        <f t="array" ref="AH62">MEDIAN(IF(AH2:AH52&gt;0,AH2:AH52))</f>
        <v>0.04</v>
      </c>
      <c r="AI62" s="68" cm="1">
        <f t="array" ref="AI62">MEDIAN(IF(AI2:AI52&gt;0,AI2:AI52))</f>
        <v>3.5000000000000003E-2</v>
      </c>
      <c r="AJ62" s="68" cm="1">
        <f t="array" ref="AJ62">MEDIAN(IF(AJ2:AJ52&gt;0,AJ2:AJ52))</f>
        <v>3.5000000000000003E-2</v>
      </c>
      <c r="AK62" s="68" cm="1">
        <f t="array" ref="AK62">MEDIAN(IF(AK2:AK52&gt;0,AK2:AK52))</f>
        <v>0.04</v>
      </c>
      <c r="AL62" s="68" cm="1">
        <f t="array" ref="AL62">MEDIAN(IF(AL2:AL52&gt;0,AL2:AL52))</f>
        <v>0.04</v>
      </c>
      <c r="AM62" s="68" cm="1">
        <f t="array" ref="AM62">MEDIAN(IF(AM2:AM52&gt;0,AM2:AM52))</f>
        <v>0.04</v>
      </c>
      <c r="AN62" s="68" cm="1">
        <f t="array" ref="AN62">MEDIAN(IF(AN2:AN52&gt;0,AN2:AN52))</f>
        <v>0.04</v>
      </c>
      <c r="AO62" s="68" cm="1">
        <f t="array" ref="AO62">MEDIAN(IF(AO2:AO52&gt;0,AO2:AO52))</f>
        <v>4.2499999999999996E-2</v>
      </c>
      <c r="AP62" s="68" cm="1">
        <f t="array" ref="AP62">MEDIAN(IF(AP2:AP52&gt;0,AP2:AP52))</f>
        <v>4.2499999999999996E-2</v>
      </c>
      <c r="AQ62" s="68" cm="1">
        <f t="array" ref="AQ62">MEDIAN(IF(AQ2:AQ52&gt;0,AQ2:AQ52))</f>
        <v>4.7500000000000001E-2</v>
      </c>
      <c r="AR62" s="68" cm="1">
        <f t="array" ref="AR62">MEDIAN(IF(AR2:AR52&gt;0,AR2:AR52))</f>
        <v>4.7500000000000001E-2</v>
      </c>
      <c r="AS62" s="68" cm="1">
        <f t="array" ref="AS62">MEDIAN(IF(AS2:AS52&gt;0,AS2:AS52))</f>
        <v>0.04</v>
      </c>
      <c r="AT62" s="68" cm="1">
        <f t="array" ref="AT62">MEDIAN(IF(AT2:AT52&gt;0,AT2:AT52))</f>
        <v>0.04</v>
      </c>
      <c r="AU62" s="68" cm="1">
        <f t="array" ref="AU62">MEDIAN(IF(AU2:AU52&gt;0,AU2:AU52))</f>
        <v>0.04</v>
      </c>
      <c r="AV62" s="68" cm="1">
        <f t="array" ref="AV62">MEDIAN(IF(AV2:AV52&gt;0,AV2:AV52))</f>
        <v>0.04</v>
      </c>
      <c r="AW62" s="68" cm="1">
        <f t="array" ref="AW62">MEDIAN(IF(AW2:AW52&gt;0,AW2:AW52))</f>
        <v>0.04</v>
      </c>
      <c r="AX62" s="68" cm="1">
        <f t="array" ref="AX62">MEDIAN(IF(AX2:AX52&gt;0,AX2:AX52))</f>
        <v>4.7100000000000003E-2</v>
      </c>
      <c r="AY62" s="68" cm="1">
        <f t="array" ref="AY62">MEDIAN(IF(AY2:AY52&gt;0,AY2:AY52))</f>
        <v>4.4999999999999998E-2</v>
      </c>
      <c r="AZ62" s="68" cm="1">
        <f t="array" ref="AZ62">MEDIAN(IF(AZ2:AZ52&gt;0,AZ2:AZ52))</f>
        <v>4.4999999999999998E-2</v>
      </c>
      <c r="BA62" s="68" cm="1">
        <f t="array" ref="BA62">MEDIAN(IF(BA2:BA52&gt;0,BA2:BA52))</f>
        <v>0.05</v>
      </c>
      <c r="BB62" s="68" cm="1">
        <f t="array" ref="BB62">MEDIAN(IF(BB2:BB52&gt;0,BB2:BB52))</f>
        <v>0.05</v>
      </c>
      <c r="BC62" s="68" cm="1">
        <f t="array" ref="BC62">MEDIAN(IF(BC2:BC52&gt;0,BC2:BC52))</f>
        <v>0.05</v>
      </c>
      <c r="BD62" s="68" cm="1">
        <f t="array" ref="BD62">MEDIAN(IF(BD2:BD52&gt;0,BD2:BD52))</f>
        <v>0.05</v>
      </c>
      <c r="BE62" s="68" cm="1">
        <f t="array" ref="BE62">MEDIAN(IF(BE2:BE52&gt;0,BE2:BE52))</f>
        <v>0.05</v>
      </c>
      <c r="BF62" s="68" cm="1">
        <f t="array" ref="BF62">MEDIAN(IF(BF2:BF52&gt;0,BF2:BF52))</f>
        <v>0.05</v>
      </c>
      <c r="BG62" s="68" cm="1">
        <f t="array" ref="BG62">MEDIAN(IF(BG2:BG52&gt;0,BG2:BG52))</f>
        <v>0.05</v>
      </c>
      <c r="BH62" s="68" cm="1">
        <f t="array" ref="BH62">MEDIAN(IF(BH2:BH52&gt;0,BH2:BH52))</f>
        <v>0.05</v>
      </c>
      <c r="BI62" s="68" cm="1">
        <f t="array" ref="BI62">MEDIAN(IF(BI2:BI52&gt;0,BI2:BI52))</f>
        <v>0.05</v>
      </c>
      <c r="BJ62" s="68" cm="1">
        <f t="array" ref="BJ62">MEDIAN(IF(BJ2:BJ52&gt;0,BJ2:BJ52))</f>
        <v>0.05</v>
      </c>
      <c r="BK62" s="68" cm="1">
        <f t="array" ref="BK62">MEDIAN(IF(BK2:BK52&gt;0,BK2:BK52))</f>
        <v>0.05</v>
      </c>
      <c r="BL62" s="68" cm="1">
        <f t="array" ref="BL62">MEDIAN(IF(BL2:BL52&gt;0,BL2:BL52))</f>
        <v>0.05</v>
      </c>
      <c r="BM62" s="68" cm="1">
        <f t="array" ref="BM62">MEDIAN(IF(BM2:BM52&gt;0,BM2:BM52))</f>
        <v>0.05</v>
      </c>
      <c r="BN62" s="68" cm="1">
        <f t="array" ref="BN62">MEDIAN(IF(BN2:BN52&gt;0,BN2:BN52))</f>
        <v>0.05</v>
      </c>
      <c r="BO62" s="68" cm="1">
        <f t="array" ref="BO62">MEDIAN(IF(BO2:BO52&gt;0,BO2:BO52))</f>
        <v>0.05</v>
      </c>
      <c r="BP62" s="68" cm="1">
        <f t="array" ref="BP62">MEDIAN(IF(BP2:BP52&gt;0,BP2:BP52))</f>
        <v>5.1250000000000004E-2</v>
      </c>
      <c r="BQ62" s="68" cm="1">
        <f t="array" ref="BQ62">MEDIAN(IF(BQ2:BQ52&gt;0,BQ2:BQ52))</f>
        <v>5.3749999999999999E-2</v>
      </c>
      <c r="BR62" s="68" cm="1">
        <f t="array" ref="BR62">MEDIAN(IF(BR2:BR52&gt;0,BR2:BR52))</f>
        <v>0.06</v>
      </c>
      <c r="BS62" s="68" cm="1">
        <f t="array" ref="BS62">MEDIAN(IF(BS2:BS52&gt;0,BS2:BS52))</f>
        <v>0.06</v>
      </c>
      <c r="BT62" s="68" cm="1">
        <f t="array" ref="BT62">MEDIAN(IF(BT2:BT52&gt;0,BT2:BT52))</f>
        <v>0.06</v>
      </c>
      <c r="BU62" s="68" cm="1">
        <f t="array" ref="BU62">MEDIAN(IF(BU2:BU52&gt;0,BU2:BU52))</f>
        <v>0.06</v>
      </c>
      <c r="BV62" s="68" cm="1">
        <f t="array" ref="BV62">MEDIAN(IF(BV2:BV52&gt;0,BV2:BV52))</f>
        <v>0.06</v>
      </c>
      <c r="BW62" s="68" cm="1">
        <f t="array" ref="BW62">MEDIAN(IF(BW2:BW52&gt;0,BW2:BW52))</f>
        <v>0.06</v>
      </c>
      <c r="BX62" s="68" cm="1">
        <f t="array" ref="BX62">MEDIAN(IF(BX2:BX52&gt;0,BX2:BX52))</f>
        <v>6.2149999999999997E-2</v>
      </c>
      <c r="BY62" s="68" cm="1">
        <f t="array" ref="BY62">MEDIAN(IF(BY2:BY52&gt;0,BY2:BY52))</f>
        <v>6.4649999999999999E-2</v>
      </c>
      <c r="BZ62" s="68" cm="1">
        <f t="array" ref="BZ62">MEDIAN(IF(BZ2:BZ52&gt;0,BZ2:BZ52))</f>
        <v>6.4350000000000004E-2</v>
      </c>
      <c r="CA62" s="68" cm="1">
        <f t="array" ref="CA62">MEDIAN(IF(CA2:CA52&gt;0,CA2:CA52))</f>
        <v>6.5000000000000002E-2</v>
      </c>
      <c r="CB62" s="68" cm="1">
        <f t="array" ref="CB62">MEDIAN(IF(CB2:CB52&gt;0,CB2:CB52))</f>
        <v>6.7500000000000004E-2</v>
      </c>
      <c r="CC62" s="68" cm="1">
        <f t="array" ref="CC62">MEDIAN(IF(CC2:CC52&gt;0,CC2:CC52))</f>
        <v>6.7500000000000004E-2</v>
      </c>
      <c r="CD62" s="68" cm="1">
        <f t="array" ref="CD62">MEDIAN(IF(CD2:CD52&gt;0,CD2:CD52))</f>
        <v>6.7500000000000004E-2</v>
      </c>
      <c r="CE62" s="68" cm="1">
        <f t="array" ref="CE62">MEDIAN(IF(CE2:CE52&gt;0,CE2:CE52))</f>
        <v>6.7500000000000004E-2</v>
      </c>
      <c r="CF62" s="68" cm="1">
        <f t="array" ref="CF62">MEDIAN(IF(CF2:CF52&gt;0,CF2:CF52))</f>
        <v>6.93E-2</v>
      </c>
      <c r="CG62" s="68" cm="1">
        <f t="array" ref="CG62">MEDIAN(IF(CG2:CG52&gt;0,CG2:CG52))</f>
        <v>7.4999999999999997E-2</v>
      </c>
      <c r="CH62" s="68" cm="1">
        <f t="array" ref="CH62">MEDIAN(IF(CH2:CH52&gt;0,CH2:CH52))</f>
        <v>7.4999999999999997E-2</v>
      </c>
      <c r="CI62" s="68" cm="1">
        <f t="array" ref="CI62">MEDIAN(IF(CI2:CI52&gt;0,CI2:CI52))</f>
        <v>7.2499999999999995E-2</v>
      </c>
      <c r="CJ62" s="68" cm="1">
        <f t="array" ref="CJ62">MEDIAN(IF(CJ2:CJ52&gt;0,CJ2:CJ52))</f>
        <v>7.4999999999999997E-2</v>
      </c>
      <c r="CK62" s="68" cm="1">
        <f t="array" ref="CK62">MEDIAN(IF(CK2:CK52&gt;0,CK2:CK52))</f>
        <v>7.6999999999999999E-2</v>
      </c>
      <c r="CL62" s="68" cm="1">
        <f t="array" ref="CL62">MEDIAN(IF(CL2:CL52&gt;0,CL2:CL52))</f>
        <v>7.9000000000000001E-2</v>
      </c>
      <c r="CM62" s="68" cm="1">
        <f t="array" ref="CM62">MEDIAN(IF(CM2:CM52&gt;0,CM2:CM52))</f>
        <v>7.9000000000000001E-2</v>
      </c>
      <c r="CN62" s="68" cm="1">
        <f t="array" ref="CN62">MEDIAN(IF(CN2:CN52&gt;0,CN2:CN52))</f>
        <v>7.9000000000000001E-2</v>
      </c>
      <c r="CO62" s="68" cm="1">
        <f t="array" ref="CO62">MEDIAN(IF(CO2:CO52&gt;0,CO2:CO52))</f>
        <v>7.9000000000000001E-2</v>
      </c>
      <c r="CP62" s="68" cm="1">
        <f t="array" ref="CP62">MEDIAN(IF(CP2:CP52&gt;0,CP2:CP52))</f>
        <v>7.9825000000000007E-2</v>
      </c>
      <c r="CQ62" s="68" cm="1">
        <f t="array" ref="CQ62">MEDIAN(IF(CQ2:CQ52&gt;0,CQ2:CQ52))</f>
        <v>7.9049999999999995E-2</v>
      </c>
      <c r="CR62" s="68" cm="1">
        <f t="array" ref="CR62">MEDIAN(IF(CR2:CR52&gt;0,CR2:CR52))</f>
        <v>7.9000000000000001E-2</v>
      </c>
      <c r="CS62" s="68" cm="1">
        <f t="array" ref="CS62">MEDIAN(IF(CS2:CS52&gt;0,CS2:CS52))</f>
        <v>7.9000000000000001E-2</v>
      </c>
      <c r="CT62" s="68" cm="1">
        <f t="array" ref="CT62">MEDIAN(IF(CT2:CT52&gt;0,CT2:CT52))</f>
        <v>7.8100000000000003E-2</v>
      </c>
      <c r="CU62" s="68" cm="1">
        <f t="array" ref="CU62">MEDIAN(IF(CU2:CU52&gt;0,CU2:CU52))</f>
        <v>7.9000000000000001E-2</v>
      </c>
      <c r="CV62" s="68" cm="1">
        <f t="array" ref="CV62">MEDIAN(IF(CV2:CV52&gt;0,CV2:CV52))</f>
        <v>7.9000000000000001E-2</v>
      </c>
      <c r="CW62" s="68" cm="1">
        <f t="array" ref="CW62">MEDIAN(IF(CW2:CW52&gt;0,CW2:CW52))</f>
        <v>7.9000000000000001E-2</v>
      </c>
      <c r="CX62" s="68" cm="1">
        <f t="array" ref="CX62">MEDIAN(IF(CX2:CX52&gt;0,CX2:CX52))</f>
        <v>7.9000000000000001E-2</v>
      </c>
      <c r="CY62" s="68" cm="1">
        <f t="array" ref="CY62">MEDIAN(IF(CY2:CY52&gt;0,CY2:CY52))</f>
        <v>7.5999999999999998E-2</v>
      </c>
      <c r="CZ62" s="68" cm="1">
        <f t="array" ref="CZ62">MEDIAN(IF(CZ2:CZ52&gt;0,CZ2:CZ52))</f>
        <v>7.5999999999999998E-2</v>
      </c>
      <c r="DA62" s="68" cm="1">
        <f t="array" ref="DA62">MEDIAN(IF(DA2:DA52&gt;0,DA2:DA52))</f>
        <v>7.5999999999999998E-2</v>
      </c>
      <c r="DB62" s="68" cm="1">
        <f t="array" ref="DB62">MEDIAN(IF(DB2:DB52&gt;0,DB2:DB52))</f>
        <v>7.5999999999999998E-2</v>
      </c>
      <c r="DC62" s="68" cm="1">
        <f t="array" ref="DC62">MEDIAN(IF(DC2:DC52&gt;0,DC2:DC52))</f>
        <v>7.4999999999999997E-2</v>
      </c>
      <c r="DD62" s="68" cm="1">
        <f t="array" ref="DD62">MEDIAN(IF(DD2:DD52&gt;0,DD2:DD52))</f>
        <v>7.350000000000001E-2</v>
      </c>
      <c r="DE62" s="68" cm="1">
        <f t="array" ref="DE62">MEDIAN(IF(DE2:DE52&gt;0,DE2:DE52))</f>
        <v>7.3000000000000009E-2</v>
      </c>
      <c r="DF62" s="68" cm="1">
        <f t="array" ref="DF62">MEDIAN(IF(DF2:DF52&gt;0,DF2:DF52))</f>
        <v>7.2000000000000008E-2</v>
      </c>
      <c r="DG62" s="68" cm="1">
        <f t="array" ref="DG62">MEDIAN(IF(DG2:DG52&gt;0,DG2:DG52))</f>
        <v>7.4500000000000011E-2</v>
      </c>
      <c r="DH62" s="68" cm="1">
        <f t="array" ref="DH62">MEDIAN(IF(DH2:DH52&gt;0,DH2:DH52))</f>
        <v>7.5999999999999998E-2</v>
      </c>
      <c r="DI62" s="68" cm="1">
        <f t="array" ref="DI62">MEDIAN(IF(DI2:DI52&gt;0,DI2:DI52))</f>
        <v>7.5999999999999998E-2</v>
      </c>
      <c r="DJ62" s="68" cm="1">
        <f t="array" ref="DJ62">MEDIAN(IF(DJ2:DJ52&gt;0,DJ2:DJ52))</f>
        <v>7.5999999999999998E-2</v>
      </c>
      <c r="DK62" s="68" cm="1">
        <f t="array" ref="DK62">MEDIAN(IF(DK2:DK52&gt;0,DK2:DK52))</f>
        <v>7.3999999999999996E-2</v>
      </c>
      <c r="DL62" s="68" cm="1">
        <f t="array" ref="DL62">MEDIAN(IF(DL2:DL52&gt;0,DL2:DL52))</f>
        <v>7.0999999999999994E-2</v>
      </c>
      <c r="DM62" s="68" cm="1">
        <f t="array" ref="DM62">MEDIAN(IF(DM2:DM52&gt;0,DM2:DM52))</f>
        <v>7.0000000000000007E-2</v>
      </c>
      <c r="DN62" s="68" cm="1">
        <f t="array" ref="DN62">MEDIAN(IF(DN2:DN52&gt;0,DN2:DN52))</f>
        <v>6.7500000000000004E-2</v>
      </c>
      <c r="DO62" s="68" cm="1">
        <f t="array" ref="DO62">MEDIAN(IF(DO2:DO52&gt;0,DO2:DO52))</f>
        <v>6.7500000000000004E-2</v>
      </c>
      <c r="DP62" s="68" cm="1">
        <f t="array" ref="DP62">MEDIAN(IF(DP2:DP52&gt;0,DP2:DP52))</f>
        <v>6.7500000000000004E-2</v>
      </c>
      <c r="DQ62" s="68" cm="1">
        <f t="array" ref="DQ62">MEDIAN(IF(DQ2:DQ52&gt;0,DQ2:DQ52))</f>
        <v>6.7500000000000004E-2</v>
      </c>
      <c r="DR62" s="68" cm="1">
        <f t="array" ref="DR62">MEDIAN(IF(DR2:DR52&gt;0,DR2:DR52))</f>
        <v>6.7500000000000004E-2</v>
      </c>
      <c r="DS62" s="68" cm="1">
        <f t="array" ref="DS62">MEDIAN(IF(DS2:DS52&gt;0,DS2:DS52))</f>
        <v>6.7500000000000004E-2</v>
      </c>
      <c r="DT62" s="68" cm="1">
        <f t="array" ref="DT62">MEDIAN(IF(DT2:DT52&gt;0,DT2:DT52))</f>
        <v>6.7500000000000004E-2</v>
      </c>
      <c r="DU62" s="68" cm="1">
        <f t="array" ref="DU62">MEDIAN(IF(DU2:DU52&gt;0,DU2:DU52))</f>
        <v>6.7500000000000004E-2</v>
      </c>
      <c r="DV62" s="68" cm="1">
        <f t="array" ref="DV62">MEDIAN(IF(DV2:DV52&gt;0,DV2:DV52))</f>
        <v>6.5000000000000002E-2</v>
      </c>
      <c r="DW62" s="68" cm="1">
        <f t="array" ref="DW62">MEDIAN(IF(DW2:DW52&gt;0,DW2:DW52))</f>
        <v>6.5000000000000002E-2</v>
      </c>
      <c r="DX62" s="68" cm="1">
        <f t="array" ref="DX62">MEDIAN(IF(DX2:DX52&gt;0,DX2:DX52))</f>
        <v>6.5000000000000002E-2</v>
      </c>
      <c r="DY62" s="69" cm="1">
        <f t="array" ref="DY62">MEDIAN(IF(DY2:DY52&gt;0,DY2:DY52))</f>
        <v>6.5000000000000002E-2</v>
      </c>
      <c r="DZ62" s="68"/>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row>
    <row r="63" spans="1:170" ht="15" customHeight="1">
      <c r="A63" s="41" t="s">
        <v>84</v>
      </c>
      <c r="B63" s="68"/>
      <c r="C63" s="68">
        <f t="shared" ref="C63:BM63" si="42">AVERAGE(C2:C52)</f>
        <v>3.9215686274509802E-4</v>
      </c>
      <c r="D63" s="68">
        <f t="shared" si="42"/>
        <v>3.9215686274509802E-4</v>
      </c>
      <c r="E63" s="68">
        <f t="shared" si="42"/>
        <v>3.9215686274509802E-4</v>
      </c>
      <c r="F63" s="68">
        <f t="shared" si="42"/>
        <v>3.9215686274509802E-4</v>
      </c>
      <c r="G63" s="68">
        <f t="shared" si="42"/>
        <v>3.9215686274509802E-4</v>
      </c>
      <c r="H63" s="68">
        <f t="shared" si="42"/>
        <v>3.9215686274509802E-4</v>
      </c>
      <c r="I63" s="68">
        <f t="shared" si="42"/>
        <v>3.9215686274509802E-4</v>
      </c>
      <c r="J63" s="68">
        <f t="shared" si="42"/>
        <v>3.9215686274509802E-4</v>
      </c>
      <c r="K63" s="68">
        <f t="shared" si="42"/>
        <v>7.8431372549019605E-4</v>
      </c>
      <c r="L63" s="68">
        <f t="shared" si="42"/>
        <v>7.8431372549019605E-4</v>
      </c>
      <c r="M63" s="68">
        <f t="shared" si="42"/>
        <v>1.9607843137254902E-3</v>
      </c>
      <c r="N63" s="68">
        <f t="shared" si="42"/>
        <v>1.9607843137254902E-3</v>
      </c>
      <c r="O63" s="68">
        <f t="shared" si="42"/>
        <v>1.764705882352941E-3</v>
      </c>
      <c r="P63" s="68">
        <f t="shared" si="42"/>
        <v>1.764705882352941E-3</v>
      </c>
      <c r="Q63" s="68">
        <f t="shared" si="42"/>
        <v>2.1568627450980391E-3</v>
      </c>
      <c r="R63" s="68">
        <f t="shared" si="42"/>
        <v>2.352941176470588E-3</v>
      </c>
      <c r="S63" s="68">
        <f t="shared" si="42"/>
        <v>3.2352941176470584E-3</v>
      </c>
      <c r="T63" s="68">
        <f t="shared" si="42"/>
        <v>4.6470588235294112E-3</v>
      </c>
      <c r="U63" s="68">
        <f t="shared" si="42"/>
        <v>6.0196078431372551E-3</v>
      </c>
      <c r="V63" s="68">
        <f t="shared" si="42"/>
        <v>5.5294117647058817E-3</v>
      </c>
      <c r="W63" s="68">
        <f t="shared" si="42"/>
        <v>6.5588235294117654E-3</v>
      </c>
      <c r="X63" s="68">
        <f t="shared" si="42"/>
        <v>7.3799019607843144E-3</v>
      </c>
      <c r="Y63" s="68">
        <f t="shared" si="42"/>
        <v>9.0710784313725486E-3</v>
      </c>
      <c r="Z63" s="68">
        <f t="shared" si="42"/>
        <v>8.8750000000000027E-3</v>
      </c>
      <c r="AA63" s="68">
        <f t="shared" si="42"/>
        <v>8.8098039215686284E-3</v>
      </c>
      <c r="AB63" s="68">
        <f t="shared" si="42"/>
        <v>9.1323529411764699E-3</v>
      </c>
      <c r="AC63" s="68">
        <f t="shared" si="42"/>
        <v>9.2303921568627437E-3</v>
      </c>
      <c r="AD63" s="68">
        <f t="shared" si="42"/>
        <v>9.2303921568627437E-3</v>
      </c>
      <c r="AE63" s="68">
        <f t="shared" si="42"/>
        <v>1.2106209150326796E-2</v>
      </c>
      <c r="AF63" s="68">
        <f t="shared" si="42"/>
        <v>1.2269607843137253E-2</v>
      </c>
      <c r="AG63" s="68">
        <f t="shared" si="42"/>
        <v>1.611274509803922E-2</v>
      </c>
      <c r="AH63" s="68">
        <f t="shared" si="42"/>
        <v>1.7666666666666671E-2</v>
      </c>
      <c r="AI63" s="68">
        <f t="shared" si="42"/>
        <v>2.1294117647058828E-2</v>
      </c>
      <c r="AJ63" s="68">
        <f t="shared" si="42"/>
        <v>2.2470588235294124E-2</v>
      </c>
      <c r="AK63" s="68">
        <f t="shared" si="42"/>
        <v>2.6343137254901967E-2</v>
      </c>
      <c r="AL63" s="68">
        <f t="shared" si="42"/>
        <v>2.7911764705882362E-2</v>
      </c>
      <c r="AM63" s="68">
        <f t="shared" si="42"/>
        <v>2.9872549019607859E-2</v>
      </c>
      <c r="AN63" s="68">
        <f t="shared" si="42"/>
        <v>2.9970588235294131E-2</v>
      </c>
      <c r="AO63" s="68">
        <f t="shared" si="42"/>
        <v>3.0975490196078443E-2</v>
      </c>
      <c r="AP63" s="68">
        <f t="shared" si="42"/>
        <v>3.1245098039215699E-2</v>
      </c>
      <c r="AQ63" s="68">
        <f t="shared" si="42"/>
        <v>3.1455882352941188E-2</v>
      </c>
      <c r="AR63" s="68">
        <f t="shared" si="42"/>
        <v>3.1161764705882368E-2</v>
      </c>
      <c r="AS63" s="68">
        <f t="shared" si="42"/>
        <v>2.8573529411764716E-2</v>
      </c>
      <c r="AT63" s="68">
        <f t="shared" si="42"/>
        <v>2.8377450980392169E-2</v>
      </c>
      <c r="AU63" s="68">
        <f t="shared" si="42"/>
        <v>2.8475490196078444E-2</v>
      </c>
      <c r="AV63" s="68">
        <f t="shared" si="42"/>
        <v>2.8475490196078444E-2</v>
      </c>
      <c r="AW63" s="68">
        <f t="shared" si="42"/>
        <v>2.965196078431374E-2</v>
      </c>
      <c r="AX63" s="68">
        <f t="shared" si="42"/>
        <v>3.0847058823529422E-2</v>
      </c>
      <c r="AY63" s="68">
        <f t="shared" si="42"/>
        <v>3.2043137254901974E-2</v>
      </c>
      <c r="AZ63" s="68">
        <f t="shared" si="42"/>
        <v>3.23372549019608E-2</v>
      </c>
      <c r="BA63" s="68">
        <f t="shared" si="42"/>
        <v>3.2999019607843148E-2</v>
      </c>
      <c r="BB63" s="68">
        <f t="shared" si="42"/>
        <v>3.2827450980392171E-2</v>
      </c>
      <c r="BC63" s="68">
        <f t="shared" si="42"/>
        <v>3.2974509803921581E-2</v>
      </c>
      <c r="BD63" s="68">
        <f t="shared" si="42"/>
        <v>3.3336274509803934E-2</v>
      </c>
      <c r="BE63" s="68">
        <f t="shared" si="42"/>
        <v>3.465784313725491E-2</v>
      </c>
      <c r="BF63" s="68">
        <f t="shared" si="42"/>
        <v>3.4853921568627461E-2</v>
      </c>
      <c r="BG63" s="68">
        <f t="shared" si="42"/>
        <v>3.6336274509803937E-2</v>
      </c>
      <c r="BH63" s="68">
        <f t="shared" si="42"/>
        <v>3.67107843137255E-2</v>
      </c>
      <c r="BI63" s="68">
        <f t="shared" si="42"/>
        <v>3.7934313725490214E-2</v>
      </c>
      <c r="BJ63" s="68">
        <f t="shared" si="42"/>
        <v>3.7834313725490211E-2</v>
      </c>
      <c r="BK63" s="68">
        <f t="shared" si="42"/>
        <v>3.8226470588235306E-2</v>
      </c>
      <c r="BL63" s="68">
        <f t="shared" si="42"/>
        <v>3.8030392156862762E-2</v>
      </c>
      <c r="BM63" s="68">
        <f t="shared" si="42"/>
        <v>3.8912745098039228E-2</v>
      </c>
      <c r="BN63" s="68">
        <f t="shared" ref="BN63:CL63" si="43">AVERAGE(BN2:BN52)</f>
        <v>3.8716666666666684E-2</v>
      </c>
      <c r="BO63" s="68">
        <f t="shared" si="43"/>
        <v>3.8625980392156881E-2</v>
      </c>
      <c r="BP63" s="68">
        <f t="shared" si="43"/>
        <v>3.927009803921571E-2</v>
      </c>
      <c r="BQ63" s="68">
        <f t="shared" si="43"/>
        <v>4.4034313725490201E-2</v>
      </c>
      <c r="BR63" s="68">
        <f t="shared" si="43"/>
        <v>4.5387254901960786E-2</v>
      </c>
      <c r="BS63" s="68">
        <f t="shared" si="43"/>
        <v>4.9897058823529419E-2</v>
      </c>
      <c r="BT63" s="68">
        <f t="shared" si="43"/>
        <v>5.0994117647058836E-2</v>
      </c>
      <c r="BU63" s="68">
        <f t="shared" si="43"/>
        <v>5.7548039215686297E-2</v>
      </c>
      <c r="BV63" s="68">
        <f t="shared" si="43"/>
        <v>5.806666666666669E-2</v>
      </c>
      <c r="BW63" s="68">
        <f t="shared" si="43"/>
        <v>5.9664705882352967E-2</v>
      </c>
      <c r="BX63" s="68">
        <f t="shared" si="43"/>
        <v>6.0449019607843164E-2</v>
      </c>
      <c r="BY63" s="68">
        <f t="shared" si="43"/>
        <v>6.264313725490199E-2</v>
      </c>
      <c r="BZ63" s="68">
        <f t="shared" si="43"/>
        <v>6.0736435294117687E-2</v>
      </c>
      <c r="CA63" s="68">
        <f t="shared" si="43"/>
        <v>6.1863960784313755E-2</v>
      </c>
      <c r="CB63" s="68">
        <f t="shared" si="43"/>
        <v>6.1775725490196109E-2</v>
      </c>
      <c r="CC63" s="68">
        <f t="shared" si="43"/>
        <v>6.2373764705882385E-2</v>
      </c>
      <c r="CD63" s="68">
        <f t="shared" si="43"/>
        <v>6.2663960784313757E-2</v>
      </c>
      <c r="CE63" s="68">
        <f t="shared" si="43"/>
        <v>6.3938470588235305E-2</v>
      </c>
      <c r="CF63" s="68">
        <f t="shared" si="43"/>
        <v>6.496695098039218E-2</v>
      </c>
      <c r="CG63" s="68">
        <f t="shared" si="43"/>
        <v>6.7992441176470589E-2</v>
      </c>
      <c r="CH63" s="68">
        <f t="shared" si="43"/>
        <v>6.8387843137254906E-2</v>
      </c>
      <c r="CI63" s="68">
        <f t="shared" si="43"/>
        <v>6.8148627450980395E-2</v>
      </c>
      <c r="CJ63" s="68">
        <f t="shared" si="43"/>
        <v>6.8125843137254907E-2</v>
      </c>
      <c r="CK63" s="68">
        <f t="shared" si="43"/>
        <v>6.7874196078431356E-2</v>
      </c>
      <c r="CL63" s="68">
        <f t="shared" si="43"/>
        <v>6.7622784313725481E-2</v>
      </c>
      <c r="CM63" s="68">
        <f>AVERAGE(CM2:CM52)</f>
        <v>6.8353176470588223E-2</v>
      </c>
      <c r="CN63" s="68">
        <f t="shared" ref="CN63:DX63" si="44">AVERAGE(CN2:CN52)</f>
        <v>6.9194352941176457E-2</v>
      </c>
      <c r="CO63" s="68">
        <f t="shared" si="44"/>
        <v>7.0596705882352936E-2</v>
      </c>
      <c r="CP63" s="68">
        <f t="shared" si="44"/>
        <v>7.0213519607843153E-2</v>
      </c>
      <c r="CQ63" s="68">
        <f t="shared" si="44"/>
        <v>7.0047343137254914E-2</v>
      </c>
      <c r="CR63" s="68">
        <f t="shared" si="44"/>
        <v>6.9587441176470588E-2</v>
      </c>
      <c r="CS63" s="68">
        <f t="shared" si="44"/>
        <v>6.9086950980392151E-2</v>
      </c>
      <c r="CT63" s="68">
        <f t="shared" si="44"/>
        <v>6.8348274509803922E-2</v>
      </c>
      <c r="CU63" s="68">
        <f t="shared" si="44"/>
        <v>6.87041568627451E-2</v>
      </c>
      <c r="CV63" s="68">
        <f t="shared" si="44"/>
        <v>6.8262980392156863E-2</v>
      </c>
      <c r="CW63" s="68">
        <f t="shared" si="44"/>
        <v>6.7792392156862738E-2</v>
      </c>
      <c r="CX63" s="68">
        <f t="shared" si="44"/>
        <v>6.7644941176470588E-2</v>
      </c>
      <c r="CY63" s="68">
        <f t="shared" si="44"/>
        <v>6.7743725490196083E-2</v>
      </c>
      <c r="CZ63" s="68">
        <f t="shared" si="44"/>
        <v>6.766529411764706E-2</v>
      </c>
      <c r="DA63" s="68">
        <f t="shared" si="44"/>
        <v>6.8213333333333334E-2</v>
      </c>
      <c r="DB63" s="68">
        <f t="shared" si="44"/>
        <v>6.8286862745098043E-2</v>
      </c>
      <c r="DC63" s="68">
        <f t="shared" si="44"/>
        <v>6.6949607843137249E-2</v>
      </c>
      <c r="DD63" s="68">
        <f t="shared" si="44"/>
        <v>6.6910392156862744E-2</v>
      </c>
      <c r="DE63" s="68">
        <f t="shared" si="44"/>
        <v>6.5616274509803924E-2</v>
      </c>
      <c r="DF63" s="68">
        <f t="shared" si="44"/>
        <v>6.6733628431372538E-2</v>
      </c>
      <c r="DG63" s="68">
        <f t="shared" si="44"/>
        <v>6.6723824509803922E-2</v>
      </c>
      <c r="DH63" s="68">
        <f t="shared" si="44"/>
        <v>6.6172844117647053E-2</v>
      </c>
      <c r="DI63" s="68">
        <f t="shared" si="44"/>
        <v>6.6192451960784313E-2</v>
      </c>
      <c r="DJ63" s="68">
        <f t="shared" si="44"/>
        <v>6.6037843137254915E-2</v>
      </c>
      <c r="DK63" s="68">
        <f t="shared" si="44"/>
        <v>6.5631960784313728E-2</v>
      </c>
      <c r="DL63" s="68">
        <f t="shared" si="44"/>
        <v>6.5108823529411775E-2</v>
      </c>
      <c r="DM63" s="68">
        <f t="shared" si="44"/>
        <v>6.3747058823529407E-2</v>
      </c>
      <c r="DN63" s="68">
        <f t="shared" si="44"/>
        <v>6.3188235294117642E-2</v>
      </c>
      <c r="DO63" s="68">
        <f t="shared" si="44"/>
        <v>6.2992156862745077E-2</v>
      </c>
      <c r="DP63" s="68">
        <f t="shared" si="44"/>
        <v>6.2825490196078429E-2</v>
      </c>
      <c r="DQ63" s="68">
        <f t="shared" si="44"/>
        <v>6.2282941176470596E-2</v>
      </c>
      <c r="DR63" s="68">
        <f t="shared" si="44"/>
        <v>6.1777058823529414E-2</v>
      </c>
      <c r="DS63" s="68">
        <f t="shared" si="44"/>
        <v>6.1100980392156869E-2</v>
      </c>
      <c r="DT63" s="68">
        <f t="shared" si="44"/>
        <v>6.070980392156862E-2</v>
      </c>
      <c r="DU63" s="68">
        <f t="shared" si="44"/>
        <v>5.9954901960784318E-2</v>
      </c>
      <c r="DV63" s="68">
        <f t="shared" si="44"/>
        <v>5.8881372549019616E-2</v>
      </c>
      <c r="DW63" s="68">
        <f t="shared" si="44"/>
        <v>5.793333333333333E-2</v>
      </c>
      <c r="DX63" s="68">
        <f t="shared" si="44"/>
        <v>5.6923529411764713E-2</v>
      </c>
      <c r="DY63" s="69">
        <f t="shared" ref="DY63" si="45">AVERAGE(DY2:DY52)</f>
        <v>5.6813725490196088E-2</v>
      </c>
      <c r="DZ63" s="68"/>
    </row>
    <row r="64" spans="1:170" ht="15" customHeight="1">
      <c r="A64" s="41" t="s">
        <v>85</v>
      </c>
      <c r="B64" s="68"/>
      <c r="C64" s="68" cm="1">
        <f t="array" ref="C64">AVERAGE(IF(C2:C52&gt;0,C2:C52))</f>
        <v>0.02</v>
      </c>
      <c r="D64" s="68" cm="1">
        <f t="array" ref="D64">AVERAGE(IF(D2:D52&gt;0,D2:D52))</f>
        <v>0.02</v>
      </c>
      <c r="E64" s="68" cm="1">
        <f t="array" ref="E64">AVERAGE(IF(E2:E52&gt;0,E2:E52))</f>
        <v>0.02</v>
      </c>
      <c r="F64" s="68" cm="1">
        <f t="array" ref="F64">AVERAGE(IF(F2:F52&gt;0,F2:F52))</f>
        <v>0.02</v>
      </c>
      <c r="G64" s="68" cm="1">
        <f t="array" ref="G64">AVERAGE(IF(G2:G52&gt;0,G2:G52))</f>
        <v>0.02</v>
      </c>
      <c r="H64" s="68" cm="1">
        <f t="array" ref="H64">AVERAGE(IF(H2:H52&gt;0,H2:H52))</f>
        <v>0.02</v>
      </c>
      <c r="I64" s="68" cm="1">
        <f t="array" ref="I64">AVERAGE(IF(I2:I52&gt;0,I2:I52))</f>
        <v>0.02</v>
      </c>
      <c r="J64" s="68" cm="1">
        <f t="array" ref="J64">AVERAGE(IF(J2:J52&gt;0,J2:J52))</f>
        <v>0.02</v>
      </c>
      <c r="K64" s="68" cm="1">
        <f t="array" ref="K64">AVERAGE(IF(K2:K52&gt;0,K2:K52))</f>
        <v>0.04</v>
      </c>
      <c r="L64" s="68" cm="1">
        <f t="array" ref="L64">AVERAGE(IF(L2:L52&gt;0,L2:L52))</f>
        <v>0.04</v>
      </c>
      <c r="M64" s="68" cm="1">
        <f t="array" ref="M64">AVERAGE(IF(M2:M52&gt;0,M2:M52))</f>
        <v>0.05</v>
      </c>
      <c r="N64" s="68" cm="1">
        <f t="array" ref="N64">AVERAGE(IF(N2:N52&gt;0,N2:N52))</f>
        <v>0.05</v>
      </c>
      <c r="O64" s="68" cm="1">
        <f t="array" ref="O64">AVERAGE(IF(O2:O52&gt;0,O2:O52))</f>
        <v>4.4999999999999998E-2</v>
      </c>
      <c r="P64" s="68" cm="1">
        <f t="array" ref="P64">AVERAGE(IF(P2:P52&gt;0,P2:P52))</f>
        <v>4.4999999999999998E-2</v>
      </c>
      <c r="Q64" s="68" cm="1">
        <f t="array" ref="Q64">AVERAGE(IF(Q2:Q52&gt;0,Q2:Q52))</f>
        <v>3.6666666666666667E-2</v>
      </c>
      <c r="R64" s="68" cm="1">
        <f t="array" ref="R64">AVERAGE(IF(R2:R52&gt;0,R2:R52))</f>
        <v>0.03</v>
      </c>
      <c r="S64" s="68" cm="1">
        <f t="array" ref="S64">AVERAGE(IF(S2:S52&gt;0,S2:S52))</f>
        <v>2.357142857142857E-2</v>
      </c>
      <c r="T64" s="68" cm="1">
        <f t="array" ref="T64">AVERAGE(IF(T2:T52&gt;0,T2:T52))</f>
        <v>3.3857142857142856E-2</v>
      </c>
      <c r="U64" s="68" cm="1">
        <f t="array" ref="U64">AVERAGE(IF(U2:U52&gt;0,U2:U52))</f>
        <v>3.0699999999999998E-2</v>
      </c>
      <c r="V64" s="68" cm="1">
        <f t="array" ref="V64">AVERAGE(IF(V2:V52&gt;0,V2:V52))</f>
        <v>3.1333333333333331E-2</v>
      </c>
      <c r="W64" s="68" cm="1">
        <f t="array" ref="W64">AVERAGE(IF(W2:W52&gt;0,W2:W52))</f>
        <v>3.040909090909091E-2</v>
      </c>
      <c r="X64" s="68" cm="1">
        <f t="array" ref="X64">AVERAGE(IF(X2:X52&gt;0,X2:X52))</f>
        <v>3.1364583333333335E-2</v>
      </c>
      <c r="Y64" s="68" cm="1">
        <f t="array" ref="Y64">AVERAGE(IF(Y2:Y52&gt;0,Y2:Y52))</f>
        <v>3.0841666666666667E-2</v>
      </c>
      <c r="Z64" s="68" cm="1">
        <f t="array" ref="Z64">AVERAGE(IF(Z2:Z52&gt;0,Z2:Z52))</f>
        <v>3.2330357142857154E-2</v>
      </c>
      <c r="AA64" s="68" cm="1">
        <f t="array" ref="AA64">AVERAGE(IF(AA2:AA52&gt;0,AA2:AA52))</f>
        <v>3.456153846153847E-2</v>
      </c>
      <c r="AB64" s="68" cm="1">
        <f t="array" ref="AB64">AVERAGE(IF(AB2:AB52&gt;0,AB2:AB52))</f>
        <v>3.5826923076923076E-2</v>
      </c>
      <c r="AC64" s="68" cm="1">
        <f t="array" ref="AC64">AVERAGE(IF(AC2:AC52&gt;0,AC2:AC52))</f>
        <v>3.6211538461538455E-2</v>
      </c>
      <c r="AD64" s="68" cm="1">
        <f t="array" ref="AD64">AVERAGE(IF(AD2:AD52&gt;0,AD2:AD52))</f>
        <v>3.6211538461538455E-2</v>
      </c>
      <c r="AE64" s="68" cm="1">
        <f t="array" ref="AE64">AVERAGE(IF(AE2:AE52&gt;0,AE2:AE52))</f>
        <v>3.6318627450980391E-2</v>
      </c>
      <c r="AF64" s="68" cm="1">
        <f t="array" ref="AF64">AVERAGE(IF(AF2:AF52&gt;0,AF2:AF52))</f>
        <v>3.6808823529411762E-2</v>
      </c>
      <c r="AG64" s="68" cm="1">
        <f t="array" ref="AG64">AVERAGE(IF(AG2:AG52&gt;0,AG2:AG52))</f>
        <v>4.1087500000000013E-2</v>
      </c>
      <c r="AH64" s="68" cm="1">
        <f t="array" ref="AH64">AVERAGE(IF(AH2:AH52&gt;0,AH2:AH52))</f>
        <v>4.2904761904761911E-2</v>
      </c>
      <c r="AI64" s="68" cm="1">
        <f t="array" ref="AI64">AVERAGE(IF(AI2:AI52&gt;0,AI2:AI52))</f>
        <v>4.1769230769230781E-2</v>
      </c>
      <c r="AJ64" s="68" cm="1">
        <f t="array" ref="AJ64">AVERAGE(IF(AJ2:AJ52&gt;0,AJ2:AJ52))</f>
        <v>4.0928571428571439E-2</v>
      </c>
      <c r="AK64" s="68" cm="1">
        <f t="array" ref="AK64">AVERAGE(IF(AK2:AK52&gt;0,AK2:AK52))</f>
        <v>4.4783333333333349E-2</v>
      </c>
      <c r="AL64" s="68" cm="1">
        <f t="array" ref="AL64">AVERAGE(IF(AL2:AL52&gt;0,AL2:AL52))</f>
        <v>4.5919354838709694E-2</v>
      </c>
      <c r="AM64" s="68" cm="1">
        <f t="array" ref="AM64">AVERAGE(IF(AM2:AM52&gt;0,AM2:AM52))</f>
        <v>4.6166666666666689E-2</v>
      </c>
      <c r="AN64" s="68" cm="1">
        <f t="array" ref="AN64">AVERAGE(IF(AN2:AN52&gt;0,AN2:AN52))</f>
        <v>4.6318181818181835E-2</v>
      </c>
      <c r="AO64" s="68" cm="1">
        <f t="array" ref="AO64">AVERAGE(IF(AO2:AO52&gt;0,AO2:AO52))</f>
        <v>4.6463235294117666E-2</v>
      </c>
      <c r="AP64" s="68" cm="1">
        <f t="array" ref="AP64">AVERAGE(IF(AP2:AP52&gt;0,AP2:AP52))</f>
        <v>4.6867647058823549E-2</v>
      </c>
      <c r="AQ64" s="68" cm="1">
        <f t="array" ref="AQ64">AVERAGE(IF(AQ2:AQ52&gt;0,AQ2:AQ52))</f>
        <v>4.7183823529411785E-2</v>
      </c>
      <c r="AR64" s="68" cm="1">
        <f t="array" ref="AR64">AVERAGE(IF(AR2:AR52&gt;0,AR2:AR52))</f>
        <v>4.6742647058823548E-2</v>
      </c>
      <c r="AS64" s="68" cm="1">
        <f t="array" ref="AS64">AVERAGE(IF(AS2:AS52&gt;0,AS2:AS52))</f>
        <v>4.4159090909090926E-2</v>
      </c>
      <c r="AT64" s="68" cm="1">
        <f t="array" ref="AT64">AVERAGE(IF(AT2:AT52&gt;0,AT2:AT52))</f>
        <v>4.3856060606060621E-2</v>
      </c>
      <c r="AU64" s="68" cm="1">
        <f t="array" ref="AU64">AVERAGE(IF(AU2:AU52&gt;0,AU2:AU52))</f>
        <v>4.400757575757578E-2</v>
      </c>
      <c r="AV64" s="68" cm="1">
        <f t="array" ref="AV64">AVERAGE(IF(AV2:AV52&gt;0,AV2:AV52))</f>
        <v>4.400757575757578E-2</v>
      </c>
      <c r="AW64" s="68" cm="1">
        <f t="array" ref="AW64">AVERAGE(IF(AW2:AW52&gt;0,AW2:AW52))</f>
        <v>4.4477941176470609E-2</v>
      </c>
      <c r="AX64" s="68" cm="1">
        <f t="array" ref="AX64">AVERAGE(IF(AX2:AX52&gt;0,AX2:AX52))</f>
        <v>4.6270588235294133E-2</v>
      </c>
      <c r="AY64" s="68" cm="1">
        <f t="array" ref="AY64">AVERAGE(IF(AY2:AY52&gt;0,AY2:AY52))</f>
        <v>4.6691428571428592E-2</v>
      </c>
      <c r="AZ64" s="68" cm="1">
        <f t="array" ref="AZ64">AVERAGE(IF(AZ2:AZ52&gt;0,AZ2:AZ52))</f>
        <v>4.7120000000000016E-2</v>
      </c>
      <c r="BA64" s="68" cm="1">
        <f t="array" ref="BA64">AVERAGE(IF(BA2:BA52&gt;0,BA2:BA52))</f>
        <v>4.8084285714285732E-2</v>
      </c>
      <c r="BB64" s="68" cm="1">
        <f t="array" ref="BB64">AVERAGE(IF(BB2:BB52&gt;0,BB2:BB52))</f>
        <v>4.7834285714285732E-2</v>
      </c>
      <c r="BC64" s="68" cm="1">
        <f t="array" ref="BC64">AVERAGE(IF(BC2:BC52&gt;0,BC2:BC52))</f>
        <v>4.8048571428571447E-2</v>
      </c>
      <c r="BD64" s="68" cm="1">
        <f t="array" ref="BD64">AVERAGE(IF(BD2:BD52&gt;0,BD2:BD52))</f>
        <v>4.8575714285714298E-2</v>
      </c>
      <c r="BE64" s="68" cm="1">
        <f t="array" ref="BE64">AVERAGE(IF(BE2:BE52&gt;0,BE2:BE52))</f>
        <v>5.0501428571428586E-2</v>
      </c>
      <c r="BF64" s="68" cm="1">
        <f t="array" ref="BF64">AVERAGE(IF(BF2:BF52&gt;0,BF2:BF52))</f>
        <v>5.0787142857142878E-2</v>
      </c>
      <c r="BG64" s="68" cm="1">
        <f t="array" ref="BG64">AVERAGE(IF(BG2:BG52&gt;0,BG2:BG52))</f>
        <v>5.1476388888888912E-2</v>
      </c>
      <c r="BH64" s="68" cm="1">
        <f t="array" ref="BH64">AVERAGE(IF(BH2:BH52&gt;0,BH2:BH52))</f>
        <v>5.0601351351351367E-2</v>
      </c>
      <c r="BI64" s="68" cm="1">
        <f t="array" ref="BI64">AVERAGE(IF(BI2:BI52&gt;0,BI2:BI52))</f>
        <v>5.2287837837837858E-2</v>
      </c>
      <c r="BJ64" s="68" cm="1">
        <f t="array" ref="BJ64">AVERAGE(IF(BJ2:BJ52&gt;0,BJ2:BJ52))</f>
        <v>5.2150000000000023E-2</v>
      </c>
      <c r="BK64" s="68" cm="1">
        <f t="array" ref="BK64">AVERAGE(IF(BK2:BK52&gt;0,BK2:BK52))</f>
        <v>5.2690540540540558E-2</v>
      </c>
      <c r="BL64" s="68" cm="1">
        <f t="array" ref="BL64">AVERAGE(IF(BL2:BL52&gt;0,BL2:BL52))</f>
        <v>5.242027027027029E-2</v>
      </c>
      <c r="BM64" s="68" cm="1">
        <f t="array" ref="BM64">AVERAGE(IF(BM2:BM52&gt;0,BM2:BM52))</f>
        <v>5.2225000000000021E-2</v>
      </c>
      <c r="BN64" s="68" cm="1">
        <f t="array" ref="BN64">AVERAGE(IF(BN2:BN52&gt;0,BN2:BN52))</f>
        <v>5.1961842105263181E-2</v>
      </c>
      <c r="BO64" s="68" cm="1">
        <f t="array" ref="BO64">AVERAGE(IF(BO2:BO52&gt;0,BO2:BO52))</f>
        <v>5.1840131578947388E-2</v>
      </c>
      <c r="BP64" s="68" cm="1">
        <f t="array" ref="BP64">AVERAGE(IF(BP2:BP52&gt;0,BP2:BP52))</f>
        <v>5.2704605263157921E-2</v>
      </c>
      <c r="BQ64" s="68" cm="1">
        <f t="array" ref="BQ64">AVERAGE(IF(BQ2:BQ52&gt;0,BQ2:BQ52))</f>
        <v>5.6143750000000006E-2</v>
      </c>
      <c r="BR64" s="68" cm="1">
        <f t="array" ref="BR64">AVERAGE(IF(BR2:BR52&gt;0,BR2:BR52))</f>
        <v>5.6457317073170733E-2</v>
      </c>
      <c r="BS64" s="68" cm="1">
        <f t="array" ref="BS64">AVERAGE(IF(BS2:BS52&gt;0,BS2:BS52))</f>
        <v>5.9180232558139548E-2</v>
      </c>
      <c r="BT64" s="68" cm="1">
        <f t="array" ref="BT64">AVERAGE(IF(BT2:BT52&gt;0,BT2:BT52))</f>
        <v>6.0481395348837223E-2</v>
      </c>
      <c r="BU64" s="68" cm="1">
        <f t="array" ref="BU64">AVERAGE(IF(BU2:BU52&gt;0,BU2:BU52))</f>
        <v>6.380326086956524E-2</v>
      </c>
      <c r="BV64" s="68" cm="1">
        <f t="array" ref="BV64">AVERAGE(IF(BV2:BV52&gt;0,BV2:BV52))</f>
        <v>6.4378260869565246E-2</v>
      </c>
      <c r="BW64" s="68" cm="1">
        <f t="array" ref="BW64">AVERAGE(IF(BW2:BW52&gt;0,BW2:BW52))</f>
        <v>6.6150000000000028E-2</v>
      </c>
      <c r="BX64" s="68" cm="1">
        <f t="array" ref="BX64">AVERAGE(IF(BX2:BX52&gt;0,BX2:BX52))</f>
        <v>6.701956521739133E-2</v>
      </c>
      <c r="BY64" s="68" cm="1">
        <f t="array" ref="BY64">AVERAGE(IF(BY2:BY52&gt;0,BY2:BY52))</f>
        <v>6.9452173913043508E-2</v>
      </c>
      <c r="BZ64" s="68" cm="1">
        <f t="array" ref="BZ64">AVERAGE(IF(BZ2:BZ52&gt;0,BZ2:BZ52))</f>
        <v>6.8834626666666718E-2</v>
      </c>
      <c r="CA64" s="68" cm="1">
        <f t="array" ref="CA64">AVERAGE(IF(CA2:CA52&gt;0,CA2:CA52))</f>
        <v>7.0112488888888921E-2</v>
      </c>
      <c r="CB64" s="68" cm="1">
        <f t="array" ref="CB64">AVERAGE(IF(CB2:CB52&gt;0,CB2:CB52))</f>
        <v>7.0012488888888919E-2</v>
      </c>
      <c r="CC64" s="68" cm="1">
        <f t="array" ref="CC64">AVERAGE(IF(CC2:CC52&gt;0,CC2:CC52))</f>
        <v>7.0690266666666696E-2</v>
      </c>
      <c r="CD64" s="68" cm="1">
        <f t="array" ref="CD64">AVERAGE(IF(CD2:CD52&gt;0,CD2:CD52))</f>
        <v>7.1019155555555588E-2</v>
      </c>
      <c r="CE64" s="68" cm="1">
        <f t="array" ref="CE64">AVERAGE(IF(CE2:CE52&gt;0,CE2:CE52))</f>
        <v>7.2463600000000003E-2</v>
      </c>
      <c r="CF64" s="68" cm="1">
        <f t="array" ref="CF64">AVERAGE(IF(CF2:CF52&gt;0,CF2:CF52))</f>
        <v>7.3629211111111134E-2</v>
      </c>
      <c r="CG64" s="68" cm="1">
        <f t="array" ref="CG64">AVERAGE(IF(CG2:CG52&gt;0,CG2:CG52))</f>
        <v>7.7058100000000004E-2</v>
      </c>
      <c r="CH64" s="68" cm="1">
        <f t="array" ref="CH64">AVERAGE(IF(CH2:CH52&gt;0,CH2:CH52))</f>
        <v>7.7506222222222226E-2</v>
      </c>
      <c r="CI64" s="68" cm="1">
        <f t="array" ref="CI64">AVERAGE(IF(CI2:CI52&gt;0,CI2:CI52))</f>
        <v>7.7235111111111115E-2</v>
      </c>
      <c r="CJ64" s="68" cm="1">
        <f t="array" ref="CJ64">AVERAGE(IF(CJ2:CJ52&gt;0,CJ2:CJ52))</f>
        <v>7.7209288888888894E-2</v>
      </c>
      <c r="CK64" s="68" cm="1">
        <f t="array" ref="CK64">AVERAGE(IF(CK2:CK52&gt;0,CK2:CK52))</f>
        <v>7.6924088888888881E-2</v>
      </c>
      <c r="CL64" s="68" cm="1">
        <f t="array" ref="CL64">AVERAGE(IF(CL2:CL52&gt;0,CL2:CL52))</f>
        <v>7.6639155555555546E-2</v>
      </c>
      <c r="CM64" s="68" cm="1">
        <f t="array" ref="CM64">AVERAGE(IF(CM2:CM52&gt;0,CM2:CM52))</f>
        <v>7.7466933333333321E-2</v>
      </c>
      <c r="CN64" s="68" cm="1">
        <f t="array" ref="CN64">AVERAGE(IF(CN2:CN52&gt;0,CN2:CN52))</f>
        <v>7.8420266666666655E-2</v>
      </c>
      <c r="CO64" s="68" cm="1">
        <f t="array" ref="CO64">AVERAGE(IF(CO2:CO52&gt;0,CO2:CO52))</f>
        <v>8.00096E-2</v>
      </c>
      <c r="CP64" s="68" cm="1">
        <f t="array" ref="CP64">AVERAGE(IF(CP2:CP52&gt;0,CP2:CP52))</f>
        <v>7.9575322222222231E-2</v>
      </c>
      <c r="CQ64" s="68" cm="1">
        <f t="array" ref="CQ64">AVERAGE(IF(CQ2:CQ52&gt;0,CQ2:CQ52))</f>
        <v>7.9386988888888899E-2</v>
      </c>
      <c r="CR64" s="68" cm="1">
        <f t="array" ref="CR64">AVERAGE(IF(CR2:CR52&gt;0,CR2:CR52))</f>
        <v>7.886576666666667E-2</v>
      </c>
      <c r="CS64" s="68" cm="1">
        <f t="array" ref="CS64">AVERAGE(IF(CS2:CS52&gt;0,CS2:CS52))</f>
        <v>7.8298544444444451E-2</v>
      </c>
      <c r="CT64" s="68" cm="1">
        <f t="array" ref="CT64">AVERAGE(IF(CT2:CT52&gt;0,CT2:CT52))</f>
        <v>7.7461377777777785E-2</v>
      </c>
      <c r="CU64" s="68" cm="1">
        <f t="array" ref="CU64">AVERAGE(IF(CU2:CU52&gt;0,CU2:CU52))</f>
        <v>7.786471111111111E-2</v>
      </c>
      <c r="CV64" s="68" cm="1">
        <f t="array" ref="CV64">AVERAGE(IF(CV2:CV52&gt;0,CV2:CV52))</f>
        <v>7.7364711111111109E-2</v>
      </c>
      <c r="CW64" s="68" cm="1">
        <f t="array" ref="CW64">AVERAGE(IF(CW2:CW52&gt;0,CW2:CW52))</f>
        <v>7.6831377777777765E-2</v>
      </c>
      <c r="CX64" s="68" cm="1">
        <f t="array" ref="CX64">AVERAGE(IF(CX2:CX52&gt;0,CX2:CX52))</f>
        <v>7.6664266666666675E-2</v>
      </c>
      <c r="CY64" s="68" cm="1">
        <f t="array" ref="CY64">AVERAGE(IF(CY2:CY52&gt;0,CY2:CY52))</f>
        <v>7.6776222222222218E-2</v>
      </c>
      <c r="CZ64" s="68" cm="1">
        <f t="array" ref="CZ64">AVERAGE(IF(CZ2:CZ52&gt;0,CZ2:CZ52))</f>
        <v>7.668733333333333E-2</v>
      </c>
      <c r="DA64" s="68" cm="1">
        <f t="array" ref="DA64">AVERAGE(IF(DA2:DA52&gt;0,DA2:DA52))</f>
        <v>7.7308444444444444E-2</v>
      </c>
      <c r="DB64" s="68" cm="1">
        <f t="array" ref="DB64">AVERAGE(IF(DB2:DB52&gt;0,DB2:DB52))</f>
        <v>7.7391777777777782E-2</v>
      </c>
      <c r="DC64" s="68" cm="1">
        <f t="array" ref="DC64">AVERAGE(IF(DC2:DC52&gt;0,DC2:DC52))</f>
        <v>7.5876222222222206E-2</v>
      </c>
      <c r="DD64" s="68" cm="1">
        <f t="array" ref="DD64">AVERAGE(IF(DD2:DD52&gt;0,DD2:DD52))</f>
        <v>7.5831777777777776E-2</v>
      </c>
      <c r="DE64" s="68" cm="1">
        <f t="array" ref="DE64">AVERAGE(IF(DE2:DE52&gt;0,DE2:DE52))</f>
        <v>7.4365111111111104E-2</v>
      </c>
      <c r="DF64" s="68" cm="1">
        <f t="array" ref="DF64">AVERAGE(IF(DF2:DF52&gt;0,DF2:DF52))</f>
        <v>7.3987283695652148E-2</v>
      </c>
      <c r="DG64" s="68" cm="1">
        <f t="array" ref="DG64">AVERAGE(IF(DG2:DG52&gt;0,DG2:DG52))</f>
        <v>7.3976414130434792E-2</v>
      </c>
      <c r="DH64" s="68" cm="1">
        <f t="array" ref="DH64">AVERAGE(IF(DH2:DH52&gt;0,DH2:DH52))</f>
        <v>7.4995889999999996E-2</v>
      </c>
      <c r="DI64" s="68" cm="1">
        <f t="array" ref="DI64">AVERAGE(IF(DI2:DI52&gt;0,DI2:DI52))</f>
        <v>7.5018112222222225E-2</v>
      </c>
      <c r="DJ64" s="68" cm="1">
        <f t="array" ref="DJ64">AVERAGE(IF(DJ2:DJ52&gt;0,DJ2:DJ52))</f>
        <v>7.4842888888888889E-2</v>
      </c>
      <c r="DK64" s="68" cm="1">
        <f t="array" ref="DK64">AVERAGE(IF(DK2:DK52&gt;0,DK2:DK52))</f>
        <v>7.4382888888888887E-2</v>
      </c>
      <c r="DL64" s="68" cm="1">
        <f t="array" ref="DL64">AVERAGE(IF(DL2:DL52&gt;0,DL2:DL52))</f>
        <v>7.3790000000000008E-2</v>
      </c>
      <c r="DM64" s="68" cm="1">
        <f t="array" ref="DM64">AVERAGE(IF(DM2:DM52&gt;0,DM2:DM52))</f>
        <v>7.2246666666666653E-2</v>
      </c>
      <c r="DN64" s="68" cm="1">
        <f t="array" ref="DN64">AVERAGE(IF(DN2:DN52&gt;0,DN2:DN52))</f>
        <v>7.1613333333333321E-2</v>
      </c>
      <c r="DO64" s="68" cm="1">
        <f t="array" ref="DO64">AVERAGE(IF(DO2:DO52&gt;0,DO2:DO52))</f>
        <v>7.13911111111111E-2</v>
      </c>
      <c r="DP64" s="68" cm="1">
        <f t="array" ref="DP64">AVERAGE(IF(DP2:DP52&gt;0,DP2:DP52))</f>
        <v>7.1202222222222222E-2</v>
      </c>
      <c r="DQ64" s="68" cm="1">
        <f t="array" ref="DQ64">AVERAGE(IF(DQ2:DQ52&gt;0,DQ2:DQ52))</f>
        <v>7.0587333333333335E-2</v>
      </c>
      <c r="DR64" s="68" cm="1">
        <f t="array" ref="DR64">AVERAGE(IF(DR2:DR52&gt;0,DR2:DR52))</f>
        <v>7.0014000000000007E-2</v>
      </c>
      <c r="DS64" s="68" cm="1">
        <f t="array" ref="DS64">AVERAGE(IF(DS2:DS52&gt;0,DS2:DS52))</f>
        <v>6.9247777777777783E-2</v>
      </c>
      <c r="DT64" s="68" cm="1">
        <f t="array" ref="DT64">AVERAGE(IF(DT2:DT52&gt;0,DT2:DT52))</f>
        <v>6.8804444444444432E-2</v>
      </c>
      <c r="DU64" s="68" cm="1">
        <f t="array" ref="DU64">AVERAGE(IF(DU2:DU52&gt;0,DU2:DU52))</f>
        <v>6.7948888888888892E-2</v>
      </c>
      <c r="DV64" s="68" cm="1">
        <f t="array" ref="DV64">AVERAGE(IF(DV2:DV52&gt;0,DV2:DV52))</f>
        <v>6.6732222222222221E-2</v>
      </c>
      <c r="DW64" s="68" cm="1">
        <f t="array" ref="DW64">AVERAGE(IF(DW2:DW52&gt;0,DW2:DW52))</f>
        <v>6.5657777777777773E-2</v>
      </c>
      <c r="DX64" s="68" cm="1">
        <f t="array" ref="DX64">AVERAGE(IF(DX2:DX52&gt;0,DX2:DX52))</f>
        <v>6.4513333333333339E-2</v>
      </c>
      <c r="DY64" s="69" cm="1">
        <f t="array" ref="DY64">AVERAGE(IF(DY2:DY52&gt;0,DY2:DY52))</f>
        <v>6.4388888888888898E-2</v>
      </c>
      <c r="DZ64" s="68"/>
    </row>
    <row r="65" spans="102:129" ht="15" customHeight="1">
      <c r="CX65" s="3"/>
      <c r="CY65" s="3"/>
      <c r="DX65" s="12"/>
      <c r="DY65" s="12"/>
    </row>
    <row r="66" spans="102:129" ht="15" customHeight="1">
      <c r="CX66" s="3"/>
      <c r="CY66" s="3"/>
    </row>
    <row r="67" spans="102:129" ht="15" customHeight="1">
      <c r="CX67" s="3"/>
      <c r="CY67" s="3"/>
    </row>
    <row r="68" spans="102:129" ht="15" customHeight="1">
      <c r="CX68" s="3"/>
      <c r="CY68" s="3"/>
    </row>
    <row r="69" spans="102:129" ht="15" customHeight="1">
      <c r="CX69" s="3"/>
      <c r="CY69" s="3"/>
    </row>
    <row r="70" spans="102:129" ht="15" customHeight="1">
      <c r="CX70" s="3"/>
      <c r="CY70" s="3"/>
    </row>
    <row r="71" spans="102:129" ht="15" customHeight="1">
      <c r="CX71" s="3"/>
      <c r="CY71" s="3"/>
    </row>
    <row r="72" spans="102:129" ht="15" customHeight="1">
      <c r="CX72" s="3"/>
      <c r="CY72" s="3"/>
    </row>
    <row r="73" spans="102:129" ht="15" customHeight="1">
      <c r="CX73" s="3"/>
      <c r="CY73" s="3"/>
    </row>
    <row r="74" spans="102:129" ht="15" customHeight="1">
      <c r="CX74" s="3"/>
      <c r="CY74" s="3"/>
    </row>
    <row r="75" spans="102:129" ht="15" customHeight="1">
      <c r="CX75" s="3"/>
      <c r="CY75" s="3"/>
    </row>
    <row r="76" spans="102:129" ht="15" customHeight="1">
      <c r="CX76" s="3"/>
      <c r="CY76" s="3"/>
    </row>
    <row r="77" spans="102:129" ht="15" customHeight="1">
      <c r="CX77" s="3"/>
      <c r="CY77" s="3"/>
    </row>
    <row r="78" spans="102:129" ht="15" customHeight="1">
      <c r="CX78" s="3"/>
      <c r="CY78" s="3"/>
    </row>
    <row r="79" spans="102:129" ht="15" customHeight="1">
      <c r="CX79" s="3"/>
      <c r="CY79" s="3"/>
    </row>
    <row r="80" spans="102:129" ht="15" customHeight="1">
      <c r="CX80" s="3"/>
      <c r="CY80" s="3"/>
    </row>
    <row r="81" spans="1:103" ht="15" customHeight="1">
      <c r="CX81" s="3"/>
      <c r="CY81" s="3"/>
    </row>
    <row r="82" spans="1:103" ht="15" customHeight="1">
      <c r="CX82" s="3"/>
      <c r="CY82" s="3"/>
    </row>
    <row r="83" spans="1:103" ht="15" customHeight="1">
      <c r="CX83" s="3"/>
      <c r="CY83" s="3"/>
    </row>
    <row r="84" spans="1:103" ht="15" customHeight="1">
      <c r="CX84" s="3"/>
      <c r="CY84" s="3"/>
    </row>
    <row r="85" spans="1:103" ht="15" customHeight="1">
      <c r="CX85" s="3"/>
      <c r="CY85" s="3"/>
    </row>
    <row r="86" spans="1:103" ht="15" customHeight="1">
      <c r="CX86" s="3"/>
      <c r="CY86" s="3"/>
    </row>
    <row r="87" spans="1:103" ht="15" customHeight="1">
      <c r="A87" s="4"/>
    </row>
    <row r="88" spans="1:103" ht="15" customHeight="1">
      <c r="A88" s="4"/>
    </row>
    <row r="89" spans="1:103" ht="15" customHeight="1">
      <c r="A89" s="4"/>
    </row>
    <row r="90" spans="1:103" ht="15" customHeight="1">
      <c r="A90" s="4"/>
    </row>
    <row r="91" spans="1:103" ht="15" customHeight="1">
      <c r="A91" s="4"/>
    </row>
    <row r="92" spans="1:103" ht="15" customHeight="1">
      <c r="A92" s="4"/>
    </row>
    <row r="93" spans="1:103" ht="15" customHeight="1">
      <c r="A93" s="4"/>
    </row>
    <row r="94" spans="1:103" ht="15" customHeight="1">
      <c r="A94" s="4"/>
    </row>
    <row r="95" spans="1:103" ht="15" customHeight="1">
      <c r="A95" s="4"/>
    </row>
    <row r="96" spans="1:103" ht="15" customHeight="1">
      <c r="A96" s="4"/>
    </row>
    <row r="97" spans="1:1" ht="15" customHeight="1">
      <c r="A97" s="4"/>
    </row>
    <row r="98" spans="1:1" ht="15" customHeight="1">
      <c r="A98" s="4"/>
    </row>
    <row r="99" spans="1:1" ht="15" customHeight="1">
      <c r="A99" s="4"/>
    </row>
    <row r="100" spans="1:1" ht="15" customHeight="1">
      <c r="A100" s="4"/>
    </row>
    <row r="101" spans="1:1">
      <c r="A101" s="4"/>
    </row>
    <row r="102" spans="1:1">
      <c r="A102" s="4"/>
    </row>
    <row r="103" spans="1:1">
      <c r="A103" s="4"/>
    </row>
    <row r="104" spans="1:1">
      <c r="A104" s="4"/>
    </row>
    <row r="105" spans="1:1">
      <c r="A105" s="4"/>
    </row>
    <row r="106" spans="1:1">
      <c r="A106" s="4"/>
    </row>
    <row r="107" spans="1:1">
      <c r="A107" s="4"/>
    </row>
    <row r="108" spans="1:1">
      <c r="A108" s="4"/>
    </row>
    <row r="109" spans="1:1">
      <c r="A109" s="4"/>
    </row>
    <row r="110" spans="1:1">
      <c r="A110" s="4"/>
    </row>
    <row r="111" spans="1:1">
      <c r="A111" s="4"/>
    </row>
    <row r="112" spans="1:1">
      <c r="A112" s="4"/>
    </row>
    <row r="113" spans="1:1">
      <c r="A113" s="4"/>
    </row>
    <row r="114" spans="1:1">
      <c r="A114" s="4"/>
    </row>
    <row r="115" spans="1:1">
      <c r="A115" s="4"/>
    </row>
    <row r="116" spans="1:1">
      <c r="A116" s="4"/>
    </row>
    <row r="117" spans="1:1">
      <c r="A117" s="4"/>
    </row>
    <row r="118" spans="1:1">
      <c r="A118" s="4"/>
    </row>
    <row r="119" spans="1:1">
      <c r="A119" s="4"/>
    </row>
    <row r="120" spans="1:1">
      <c r="A120" s="4"/>
    </row>
    <row r="121" spans="1:1">
      <c r="A121" s="4"/>
    </row>
    <row r="122" spans="1:1">
      <c r="A122" s="4"/>
    </row>
    <row r="123" spans="1:1">
      <c r="A123" s="4"/>
    </row>
    <row r="124" spans="1:1">
      <c r="A124" s="4"/>
    </row>
    <row r="125" spans="1:1">
      <c r="A125" s="4"/>
    </row>
    <row r="126" spans="1:1">
      <c r="A126" s="4"/>
    </row>
    <row r="127" spans="1:1">
      <c r="A127" s="4"/>
    </row>
    <row r="128" spans="1:1">
      <c r="A128" s="4"/>
    </row>
    <row r="129" spans="1:130">
      <c r="A129" s="4"/>
    </row>
    <row r="130" spans="1:130">
      <c r="A130" s="4"/>
    </row>
    <row r="131" spans="1:130">
      <c r="A131" s="4"/>
    </row>
    <row r="132" spans="1:130">
      <c r="A132" s="4"/>
    </row>
    <row r="133" spans="1:130">
      <c r="A133" s="4"/>
    </row>
    <row r="134" spans="1:130">
      <c r="A134" s="4"/>
    </row>
    <row r="135" spans="1:130">
      <c r="A135" s="4"/>
    </row>
    <row r="136" spans="1:130">
      <c r="A136" s="4"/>
    </row>
    <row r="137" spans="1:130">
      <c r="A137" s="4"/>
    </row>
    <row r="138" spans="1:130">
      <c r="A138" s="4"/>
    </row>
    <row r="140" spans="1:130" s="4" customFormat="1">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4"/>
    </row>
  </sheetData>
  <conditionalFormatting sqref="B2:DX52">
    <cfRule type="cellIs" dxfId="18" priority="2" stopIfTrue="1" operator="equal">
      <formula>0</formula>
    </cfRule>
    <cfRule type="expression" dxfId="17" priority="3">
      <formula>_xlfn.ISFORMULA(B2)</formula>
    </cfRule>
  </conditionalFormatting>
  <conditionalFormatting sqref="B54:DX54">
    <cfRule type="expression" dxfId="16" priority="6">
      <formula>_xlfn.ISFORMULA(B54)</formula>
    </cfRule>
    <cfRule type="cellIs" dxfId="15" priority="7" operator="equal">
      <formula>0</formula>
    </cfRule>
  </conditionalFormatting>
  <conditionalFormatting sqref="DY2:DY52">
    <cfRule type="cellIs" dxfId="14" priority="1" operator="equal">
      <formula>0</formula>
    </cfRule>
  </conditionalFormatting>
  <pageMargins left="0.7" right="0.7" top="0.75" bottom="0.75" header="0.3" footer="0.3"/>
  <pageSetup orientation="portrait" horizontalDpi="300" verticalDpi="300" r:id="rId1"/>
  <ignoredErrors>
    <ignoredError sqref="B60:L60 C61 C62:L62" formulaRange="1"/>
    <ignoredError sqref="AO23 CG31" formula="1"/>
  </ignoredErrors>
  <drawing r:id="rId2"/>
  <legacyDrawing r:id="rId3"/>
  <extLst>
    <ext xmlns:x14="http://schemas.microsoft.com/office/spreadsheetml/2009/9/main" uri="{05C60535-1F16-4fd2-B633-F4F36F0B64E0}">
      <x14:sparklineGroups xmlns:xm="http://schemas.microsoft.com/office/excel/2006/main">
        <x14:sparklineGroup type="column" displayEmptyCellsAs="gap" xr2:uid="{330F42F8-2AA9-49B7-9283-40BF36A4BDF7}">
          <x14:colorSeries rgb="FF376092"/>
          <x14:colorNegative rgb="FFD00000"/>
          <x14:colorAxis rgb="FF000000"/>
          <x14:colorMarkers rgb="FFD00000"/>
          <x14:colorFirst rgb="FFD00000"/>
          <x14:colorLast rgb="FFD00000"/>
          <x14:colorHigh rgb="FFD00000"/>
          <x14:colorLow rgb="FFD00000"/>
          <x14:sparklines>
            <x14:sparkline>
              <xm:f>CIT_history!C2:DY2</xm:f>
              <xm:sqref>DZ2</xm:sqref>
            </x14:sparkline>
            <x14:sparkline>
              <xm:f>CIT_history!C3:DY3</xm:f>
              <xm:sqref>DZ3</xm:sqref>
            </x14:sparkline>
            <x14:sparkline>
              <xm:f>CIT_history!C4:DY4</xm:f>
              <xm:sqref>DZ4</xm:sqref>
            </x14:sparkline>
            <x14:sparkline>
              <xm:f>CIT_history!C5:DY5</xm:f>
              <xm:sqref>DZ5</xm:sqref>
            </x14:sparkline>
            <x14:sparkline>
              <xm:f>CIT_history!C6:DY6</xm:f>
              <xm:sqref>DZ6</xm:sqref>
            </x14:sparkline>
            <x14:sparkline>
              <xm:f>CIT_history!C7:DY7</xm:f>
              <xm:sqref>DZ7</xm:sqref>
            </x14:sparkline>
            <x14:sparkline>
              <xm:f>CIT_history!C8:DY8</xm:f>
              <xm:sqref>DZ8</xm:sqref>
            </x14:sparkline>
            <x14:sparkline>
              <xm:f>CIT_history!C9:DY9</xm:f>
              <xm:sqref>DZ9</xm:sqref>
            </x14:sparkline>
            <x14:sparkline>
              <xm:f>CIT_history!C10:DY10</xm:f>
              <xm:sqref>DZ10</xm:sqref>
            </x14:sparkline>
            <x14:sparkline>
              <xm:f>CIT_history!C11:DY11</xm:f>
              <xm:sqref>DZ11</xm:sqref>
            </x14:sparkline>
            <x14:sparkline>
              <xm:f>CIT_history!C12:DY12</xm:f>
              <xm:sqref>DZ12</xm:sqref>
            </x14:sparkline>
            <x14:sparkline>
              <xm:f>CIT_history!C13:DY13</xm:f>
              <xm:sqref>DZ13</xm:sqref>
            </x14:sparkline>
            <x14:sparkline>
              <xm:f>CIT_history!C14:DY14</xm:f>
              <xm:sqref>DZ14</xm:sqref>
            </x14:sparkline>
            <x14:sparkline>
              <xm:f>CIT_history!C15:DY15</xm:f>
              <xm:sqref>DZ15</xm:sqref>
            </x14:sparkline>
            <x14:sparkline>
              <xm:f>CIT_history!C16:DY16</xm:f>
              <xm:sqref>DZ16</xm:sqref>
            </x14:sparkline>
            <x14:sparkline>
              <xm:f>CIT_history!C17:DY17</xm:f>
              <xm:sqref>DZ17</xm:sqref>
            </x14:sparkline>
            <x14:sparkline>
              <xm:f>CIT_history!C18:DY18</xm:f>
              <xm:sqref>DZ18</xm:sqref>
            </x14:sparkline>
            <x14:sparkline>
              <xm:f>CIT_history!C19:DY19</xm:f>
              <xm:sqref>DZ19</xm:sqref>
            </x14:sparkline>
            <x14:sparkline>
              <xm:f>CIT_history!C20:DY20</xm:f>
              <xm:sqref>DZ20</xm:sqref>
            </x14:sparkline>
            <x14:sparkline>
              <xm:f>CIT_history!C21:DY21</xm:f>
              <xm:sqref>DZ21</xm:sqref>
            </x14:sparkline>
            <x14:sparkline>
              <xm:f>CIT_history!C22:DY22</xm:f>
              <xm:sqref>DZ22</xm:sqref>
            </x14:sparkline>
            <x14:sparkline>
              <xm:f>CIT_history!C23:DY23</xm:f>
              <xm:sqref>DZ23</xm:sqref>
            </x14:sparkline>
            <x14:sparkline>
              <xm:f>CIT_history!C24:DY24</xm:f>
              <xm:sqref>DZ24</xm:sqref>
            </x14:sparkline>
            <x14:sparkline>
              <xm:f>CIT_history!C25:DY25</xm:f>
              <xm:sqref>DZ25</xm:sqref>
            </x14:sparkline>
            <x14:sparkline>
              <xm:f>CIT_history!C26:DY26</xm:f>
              <xm:sqref>DZ26</xm:sqref>
            </x14:sparkline>
            <x14:sparkline>
              <xm:f>CIT_history!C27:DY27</xm:f>
              <xm:sqref>DZ27</xm:sqref>
            </x14:sparkline>
            <x14:sparkline>
              <xm:f>CIT_history!C28:DY28</xm:f>
              <xm:sqref>DZ28</xm:sqref>
            </x14:sparkline>
            <x14:sparkline>
              <xm:f>CIT_history!C29:DY29</xm:f>
              <xm:sqref>DZ29</xm:sqref>
            </x14:sparkline>
            <x14:sparkline>
              <xm:f>CIT_history!C30:DY30</xm:f>
              <xm:sqref>DZ30</xm:sqref>
            </x14:sparkline>
            <x14:sparkline>
              <xm:f>CIT_history!C31:DY31</xm:f>
              <xm:sqref>DZ31</xm:sqref>
            </x14:sparkline>
            <x14:sparkline>
              <xm:f>CIT_history!C32:DY32</xm:f>
              <xm:sqref>DZ32</xm:sqref>
            </x14:sparkline>
            <x14:sparkline>
              <xm:f>CIT_history!C33:DY33</xm:f>
              <xm:sqref>DZ33</xm:sqref>
            </x14:sparkline>
            <x14:sparkline>
              <xm:f>CIT_history!C34:DY34</xm:f>
              <xm:sqref>DZ34</xm:sqref>
            </x14:sparkline>
            <x14:sparkline>
              <xm:f>CIT_history!C35:DY35</xm:f>
              <xm:sqref>DZ35</xm:sqref>
            </x14:sparkline>
            <x14:sparkline>
              <xm:f>CIT_history!C36:DY36</xm:f>
              <xm:sqref>DZ36</xm:sqref>
            </x14:sparkline>
            <x14:sparkline>
              <xm:f>CIT_history!C37:DY37</xm:f>
              <xm:sqref>DZ37</xm:sqref>
            </x14:sparkline>
            <x14:sparkline>
              <xm:f>CIT_history!C38:DY38</xm:f>
              <xm:sqref>DZ38</xm:sqref>
            </x14:sparkline>
            <x14:sparkline>
              <xm:f>CIT_history!C39:DY39</xm:f>
              <xm:sqref>DZ39</xm:sqref>
            </x14:sparkline>
            <x14:sparkline>
              <xm:f>CIT_history!C40:DY40</xm:f>
              <xm:sqref>DZ40</xm:sqref>
            </x14:sparkline>
            <x14:sparkline>
              <xm:f>CIT_history!C41:DY41</xm:f>
              <xm:sqref>DZ41</xm:sqref>
            </x14:sparkline>
            <x14:sparkline>
              <xm:f>CIT_history!C42:DY42</xm:f>
              <xm:sqref>DZ42</xm:sqref>
            </x14:sparkline>
            <x14:sparkline>
              <xm:f>CIT_history!C43:DY43</xm:f>
              <xm:sqref>DZ43</xm:sqref>
            </x14:sparkline>
            <x14:sparkline>
              <xm:f>CIT_history!C44:DY44</xm:f>
              <xm:sqref>DZ44</xm:sqref>
            </x14:sparkline>
            <x14:sparkline>
              <xm:f>CIT_history!C45:DY45</xm:f>
              <xm:sqref>DZ45</xm:sqref>
            </x14:sparkline>
            <x14:sparkline>
              <xm:f>CIT_history!C46:DY46</xm:f>
              <xm:sqref>DZ46</xm:sqref>
            </x14:sparkline>
            <x14:sparkline>
              <xm:f>CIT_history!C47:DY47</xm:f>
              <xm:sqref>DZ47</xm:sqref>
            </x14:sparkline>
            <x14:sparkline>
              <xm:f>CIT_history!C48:DY48</xm:f>
              <xm:sqref>DZ48</xm:sqref>
            </x14:sparkline>
            <x14:sparkline>
              <xm:f>CIT_history!C49:DY49</xm:f>
              <xm:sqref>DZ49</xm:sqref>
            </x14:sparkline>
            <x14:sparkline>
              <xm:f>CIT_history!C50:DY50</xm:f>
              <xm:sqref>DZ50</xm:sqref>
            </x14:sparkline>
            <x14:sparkline>
              <xm:f>CIT_history!C51:DY51</xm:f>
              <xm:sqref>DZ51</xm:sqref>
            </x14:sparkline>
            <x14:sparkline>
              <xm:f>CIT_history!C52:DY52</xm:f>
              <xm:sqref>DZ52</xm:sqref>
            </x14:sparkline>
            <x14:sparkline>
              <xm:f>CIT_history!C53:DY53</xm:f>
              <xm:sqref>DZ53</xm:sqref>
            </x14:sparkline>
            <x14:sparkline>
              <xm:f>CIT_history!C54:DY54</xm:f>
              <xm:sqref>DZ54</xm:sqref>
            </x14:sparkline>
            <x14:sparkline>
              <xm:f>CIT_history!C55:DY55</xm:f>
              <xm:sqref>DZ55</xm:sqref>
            </x14:sparkline>
            <x14:sparkline>
              <xm:f>CIT_history!C56:DY56</xm:f>
              <xm:sqref>DZ56</xm:sqref>
            </x14:sparkline>
            <x14:sparkline>
              <xm:f>CIT_history!C57:DY57</xm:f>
              <xm:sqref>DZ57</xm:sqref>
            </x14:sparkline>
            <x14:sparkline>
              <xm:f>CIT_history!C58:DY58</xm:f>
              <xm:sqref>DZ58</xm:sqref>
            </x14:sparkline>
            <x14:sparkline>
              <xm:f>CIT_history!C59:DY59</xm:f>
              <xm:sqref>DZ59</xm:sqref>
            </x14:sparkline>
            <x14:sparkline>
              <xm:f>CIT_history!C60:DY60</xm:f>
              <xm:sqref>DZ60</xm:sqref>
            </x14:sparkline>
            <x14:sparkline>
              <xm:f>CIT_history!C61:DY61</xm:f>
              <xm:sqref>DZ61</xm:sqref>
            </x14:sparkline>
            <x14:sparkline>
              <xm:f>CIT_history!C62:DY62</xm:f>
              <xm:sqref>DZ62</xm:sqref>
            </x14:sparkline>
            <x14:sparkline>
              <xm:f>CIT_history!C63:DY63</xm:f>
              <xm:sqref>DZ63</xm:sqref>
            </x14:sparkline>
            <x14:sparkline>
              <xm:f>CIT_history!C64:DY64</xm:f>
              <xm:sqref>DZ64</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1536D-15E9-4B2D-8E1C-304F6A0B0BD1}">
  <sheetPr>
    <tabColor rgb="FF4D7B90"/>
  </sheetPr>
  <dimension ref="A1:FN65"/>
  <sheetViews>
    <sheetView zoomScaleNormal="100" workbookViewId="0">
      <pane xSplit="1" ySplit="1" topLeftCell="B2" activePane="bottomRight" state="frozen"/>
      <selection pane="topRight" activeCell="AD17" sqref="AD17"/>
      <selection pane="bottomLeft" activeCell="AD17" sqref="AD17"/>
      <selection pane="bottomRight"/>
    </sheetView>
  </sheetViews>
  <sheetFormatPr defaultColWidth="8.6640625" defaultRowHeight="15" customHeight="1"/>
  <cols>
    <col min="1" max="1" width="23.6640625" style="5" customWidth="1"/>
    <col min="2" max="128" width="10.6640625" style="4" customWidth="1"/>
    <col min="129" max="129" width="10.6640625" style="15" customWidth="1"/>
    <col min="130" max="130" width="10.6640625" customWidth="1"/>
  </cols>
  <sheetData>
    <row r="1" spans="1:170" s="9" customFormat="1" ht="39" customHeight="1">
      <c r="A1" s="139" t="s">
        <v>95</v>
      </c>
      <c r="B1" s="140">
        <v>1900</v>
      </c>
      <c r="C1" s="140">
        <v>1901</v>
      </c>
      <c r="D1" s="140">
        <v>1902</v>
      </c>
      <c r="E1" s="140">
        <v>1903</v>
      </c>
      <c r="F1" s="140">
        <v>1904</v>
      </c>
      <c r="G1" s="140">
        <v>1905</v>
      </c>
      <c r="H1" s="140">
        <v>1906</v>
      </c>
      <c r="I1" s="140">
        <v>1907</v>
      </c>
      <c r="J1" s="140">
        <v>1908</v>
      </c>
      <c r="K1" s="140">
        <v>1909</v>
      </c>
      <c r="L1" s="140">
        <v>1910</v>
      </c>
      <c r="M1" s="140">
        <v>1911</v>
      </c>
      <c r="N1" s="140">
        <v>1912</v>
      </c>
      <c r="O1" s="140">
        <v>1913</v>
      </c>
      <c r="P1" s="140">
        <v>1914</v>
      </c>
      <c r="Q1" s="140">
        <v>1915</v>
      </c>
      <c r="R1" s="140">
        <v>1916</v>
      </c>
      <c r="S1" s="140">
        <v>1917</v>
      </c>
      <c r="T1" s="140">
        <v>1918</v>
      </c>
      <c r="U1" s="140">
        <v>1919</v>
      </c>
      <c r="V1" s="140">
        <v>1920</v>
      </c>
      <c r="W1" s="140">
        <v>1921</v>
      </c>
      <c r="X1" s="140">
        <v>1922</v>
      </c>
      <c r="Y1" s="140">
        <v>1923</v>
      </c>
      <c r="Z1" s="140">
        <v>1924</v>
      </c>
      <c r="AA1" s="140">
        <v>1925</v>
      </c>
      <c r="AB1" s="140">
        <v>1926</v>
      </c>
      <c r="AC1" s="140">
        <v>1927</v>
      </c>
      <c r="AD1" s="140">
        <v>1928</v>
      </c>
      <c r="AE1" s="140">
        <v>1929</v>
      </c>
      <c r="AF1" s="140">
        <v>1930</v>
      </c>
      <c r="AG1" s="140">
        <v>1931</v>
      </c>
      <c r="AH1" s="140">
        <v>1932</v>
      </c>
      <c r="AI1" s="140">
        <v>1933</v>
      </c>
      <c r="AJ1" s="140">
        <v>1934</v>
      </c>
      <c r="AK1" s="140">
        <v>1935</v>
      </c>
      <c r="AL1" s="140">
        <v>1936</v>
      </c>
      <c r="AM1" s="140">
        <v>1937</v>
      </c>
      <c r="AN1" s="140">
        <v>1938</v>
      </c>
      <c r="AO1" s="140">
        <v>1939</v>
      </c>
      <c r="AP1" s="140">
        <v>1940</v>
      </c>
      <c r="AQ1" s="140">
        <v>1941</v>
      </c>
      <c r="AR1" s="140">
        <v>1942</v>
      </c>
      <c r="AS1" s="140">
        <v>1943</v>
      </c>
      <c r="AT1" s="140">
        <v>1944</v>
      </c>
      <c r="AU1" s="140">
        <v>1945</v>
      </c>
      <c r="AV1" s="140">
        <v>1946</v>
      </c>
      <c r="AW1" s="140">
        <v>1947</v>
      </c>
      <c r="AX1" s="140">
        <v>1948</v>
      </c>
      <c r="AY1" s="140">
        <v>1949</v>
      </c>
      <c r="AZ1" s="140">
        <v>1950</v>
      </c>
      <c r="BA1" s="140">
        <v>1951</v>
      </c>
      <c r="BB1" s="140">
        <v>1952</v>
      </c>
      <c r="BC1" s="140">
        <v>1953</v>
      </c>
      <c r="BD1" s="140">
        <v>1954</v>
      </c>
      <c r="BE1" s="140">
        <v>1955</v>
      </c>
      <c r="BF1" s="140">
        <v>1956</v>
      </c>
      <c r="BG1" s="140">
        <v>1957</v>
      </c>
      <c r="BH1" s="140">
        <v>1958</v>
      </c>
      <c r="BI1" s="140">
        <v>1959</v>
      </c>
      <c r="BJ1" s="140">
        <v>1960</v>
      </c>
      <c r="BK1" s="140">
        <v>1961</v>
      </c>
      <c r="BL1" s="140">
        <v>1962</v>
      </c>
      <c r="BM1" s="140">
        <v>1963</v>
      </c>
      <c r="BN1" s="140">
        <v>1964</v>
      </c>
      <c r="BO1" s="140">
        <v>1965</v>
      </c>
      <c r="BP1" s="140">
        <v>1966</v>
      </c>
      <c r="BQ1" s="140">
        <v>1967</v>
      </c>
      <c r="BR1" s="140">
        <v>1968</v>
      </c>
      <c r="BS1" s="140">
        <v>1969</v>
      </c>
      <c r="BT1" s="140">
        <v>1970</v>
      </c>
      <c r="BU1" s="140">
        <v>1971</v>
      </c>
      <c r="BV1" s="140">
        <v>1972</v>
      </c>
      <c r="BW1" s="140">
        <v>1973</v>
      </c>
      <c r="BX1" s="140">
        <v>1974</v>
      </c>
      <c r="BY1" s="140">
        <v>1975</v>
      </c>
      <c r="BZ1" s="140">
        <v>1976</v>
      </c>
      <c r="CA1" s="140">
        <v>1977</v>
      </c>
      <c r="CB1" s="140">
        <v>1978</v>
      </c>
      <c r="CC1" s="140">
        <v>1979</v>
      </c>
      <c r="CD1" s="140">
        <v>1980</v>
      </c>
      <c r="CE1" s="140">
        <v>1981</v>
      </c>
      <c r="CF1" s="140">
        <v>1982</v>
      </c>
      <c r="CG1" s="140">
        <v>1983</v>
      </c>
      <c r="CH1" s="140">
        <v>1984</v>
      </c>
      <c r="CI1" s="140">
        <v>1985</v>
      </c>
      <c r="CJ1" s="140">
        <v>1986</v>
      </c>
      <c r="CK1" s="140">
        <v>1987</v>
      </c>
      <c r="CL1" s="140">
        <v>1988</v>
      </c>
      <c r="CM1" s="140">
        <v>1989</v>
      </c>
      <c r="CN1" s="140">
        <v>1990</v>
      </c>
      <c r="CO1" s="140">
        <v>1991</v>
      </c>
      <c r="CP1" s="140">
        <v>1992</v>
      </c>
      <c r="CQ1" s="140">
        <v>1993</v>
      </c>
      <c r="CR1" s="140">
        <v>1994</v>
      </c>
      <c r="CS1" s="140">
        <v>1995</v>
      </c>
      <c r="CT1" s="140">
        <v>1996</v>
      </c>
      <c r="CU1" s="140">
        <v>1997</v>
      </c>
      <c r="CV1" s="140">
        <v>1998</v>
      </c>
      <c r="CW1" s="140">
        <v>1999</v>
      </c>
      <c r="CX1" s="140">
        <v>2000</v>
      </c>
      <c r="CY1" s="140">
        <v>2001</v>
      </c>
      <c r="CZ1" s="140">
        <v>2002</v>
      </c>
      <c r="DA1" s="140">
        <v>2003</v>
      </c>
      <c r="DB1" s="140">
        <v>2004</v>
      </c>
      <c r="DC1" s="140">
        <v>2005</v>
      </c>
      <c r="DD1" s="140">
        <v>2006</v>
      </c>
      <c r="DE1" s="140">
        <v>2007</v>
      </c>
      <c r="DF1" s="140">
        <v>2008</v>
      </c>
      <c r="DG1" s="140">
        <v>2009</v>
      </c>
      <c r="DH1" s="140">
        <v>2010</v>
      </c>
      <c r="DI1" s="140">
        <v>2011</v>
      </c>
      <c r="DJ1" s="140">
        <v>2012</v>
      </c>
      <c r="DK1" s="140">
        <v>2013</v>
      </c>
      <c r="DL1" s="140">
        <v>2014</v>
      </c>
      <c r="DM1" s="140">
        <v>2015</v>
      </c>
      <c r="DN1" s="140">
        <v>2016</v>
      </c>
      <c r="DO1" s="140">
        <v>2017</v>
      </c>
      <c r="DP1" s="140">
        <v>2018</v>
      </c>
      <c r="DQ1" s="140">
        <v>2019</v>
      </c>
      <c r="DR1" s="140">
        <v>2020</v>
      </c>
      <c r="DS1" s="140">
        <v>2021</v>
      </c>
      <c r="DT1" s="140">
        <v>2022</v>
      </c>
      <c r="DU1" s="140">
        <v>2023</v>
      </c>
      <c r="DV1" s="140">
        <v>2024</v>
      </c>
      <c r="DW1" s="140">
        <v>2025</v>
      </c>
      <c r="DX1" s="140">
        <v>2026</v>
      </c>
      <c r="DY1" s="70">
        <v>2027</v>
      </c>
      <c r="DZ1" s="21"/>
      <c r="EA1" s="103"/>
    </row>
    <row r="2" spans="1:170" ht="15" customHeight="1">
      <c r="A2" s="136" t="s">
        <v>26</v>
      </c>
      <c r="B2" s="22">
        <f>IF(CIT_fed_deduction!B2="",0,(CIT_history!B2*(1-CIT_fed_deduction!B2*CIT_history!B$54))/(1-(CIT_fed_deduction!B2*CIT_history!B$54*CIT_history!B2)))</f>
        <v>0</v>
      </c>
      <c r="C2" s="22">
        <f>IF(CIT_fed_deduction!C2="",0,(CIT_history!C2*(1-CIT_fed_deduction!C2*CIT_history!C$54))/(1-(CIT_fed_deduction!C2*CIT_history!C$54*CIT_history!C2)))</f>
        <v>0</v>
      </c>
      <c r="D2" s="22">
        <f>IF(CIT_fed_deduction!D2="",0,(CIT_history!D2*(1-CIT_fed_deduction!D2*CIT_history!D$54))/(1-(CIT_fed_deduction!D2*CIT_history!D$54*CIT_history!D2)))</f>
        <v>0</v>
      </c>
      <c r="E2" s="22">
        <f>IF(CIT_fed_deduction!E2="",0,(CIT_history!E2*(1-CIT_fed_deduction!E2*CIT_history!E$54))/(1-(CIT_fed_deduction!E2*CIT_history!E$54*CIT_history!E2)))</f>
        <v>0</v>
      </c>
      <c r="F2" s="22">
        <f>IF(CIT_fed_deduction!F2="",0,(CIT_history!F2*(1-CIT_fed_deduction!F2*CIT_history!F$54))/(1-(CIT_fed_deduction!F2*CIT_history!F$54*CIT_history!F2)))</f>
        <v>0</v>
      </c>
      <c r="G2" s="22">
        <f>IF(CIT_fed_deduction!G2="",0,(CIT_history!G2*(1-CIT_fed_deduction!G2*CIT_history!G$54))/(1-(CIT_fed_deduction!G2*CIT_history!G$54*CIT_history!G2)))</f>
        <v>0</v>
      </c>
      <c r="H2" s="22">
        <f>IF(CIT_fed_deduction!H2="",0,(CIT_history!H2*(1-CIT_fed_deduction!H2*CIT_history!H$54))/(1-(CIT_fed_deduction!H2*CIT_history!H$54*CIT_history!H2)))</f>
        <v>0</v>
      </c>
      <c r="I2" s="22">
        <f>IF(CIT_fed_deduction!I2="",0,(CIT_history!I2*(1-CIT_fed_deduction!I2*CIT_history!I$54))/(1-(CIT_fed_deduction!I2*CIT_history!I$54*CIT_history!I2)))</f>
        <v>0</v>
      </c>
      <c r="J2" s="22">
        <f>IF(CIT_fed_deduction!J2="",0,(CIT_history!J2*(1-CIT_fed_deduction!J2*CIT_history!J$54))/(1-(CIT_fed_deduction!J2*CIT_history!J$54*CIT_history!J2)))</f>
        <v>0</v>
      </c>
      <c r="K2" s="22">
        <f>IF(CIT_fed_deduction!K2="",0,(CIT_history!K2*(1-CIT_fed_deduction!K2*CIT_history!K$54))/(1-(CIT_fed_deduction!K2*CIT_history!K$54*CIT_history!K2)))</f>
        <v>0</v>
      </c>
      <c r="L2" s="22">
        <f>IF(CIT_fed_deduction!L2="",0,(CIT_history!L2*(1-CIT_fed_deduction!L2*CIT_history!L$54))/(1-(CIT_fed_deduction!L2*CIT_history!L$54*CIT_history!L2)))</f>
        <v>0</v>
      </c>
      <c r="M2" s="22">
        <f>IF(CIT_fed_deduction!M2="",0,(CIT_history!M2*(1-CIT_fed_deduction!M2*CIT_history!M$54))/(1-(CIT_fed_deduction!M2*CIT_history!M$54*CIT_history!M2)))</f>
        <v>0</v>
      </c>
      <c r="N2" s="22">
        <f>IF(CIT_fed_deduction!N2="",0,(CIT_history!N2*(1-CIT_fed_deduction!N2*CIT_history!N$54))/(1-(CIT_fed_deduction!N2*CIT_history!N$54*CIT_history!N2)))</f>
        <v>0</v>
      </c>
      <c r="O2" s="22">
        <f>IF(CIT_fed_deduction!O2="",0,(CIT_history!O2*(1-CIT_fed_deduction!O2*CIT_history!O$54))/(1-(CIT_fed_deduction!O2*CIT_history!O$54*CIT_history!O2)))</f>
        <v>0</v>
      </c>
      <c r="P2" s="22">
        <f>IF(CIT_fed_deduction!P2="",0,(CIT_history!P2*(1-CIT_fed_deduction!P2*CIT_history!P$54))/(1-(CIT_fed_deduction!P2*CIT_history!P$54*CIT_history!P2)))</f>
        <v>0</v>
      </c>
      <c r="Q2" s="22">
        <f>IF(CIT_fed_deduction!Q2="",0,(CIT_history!Q2*(1-CIT_fed_deduction!Q2*CIT_history!Q$54))/(1-(CIT_fed_deduction!Q2*CIT_history!Q$54*CIT_history!Q2)))</f>
        <v>0</v>
      </c>
      <c r="R2" s="22">
        <f>IF(CIT_fed_deduction!R2="",0,(CIT_history!R2*(1-CIT_fed_deduction!R2*CIT_history!R$54))/(1-(CIT_fed_deduction!R2*CIT_history!R$54*CIT_history!R2)))</f>
        <v>0</v>
      </c>
      <c r="S2" s="22">
        <f>IF(CIT_fed_deduction!S2="",0,(CIT_history!S2*(1-CIT_fed_deduction!S2*CIT_history!S$54))/(1-(CIT_fed_deduction!S2*CIT_history!S$54*CIT_history!S2)))</f>
        <v>0</v>
      </c>
      <c r="T2" s="22">
        <f>IF(CIT_fed_deduction!T2="",0,(CIT_history!T2*(1-CIT_fed_deduction!T2*CIT_history!T$54))/(1-(CIT_fed_deduction!T2*CIT_history!T$54*CIT_history!T2)))</f>
        <v>0</v>
      </c>
      <c r="U2" s="22">
        <f>IF(CIT_fed_deduction!U2="",0,(CIT_history!U2*(1-CIT_fed_deduction!U2*CIT_history!U$54))/(1-(CIT_fed_deduction!U2*CIT_history!U$54*CIT_history!U2)))</f>
        <v>0</v>
      </c>
      <c r="V2" s="22">
        <f>IF(CIT_fed_deduction!V2="",0,(CIT_history!V2*(1-CIT_fed_deduction!V2*CIT_history!V$54))/(1-(CIT_fed_deduction!V2*CIT_history!V$54*CIT_history!V2)))</f>
        <v>0</v>
      </c>
      <c r="W2" s="22">
        <f>IF(CIT_fed_deduction!W2="",0,(CIT_history!W2*(1-CIT_fed_deduction!W2*CIT_history!W$54))/(1-(CIT_fed_deduction!W2*CIT_history!W$54*CIT_history!W2)))</f>
        <v>0</v>
      </c>
      <c r="X2" s="22">
        <f>IF(CIT_fed_deduction!X2="",0,(CIT_history!X2*(1-CIT_fed_deduction!X2*CIT_history!X$54))/(1-(CIT_fed_deduction!X2*CIT_history!X$54*CIT_history!X2)))</f>
        <v>0</v>
      </c>
      <c r="Y2" s="22">
        <f>IF(CIT_fed_deduction!Y2="",0,(CIT_history!Y2*(1-CIT_fed_deduction!Y2*CIT_history!Y$54))/(1-(CIT_fed_deduction!Y2*CIT_history!Y$54*CIT_history!Y2)))</f>
        <v>0</v>
      </c>
      <c r="Z2" s="22">
        <f>IF(CIT_fed_deduction!Z2="",0,(CIT_history!Z2*(1-CIT_fed_deduction!Z2*CIT_history!Z$54))/(1-(CIT_fed_deduction!Z2*CIT_history!Z$54*CIT_history!Z2)))</f>
        <v>0</v>
      </c>
      <c r="AA2" s="22">
        <f>IF(CIT_fed_deduction!AA2="",0,(CIT_history!AA2*(1-CIT_fed_deduction!AA2*CIT_history!AA$54))/(1-(CIT_fed_deduction!AA2*CIT_history!AA$54*CIT_history!AA2)))</f>
        <v>0</v>
      </c>
      <c r="AB2" s="22">
        <f>IF(CIT_fed_deduction!AB2="",0,(CIT_history!AB2*(1-CIT_fed_deduction!AB2*CIT_history!AB$54))/(1-(CIT_fed_deduction!AB2*CIT_history!AB$54*CIT_history!AB2)))</f>
        <v>0</v>
      </c>
      <c r="AC2" s="22">
        <f>IF(CIT_fed_deduction!AC2="",0,(CIT_history!AC2*(1-CIT_fed_deduction!AC2*CIT_history!AC$54))/(1-(CIT_fed_deduction!AC2*CIT_history!AC$54*CIT_history!AC2)))</f>
        <v>0</v>
      </c>
      <c r="AD2" s="22">
        <f>IF(CIT_fed_deduction!AD2="",0,(CIT_history!AD2*(1-CIT_fed_deduction!AD2*CIT_history!AD$54))/(1-(CIT_fed_deduction!AD2*CIT_history!AD$54*CIT_history!AD2)))</f>
        <v>0</v>
      </c>
      <c r="AE2" s="22">
        <f>IF(CIT_fed_deduction!AE2="",0,(CIT_history!AE2*(1-CIT_fed_deduction!AE2*CIT_history!AE$54))/(1-(CIT_fed_deduction!AE2*CIT_history!AE$54*CIT_history!AE2)))</f>
        <v>0</v>
      </c>
      <c r="AF2" s="22">
        <f>IF(CIT_fed_deduction!AF2="",0,(CIT_history!AF2*(1-CIT_fed_deduction!AF2*CIT_history!AF$54))/(1-(CIT_fed_deduction!AF2*CIT_history!AF$54*CIT_history!AF2)))</f>
        <v>0</v>
      </c>
      <c r="AG2" s="22">
        <f>IF(CIT_fed_deduction!AG2="",0,(CIT_history!AG2*(1-CIT_fed_deduction!AG2*CIT_history!AG$54))/(1-(CIT_fed_deduction!AG2*CIT_history!AG$54*CIT_history!AG2)))</f>
        <v>0</v>
      </c>
      <c r="AH2" s="22">
        <f>IF(CIT_fed_deduction!AH2="",0,(CIT_history!AH2*(1-CIT_fed_deduction!AH2*CIT_history!AH$54))/(1-(CIT_fed_deduction!AH2*CIT_history!AH$54*CIT_history!AH2)))</f>
        <v>0</v>
      </c>
      <c r="AI2" s="22">
        <f>IF(CIT_fed_deduction!AI2="",0,(CIT_history!AI2*(1-CIT_fed_deduction!AI2*CIT_history!AI$54))/(1-(CIT_fed_deduction!AI2*CIT_history!AI$54*CIT_history!AI2)))</f>
        <v>2.5982176477971634E-2</v>
      </c>
      <c r="AJ2" s="22">
        <f>IF(CIT_fed_deduction!AJ2="",0,(CIT_history!AJ2*(1-CIT_fed_deduction!AJ2*CIT_history!AJ$54))/(1-(CIT_fed_deduction!AJ2*CIT_history!AJ$54*CIT_history!AJ2)))</f>
        <v>2.5982176477971634E-2</v>
      </c>
      <c r="AK2" s="22">
        <f>IF(CIT_fed_deduction!AK2="",0,(CIT_history!AK2*(1-CIT_fed_deduction!AK2*CIT_history!AK$54))/(1-(CIT_fed_deduction!AK2*CIT_history!AK$54*CIT_history!AK2)))</f>
        <v>2.5982176477971634E-2</v>
      </c>
      <c r="AL2" s="22">
        <f>IF(CIT_fed_deduction!AL2="",0,(CIT_history!AL2*(1-CIT_fed_deduction!AL2*CIT_history!AL$54))/(1-(CIT_fed_deduction!AL2*CIT_history!AL$54*CIT_history!AL2)))</f>
        <v>2.5615268709191358E-2</v>
      </c>
      <c r="AM2" s="22">
        <f>IF(CIT_fed_deduction!AM2="",0,(CIT_history!AM2*(1-CIT_fed_deduction!AM2*CIT_history!AM$54))/(1-(CIT_fed_deduction!AM2*CIT_history!AM$54*CIT_history!AM2)))</f>
        <v>2.5615268709191358E-2</v>
      </c>
      <c r="AN2" s="22">
        <f>IF(CIT_fed_deduction!AN2="",0,(CIT_history!AN2*(1-CIT_fed_deduction!AN2*CIT_history!AN$54))/(1-(CIT_fed_deduction!AN2*CIT_history!AN$54*CIT_history!AN2)))</f>
        <v>2.4439304032988034E-2</v>
      </c>
      <c r="AO2" s="22">
        <f>IF(CIT_fed_deduction!AO2="",0,(CIT_history!AO2*(1-CIT_fed_deduction!AO2*CIT_history!AO$54))/(1-(CIT_fed_deduction!AO2*CIT_history!AO$54*CIT_history!AO2)))</f>
        <v>2.4439304032988034E-2</v>
      </c>
      <c r="AP2" s="22">
        <f>IF(CIT_fed_deduction!AP2="",0,(CIT_history!AP2*(1-CIT_fed_deduction!AP2*CIT_history!AP$54))/(1-(CIT_fed_deduction!AP2*CIT_history!AP$54*CIT_history!AP2)))</f>
        <v>2.2965350523771154E-2</v>
      </c>
      <c r="AQ2" s="22">
        <f>IF(CIT_fed_deduction!AQ2="",0,(CIT_history!AQ2*(1-CIT_fed_deduction!AQ2*CIT_history!AQ$54))/(1-(CIT_fed_deduction!AQ2*CIT_history!AQ$54*CIT_history!AQ2)))</f>
        <v>2.0894317149490256E-2</v>
      </c>
      <c r="AR2" s="22">
        <f>IF(CIT_fed_deduction!AR2="",0,(CIT_history!AR2*(1-CIT_fed_deduction!AR2*CIT_history!AR$54))/(1-(CIT_fed_deduction!AR2*CIT_history!AR$54*CIT_history!AR2)))</f>
        <v>1.8218623481781375E-2</v>
      </c>
      <c r="AS2" s="22">
        <f>IF(CIT_fed_deduction!AS2="",0,(CIT_history!AS2*(1-CIT_fed_deduction!AS2*CIT_history!AS$54))/(1-(CIT_fed_deduction!AS2*CIT_history!AS$54*CIT_history!AS2)))</f>
        <v>1.8218623481781375E-2</v>
      </c>
      <c r="AT2" s="22">
        <f>IF(CIT_fed_deduction!AT2="",0,(CIT_history!AT2*(1-CIT_fed_deduction!AT2*CIT_history!AT$54))/(1-(CIT_fed_deduction!AT2*CIT_history!AT$54*CIT_history!AT2)))</f>
        <v>1.8218623481781375E-2</v>
      </c>
      <c r="AU2" s="22">
        <f>IF(CIT_fed_deduction!AU2="",0,(CIT_history!AU2*(1-CIT_fed_deduction!AU2*CIT_history!AU$54))/(1-(CIT_fed_deduction!AU2*CIT_history!AU$54*CIT_history!AU2)))</f>
        <v>1.8218623481781375E-2</v>
      </c>
      <c r="AV2" s="22">
        <f>IF(CIT_fed_deduction!AV2="",0,(CIT_history!AV2*(1-CIT_fed_deduction!AV2*CIT_history!AV$54))/(1-(CIT_fed_deduction!AV2*CIT_history!AV$54*CIT_history!AV2)))</f>
        <v>1.8814485130487557E-2</v>
      </c>
      <c r="AW2" s="22">
        <f>IF(CIT_fed_deduction!AW2="",0,(CIT_history!AW2*(1-CIT_fed_deduction!AW2*CIT_history!AW$54))/(1-(CIT_fed_deduction!AW2*CIT_history!AW$54*CIT_history!AW2)))</f>
        <v>1.8814485130487557E-2</v>
      </c>
      <c r="AX2" s="22">
        <f>IF(CIT_fed_deduction!AX2="",0,(CIT_history!AX2*(1-CIT_fed_deduction!AX2*CIT_history!AX$54))/(1-(CIT_fed_deduction!AX2*CIT_history!AX$54*CIT_history!AX2)))</f>
        <v>1.8814485130487557E-2</v>
      </c>
      <c r="AY2" s="22">
        <f>IF(CIT_fed_deduction!AY2="",0,(CIT_history!AY2*(1-CIT_fed_deduction!AY2*CIT_history!AY$54))/(1-(CIT_fed_deduction!AY2*CIT_history!AY$54*CIT_history!AY2)))</f>
        <v>1.8814485130487557E-2</v>
      </c>
      <c r="AZ2" s="22">
        <f>IF(CIT_fed_deduction!AZ2="",0,(CIT_history!AZ2*(1-CIT_fed_deduction!AZ2*CIT_history!AZ$54))/(1-(CIT_fed_deduction!AZ2*CIT_history!AZ$54*CIT_history!AZ2)))</f>
        <v>1.7622037674701236E-2</v>
      </c>
      <c r="BA2" s="22">
        <f>IF(CIT_fed_deduction!BA2="",0,(CIT_history!BA2*(1-CIT_fed_deduction!BA2*CIT_history!BA$54))/(1-(CIT_fed_deduction!BA2*CIT_history!BA$54*CIT_history!BA2)))</f>
        <v>1.500342717879719E-2</v>
      </c>
      <c r="BB2" s="22">
        <f>IF(CIT_fed_deduction!BB2="",0,(CIT_history!BB2*(1-CIT_fed_deduction!BB2*CIT_history!BB$54))/(1-(CIT_fed_deduction!BB2*CIT_history!BB$54*CIT_history!BB2)))</f>
        <v>1.4628199918732222E-2</v>
      </c>
      <c r="BC2" s="22">
        <f>IF(CIT_fed_deduction!BC2="",0,(CIT_history!BC2*(1-CIT_fed_deduction!BC2*CIT_history!BC$54))/(1-(CIT_fed_deduction!BC2*CIT_history!BC$54*CIT_history!BC2)))</f>
        <v>1.4628199918732222E-2</v>
      </c>
      <c r="BD2" s="22">
        <f>IF(CIT_fed_deduction!BD2="",0,(CIT_history!BD2*(1-CIT_fed_deduction!BD2*CIT_history!BD$54))/(1-(CIT_fed_deduction!BD2*CIT_history!BD$54*CIT_history!BD2)))</f>
        <v>1.4628199918732222E-2</v>
      </c>
      <c r="BE2" s="22">
        <f>IF(CIT_fed_deduction!BE2="",0,(CIT_history!BE2*(1-CIT_fed_deduction!BE2*CIT_history!BE$54))/(1-(CIT_fed_deduction!BE2*CIT_history!BE$54*CIT_history!BE2)))</f>
        <v>2.2117550686053651E-2</v>
      </c>
      <c r="BF2" s="22">
        <f>IF(CIT_fed_deduction!BF2="",0,(CIT_history!BF2*(1-CIT_fed_deduction!BF2*CIT_history!BF$54))/(1-(CIT_fed_deduction!BF2*CIT_history!BF$54*CIT_history!BF2)))</f>
        <v>1.4628199918732222E-2</v>
      </c>
      <c r="BG2" s="22">
        <f>IF(CIT_fed_deduction!BG2="",0,(CIT_history!BG2*(1-CIT_fed_deduction!BG2*CIT_history!BG$54))/(1-(CIT_fed_deduction!BG2*CIT_history!BG$54*CIT_history!BG2)))</f>
        <v>1.4628199918732222E-2</v>
      </c>
      <c r="BH2" s="22">
        <f>IF(CIT_fed_deduction!BH2="",0,(CIT_history!BH2*(1-CIT_fed_deduction!BH2*CIT_history!BH$54))/(1-(CIT_fed_deduction!BH2*CIT_history!BH$54*CIT_history!BH2)))</f>
        <v>1.4628199918732222E-2</v>
      </c>
      <c r="BI2" s="22">
        <f>IF(CIT_fed_deduction!BI2="",0,(CIT_history!BI2*(1-CIT_fed_deduction!BI2*CIT_history!BI$54))/(1-(CIT_fed_deduction!BI2*CIT_history!BI$54*CIT_history!BI2)))</f>
        <v>1.4628199918732222E-2</v>
      </c>
      <c r="BJ2" s="22">
        <f>IF(CIT_fed_deduction!BJ2="",0,(CIT_history!BJ2*(1-CIT_fed_deduction!BJ2*CIT_history!BJ$54))/(1-(CIT_fed_deduction!BJ2*CIT_history!BJ$54*CIT_history!BJ2)))</f>
        <v>1.4628199918732222E-2</v>
      </c>
      <c r="BK2" s="22">
        <f>IF(CIT_fed_deduction!BK2="",0,(CIT_history!BK2*(1-CIT_fed_deduction!BK2*CIT_history!BK$54))/(1-(CIT_fed_deduction!BK2*CIT_history!BK$54*CIT_history!BK2)))</f>
        <v>1.4628199918732222E-2</v>
      </c>
      <c r="BL2" s="22">
        <f>IF(CIT_fed_deduction!BL2="",0,(CIT_history!BL2*(1-CIT_fed_deduction!BL2*CIT_history!BL$54))/(1-(CIT_fed_deduction!BL2*CIT_history!BL$54*CIT_history!BL2)))</f>
        <v>1.4628199918732222E-2</v>
      </c>
      <c r="BM2" s="22">
        <f>IF(CIT_fed_deduction!BM2="",0,(CIT_history!BM2*(1-CIT_fed_deduction!BM2*CIT_history!BM$54))/(1-(CIT_fed_deduction!BM2*CIT_history!BM$54*CIT_history!BM2)))</f>
        <v>2.4640657084188913E-2</v>
      </c>
      <c r="BN2" s="22">
        <f>IF(CIT_fed_deduction!BN2="",0,(CIT_history!BN2*(1-CIT_fed_deduction!BN2*CIT_history!BN$54))/(1-(CIT_fed_deduction!BN2*CIT_history!BN$54*CIT_history!BN2)))</f>
        <v>2.5641025641025644E-2</v>
      </c>
      <c r="BO2" s="22">
        <f>IF(CIT_fed_deduction!BO2="",0,(CIT_history!BO2*(1-CIT_fed_deduction!BO2*CIT_history!BO$54))/(1-(CIT_fed_deduction!BO2*CIT_history!BO$54*CIT_history!BO2)))</f>
        <v>2.6639344262295084E-2</v>
      </c>
      <c r="BP2" s="22">
        <f>IF(CIT_fed_deduction!BP2="",0,(CIT_history!BP2*(1-CIT_fed_deduction!BP2*CIT_history!BP$54))/(1-(CIT_fed_deduction!BP2*CIT_history!BP$54*CIT_history!BP2)))</f>
        <v>2.6639344262295084E-2</v>
      </c>
      <c r="BQ2" s="22">
        <f>IF(CIT_fed_deduction!BQ2="",0,(CIT_history!BQ2*(1-CIT_fed_deduction!BQ2*CIT_history!BQ$54))/(1-(CIT_fed_deduction!BQ2*CIT_history!BQ$54*CIT_history!BQ2)))</f>
        <v>2.6639344262295084E-2</v>
      </c>
      <c r="BR2" s="22">
        <f>IF(CIT_fed_deduction!BR2="",0,(CIT_history!BR2*(1-CIT_fed_deduction!BR2*CIT_history!BR$54))/(1-(CIT_fed_deduction!BR2*CIT_history!BR$54*CIT_history!BR2)))</f>
        <v>2.6639344262295084E-2</v>
      </c>
      <c r="BS2" s="22">
        <f>IF(CIT_fed_deduction!BS2="",0,(CIT_history!BS2*(1-CIT_fed_deduction!BS2*CIT_history!BS$54))/(1-(CIT_fed_deduction!BS2*CIT_history!BS$54*CIT_history!BS2)))</f>
        <v>2.6639344262295084E-2</v>
      </c>
      <c r="BT2" s="22">
        <f>IF(CIT_fed_deduction!BT2="",0,(CIT_history!BT2*(1-CIT_fed_deduction!BT2*CIT_history!BT$54))/(1-(CIT_fed_deduction!BT2*CIT_history!BT$54*CIT_history!BT2)))</f>
        <v>2.6639344262295084E-2</v>
      </c>
      <c r="BU2" s="22">
        <f>IF(CIT_fed_deduction!BU2="",0,(CIT_history!BU2*(1-CIT_fed_deduction!BU2*CIT_history!BU$54))/(1-(CIT_fed_deduction!BU2*CIT_history!BU$54*CIT_history!BU2)))</f>
        <v>2.6639344262295084E-2</v>
      </c>
      <c r="BV2" s="22">
        <f>IF(CIT_fed_deduction!BV2="",0,(CIT_history!BV2*(1-CIT_fed_deduction!BV2*CIT_history!BV$54))/(1-(CIT_fed_deduction!BV2*CIT_history!BV$54*CIT_history!BV2)))</f>
        <v>2.6639344262295084E-2</v>
      </c>
      <c r="BW2" s="22">
        <f>IF(CIT_fed_deduction!BW2="",0,(CIT_history!BW2*(1-CIT_fed_deduction!BW2*CIT_history!BW$54))/(1-(CIT_fed_deduction!BW2*CIT_history!BW$54*CIT_history!BW2)))</f>
        <v>2.6639344262295084E-2</v>
      </c>
      <c r="BX2" s="22">
        <f>IF(CIT_fed_deduction!BX2="",0,(CIT_history!BX2*(1-CIT_fed_deduction!BX2*CIT_history!BX$54))/(1-(CIT_fed_deduction!BX2*CIT_history!BX$54*CIT_history!BX2)))</f>
        <v>2.6639344262295084E-2</v>
      </c>
      <c r="BY2" s="22">
        <f>IF(CIT_fed_deduction!BY2="",0,(CIT_history!BY2*(1-CIT_fed_deduction!BY2*CIT_history!BY$54))/(1-(CIT_fed_deduction!BY2*CIT_history!BY$54*CIT_history!BY2)))</f>
        <v>2.6639344262295084E-2</v>
      </c>
      <c r="BZ2" s="22">
        <f>IF(CIT_fed_deduction!BZ2="",0,(CIT_history!BZ2*(1-CIT_fed_deduction!BZ2*CIT_history!BZ$54))/(1-(CIT_fed_deduction!BZ2*CIT_history!BZ$54*CIT_history!BZ2)))</f>
        <v>2.6639344262295084E-2</v>
      </c>
      <c r="CA2" s="22">
        <f>IF(CIT_fed_deduction!CA2="",0,(CIT_history!CA2*(1-CIT_fed_deduction!CA2*CIT_history!CA$54))/(1-(CIT_fed_deduction!CA2*CIT_history!CA$54*CIT_history!CA2)))</f>
        <v>2.6639344262295084E-2</v>
      </c>
      <c r="CB2" s="22">
        <f>IF(CIT_fed_deduction!CB2="",0,(CIT_history!CB2*(1-CIT_fed_deduction!CB2*CIT_history!CB$54))/(1-(CIT_fed_deduction!CB2*CIT_history!CB$54*CIT_history!CB2)))</f>
        <v>2.6639344262295084E-2</v>
      </c>
      <c r="CC2" s="22">
        <f>IF(CIT_fed_deduction!CC2="",0,(CIT_history!CC2*(1-CIT_fed_deduction!CC2*CIT_history!CC$54))/(1-(CIT_fed_deduction!CC2*CIT_history!CC$54*CIT_history!CC2)))</f>
        <v>2.7635619242579328E-2</v>
      </c>
      <c r="CD2" s="22">
        <f>IF(CIT_fed_deduction!CD2="",0,(CIT_history!CD2*(1-CIT_fed_deduction!CD2*CIT_history!CD$54))/(1-(CIT_fed_deduction!CD2*CIT_history!CD$54*CIT_history!CD2)))</f>
        <v>2.7635619242579328E-2</v>
      </c>
      <c r="CE2" s="22">
        <f>IF(CIT_fed_deduction!CE2="",0,(CIT_history!CE2*(1-CIT_fed_deduction!CE2*CIT_history!CE$54))/(1-(CIT_fed_deduction!CE2*CIT_history!CE$54*CIT_history!CE2)))</f>
        <v>2.7635619242579328E-2</v>
      </c>
      <c r="CF2" s="22">
        <f>IF(CIT_fed_deduction!CF2="",0,(CIT_history!CF2*(1-CIT_fed_deduction!CF2*CIT_history!CF$54))/(1-(CIT_fed_deduction!CF2*CIT_history!CF$54*CIT_history!CF2)))</f>
        <v>2.7635619242579328E-2</v>
      </c>
      <c r="CG2" s="22">
        <f>IF(CIT_fed_deduction!CG2="",0,(CIT_history!CG2*(1-CIT_fed_deduction!CG2*CIT_history!CG$54))/(1-(CIT_fed_deduction!CG2*CIT_history!CG$54*CIT_history!CG2)))</f>
        <v>2.7635619242579328E-2</v>
      </c>
      <c r="CH2" s="22">
        <f>IF(CIT_fed_deduction!CH2="",0,(CIT_history!CH2*(1-CIT_fed_deduction!CH2*CIT_history!CH$54))/(1-(CIT_fed_deduction!CH2*CIT_history!CH$54*CIT_history!CH2)))</f>
        <v>2.7635619242579328E-2</v>
      </c>
      <c r="CI2" s="22">
        <f>IF(CIT_fed_deduction!CI2="",0,(CIT_history!CI2*(1-CIT_fed_deduction!CI2*CIT_history!CI$54))/(1-(CIT_fed_deduction!CI2*CIT_history!CI$54*CIT_history!CI2)))</f>
        <v>2.7635619242579328E-2</v>
      </c>
      <c r="CJ2" s="22">
        <f>IF(CIT_fed_deduction!CJ2="",0,(CIT_history!CJ2*(1-CIT_fed_deduction!CJ2*CIT_history!CJ$54))/(1-(CIT_fed_deduction!CJ2*CIT_history!CJ$54*CIT_history!CJ2)))</f>
        <v>2.7635619242579328E-2</v>
      </c>
      <c r="CK2" s="22">
        <f>IF(CIT_fed_deduction!CK2="",0,(CIT_history!CK2*(1-CIT_fed_deduction!CK2*CIT_history!CK$54))/(1-(CIT_fed_deduction!CK2*CIT_history!CK$54*CIT_history!CK2)))</f>
        <v>3.0612244897959183E-2</v>
      </c>
      <c r="CL2" s="22">
        <f>IF(CIT_fed_deduction!CL2="",0,(CIT_history!CL2*(1-CIT_fed_deduction!CL2*CIT_history!CL$54))/(1-(CIT_fed_deduction!CL2*CIT_history!CL$54*CIT_history!CL2)))</f>
        <v>3.357070193285859E-2</v>
      </c>
      <c r="CM2" s="22">
        <f>IF(CIT_fed_deduction!CM2="",0,(CIT_history!CM2*(1-CIT_fed_deduction!CM2*CIT_history!CM$54))/(1-(CIT_fed_deduction!CM2*CIT_history!CM$54*CIT_history!CM2)))</f>
        <v>3.357070193285859E-2</v>
      </c>
      <c r="CN2" s="22">
        <f>IF(CIT_fed_deduction!CN2="",0,(CIT_history!CN2*(1-CIT_fed_deduction!CN2*CIT_history!CN$54))/(1-(CIT_fed_deduction!CN2*CIT_history!CN$54*CIT_history!CN2)))</f>
        <v>3.357070193285859E-2</v>
      </c>
      <c r="CO2" s="22">
        <f>IF(CIT_fed_deduction!CO2="",0,(CIT_history!CO2*(1-CIT_fed_deduction!CO2*CIT_history!CO$54))/(1-(CIT_fed_deduction!CO2*CIT_history!CO$54*CIT_history!CO2)))</f>
        <v>3.357070193285859E-2</v>
      </c>
      <c r="CP2" s="22">
        <f>IF(CIT_fed_deduction!CP2="",0,(CIT_history!CP2*(1-CIT_fed_deduction!CP2*CIT_history!CP$54))/(1-(CIT_fed_deduction!CP2*CIT_history!CP$54*CIT_history!CP2)))</f>
        <v>3.357070193285859E-2</v>
      </c>
      <c r="CQ2" s="22">
        <f>IF(CIT_fed_deduction!CQ2="",0,(CIT_history!CQ2*(1-CIT_fed_deduction!CQ2*CIT_history!CQ$54))/(1-(CIT_fed_deduction!CQ2*CIT_history!CQ$54*CIT_history!CQ2)))</f>
        <v>3.3078880407124679E-2</v>
      </c>
      <c r="CR2" s="22">
        <f>IF(CIT_fed_deduction!CR2="",0,(CIT_history!CR2*(1-CIT_fed_deduction!CR2*CIT_history!CR$54))/(1-(CIT_fed_deduction!CR2*CIT_history!CR$54*CIT_history!CR2)))</f>
        <v>3.3078880407124679E-2</v>
      </c>
      <c r="CS2" s="22">
        <f>IF(CIT_fed_deduction!CS2="",0,(CIT_history!CS2*(1-CIT_fed_deduction!CS2*CIT_history!CS$54))/(1-(CIT_fed_deduction!CS2*CIT_history!CS$54*CIT_history!CS2)))</f>
        <v>3.3078880407124679E-2</v>
      </c>
      <c r="CT2" s="22">
        <f>IF(CIT_fed_deduction!CT2="",0,(CIT_history!CT2*(1-CIT_fed_deduction!CT2*CIT_history!CT$54))/(1-(CIT_fed_deduction!CT2*CIT_history!CT$54*CIT_history!CT2)))</f>
        <v>3.3078880407124679E-2</v>
      </c>
      <c r="CU2" s="22">
        <f>IF(CIT_fed_deduction!CU2="",0,(CIT_history!CU2*(1-CIT_fed_deduction!CU2*CIT_history!CU$54))/(1-(CIT_fed_deduction!CU2*CIT_history!CU$54*CIT_history!CU2)))</f>
        <v>3.3078880407124679E-2</v>
      </c>
      <c r="CV2" s="22">
        <f>IF(CIT_fed_deduction!CV2="",0,(CIT_history!CV2*(1-CIT_fed_deduction!CV2*CIT_history!CV$54))/(1-(CIT_fed_deduction!CV2*CIT_history!CV$54*CIT_history!CV2)))</f>
        <v>3.3078880407124679E-2</v>
      </c>
      <c r="CW2" s="22">
        <f>IF(CIT_fed_deduction!CW2="",0,(CIT_history!CW2*(1-CIT_fed_deduction!CW2*CIT_history!CW$54))/(1-(CIT_fed_deduction!CW2*CIT_history!CW$54*CIT_history!CW2)))</f>
        <v>3.3078880407124679E-2</v>
      </c>
      <c r="CX2" s="22">
        <f>IF(CIT_fed_deduction!CX2="",0,(CIT_history!CX2*(1-CIT_fed_deduction!CX2*CIT_history!CX$54))/(1-(CIT_fed_deduction!CX2*CIT_history!CX$54*CIT_history!CX2)))</f>
        <v>3.3078880407124679E-2</v>
      </c>
      <c r="CY2" s="22">
        <f>IF(CIT_fed_deduction!CY2="",0,(CIT_history!CY2*(1-CIT_fed_deduction!CY2*CIT_history!CY$54))/(1-(CIT_fed_deduction!CY2*CIT_history!CY$54*CIT_history!CY2)))</f>
        <v>4.3233563571245845E-2</v>
      </c>
      <c r="CZ2" s="22">
        <f>IF(CIT_fed_deduction!CZ2="",0,(CIT_history!CZ2*(1-CIT_fed_deduction!CZ2*CIT_history!CZ$54))/(1-(CIT_fed_deduction!CZ2*CIT_history!CZ$54*CIT_history!CZ2)))</f>
        <v>4.3233563571245845E-2</v>
      </c>
      <c r="DA2" s="22">
        <f>IF(CIT_fed_deduction!DA2="",0,(CIT_history!DA2*(1-CIT_fed_deduction!DA2*CIT_history!DA$54))/(1-(CIT_fed_deduction!DA2*CIT_history!DA$54*CIT_history!DA2)))</f>
        <v>4.3233563571245845E-2</v>
      </c>
      <c r="DB2" s="22">
        <f>IF(CIT_fed_deduction!DB2="",0,(CIT_history!DB2*(1-CIT_fed_deduction!DB2*CIT_history!DB$54))/(1-(CIT_fed_deduction!DB2*CIT_history!DB$54*CIT_history!DB2)))</f>
        <v>4.3233563571245845E-2</v>
      </c>
      <c r="DC2" s="22">
        <f>IF(CIT_fed_deduction!DC2="",0,(CIT_history!DC2*(1-CIT_fed_deduction!DC2*CIT_history!DC$54))/(1-(CIT_fed_deduction!DC2*CIT_history!DC$54*CIT_history!DC2)))</f>
        <v>4.3233563571245845E-2</v>
      </c>
      <c r="DD2" s="22">
        <f>IF(CIT_fed_deduction!DD2="",0,(CIT_history!DD2*(1-CIT_fed_deduction!DD2*CIT_history!DD$54))/(1-(CIT_fed_deduction!DD2*CIT_history!DD$54*CIT_history!DD2)))</f>
        <v>4.3233563571245845E-2</v>
      </c>
      <c r="DE2" s="22">
        <f>IF(CIT_fed_deduction!DE2="",0,(CIT_history!DE2*(1-CIT_fed_deduction!DE2*CIT_history!DE$54))/(1-(CIT_fed_deduction!DE2*CIT_history!DE$54*CIT_history!DE2)))</f>
        <v>4.3233563571245845E-2</v>
      </c>
      <c r="DF2" s="22">
        <f>IF(CIT_fed_deduction!DF2="",0,(CIT_history!DF2*(1-CIT_fed_deduction!DF2*CIT_history!DF$54))/(1-(CIT_fed_deduction!DF2*CIT_history!DF$54*CIT_history!DF2)))</f>
        <v>4.3233563571245845E-2</v>
      </c>
      <c r="DG2" s="22">
        <f>IF(CIT_fed_deduction!DG2="",0,(CIT_history!DG2*(1-CIT_fed_deduction!DG2*CIT_history!DG$54))/(1-(CIT_fed_deduction!DG2*CIT_history!DG$54*CIT_history!DG2)))</f>
        <v>4.3233563571245845E-2</v>
      </c>
      <c r="DH2" s="22">
        <f>IF(CIT_fed_deduction!DH2="",0,(CIT_history!DH2*(1-CIT_fed_deduction!DH2*CIT_history!DH$54))/(1-(CIT_fed_deduction!DH2*CIT_history!DH$54*CIT_history!DH2)))</f>
        <v>4.3233563571245845E-2</v>
      </c>
      <c r="DI2" s="22">
        <f>IF(CIT_fed_deduction!DI2="",0,(CIT_history!DI2*(1-CIT_fed_deduction!DI2*CIT_history!DI$54))/(1-(CIT_fed_deduction!DI2*CIT_history!DI$54*CIT_history!DI2)))</f>
        <v>4.3233563571245845E-2</v>
      </c>
      <c r="DJ2" s="22">
        <f>IF(CIT_fed_deduction!DJ2="",0,(CIT_history!DJ2*(1-CIT_fed_deduction!DJ2*CIT_history!DJ$54))/(1-(CIT_fed_deduction!DJ2*CIT_history!DJ$54*CIT_history!DJ2)))</f>
        <v>4.3233563571245845E-2</v>
      </c>
      <c r="DK2" s="22">
        <f>IF(CIT_fed_deduction!DK2="",0,(CIT_history!DK2*(1-CIT_fed_deduction!DK2*CIT_history!DK$54))/(1-(CIT_fed_deduction!DK2*CIT_history!DK$54*CIT_history!DK2)))</f>
        <v>4.3233563571245845E-2</v>
      </c>
      <c r="DL2" s="22">
        <f>IF(CIT_fed_deduction!DL2="",0,(CIT_history!DL2*(1-CIT_fed_deduction!DL2*CIT_history!DL$54))/(1-(CIT_fed_deduction!DL2*CIT_history!DL$54*CIT_history!DL2)))</f>
        <v>4.3233563571245845E-2</v>
      </c>
      <c r="DM2" s="22">
        <f>IF(CIT_fed_deduction!DM2="",0,(CIT_history!DM2*(1-CIT_fed_deduction!DM2*CIT_history!DM$54))/(1-(CIT_fed_deduction!DM2*CIT_history!DM$54*CIT_history!DM2)))</f>
        <v>4.3233563571245845E-2</v>
      </c>
      <c r="DN2" s="22">
        <f>IF(CIT_fed_deduction!DN2="",0,(CIT_history!DN2*(1-CIT_fed_deduction!DN2*CIT_history!DN$54))/(1-(CIT_fed_deduction!DN2*CIT_history!DN$54*CIT_history!DN2)))</f>
        <v>4.3233563571245845E-2</v>
      </c>
      <c r="DO2" s="22">
        <f>IF(CIT_fed_deduction!DO2="",0,(CIT_history!DO2*(1-CIT_fed_deduction!DO2*CIT_history!DO$54))/(1-(CIT_fed_deduction!DO2*CIT_history!DO$54*CIT_history!DO2)))</f>
        <v>4.3233563571245845E-2</v>
      </c>
      <c r="DP2" s="22">
        <f>IF(CIT_fed_deduction!DP2="",0,(CIT_history!DP2*(1-CIT_fed_deduction!DP2*CIT_history!DP$54))/(1-(CIT_fed_deduction!DP2*CIT_history!DP$54*CIT_history!DP2)))</f>
        <v>5.206062756627973E-2</v>
      </c>
      <c r="DQ2" s="22">
        <f>IF(CIT_fed_deduction!DQ2="",0,(CIT_history!DQ2*(1-CIT_fed_deduction!DQ2*CIT_history!DQ$54))/(1-(CIT_fed_deduction!DQ2*CIT_history!DQ$54*CIT_history!DQ2)))</f>
        <v>5.206062756627973E-2</v>
      </c>
      <c r="DR2" s="22">
        <f>IF(CIT_fed_deduction!DR2="",0,(CIT_history!DR2*(1-CIT_fed_deduction!DR2*CIT_history!DR$54))/(1-(CIT_fed_deduction!DR2*CIT_history!DR$54*CIT_history!DR2)))</f>
        <v>5.206062756627973E-2</v>
      </c>
      <c r="DS2" s="22">
        <f>IF(CIT_fed_deduction!DS2="",0,(CIT_history!DS2*(1-CIT_fed_deduction!DS2*CIT_history!DS$54))/(1-(CIT_fed_deduction!DS2*CIT_history!DS$54*CIT_history!DS2)))</f>
        <v>5.206062756627973E-2</v>
      </c>
      <c r="DT2" s="22">
        <f>IF(CIT_fed_deduction!DT2="",0,(CIT_history!DT2*(1-CIT_fed_deduction!DT2*CIT_history!DT$54))/(1-(CIT_fed_deduction!DT2*CIT_history!DT$54*CIT_history!DT2)))</f>
        <v>5.206062756627973E-2</v>
      </c>
      <c r="DU2" s="22">
        <f>IF(CIT_fed_deduction!DU2="",0,(CIT_history!DU2*(1-CIT_fed_deduction!DU2*CIT_history!DU$54))/(1-(CIT_fed_deduction!DU2*CIT_history!DU$54*CIT_history!DU2)))</f>
        <v>5.206062756627973E-2</v>
      </c>
      <c r="DV2" s="22">
        <f>IF(CIT_fed_deduction!DV2="",0,(CIT_history!DV2*(1-CIT_fed_deduction!DV2*CIT_history!DV$54))/(1-(CIT_fed_deduction!DV2*CIT_history!DV$54*CIT_history!DV2)))</f>
        <v>5.206062756627973E-2</v>
      </c>
      <c r="DW2" s="22">
        <f>IF(CIT_fed_deduction!DW2="",0,(CIT_history!DW2*(1-CIT_fed_deduction!DW2*CIT_history!DW$54))/(1-(CIT_fed_deduction!DW2*CIT_history!DW$54*CIT_history!DW2)))</f>
        <v>5.206062756627973E-2</v>
      </c>
      <c r="DX2" s="22">
        <f>IF(CIT_fed_deduction!DX2="",0,(CIT_history!DX2*(1-CIT_fed_deduction!DX2*CIT_history!DX$54))/(1-(CIT_fed_deduction!DX2*CIT_history!DX$54*CIT_history!DX2)))</f>
        <v>5.206062756627973E-2</v>
      </c>
      <c r="DY2" s="144">
        <f>IF(CIT_fed_deduction!DY2="",0,(CIT_history!DY2*(1-CIT_fed_deduction!DY2*CIT_history!DY$54))/(1-(CIT_fed_deduction!DY2*CIT_history!DY$54*CIT_history!DY2)))</f>
        <v>5.206062756627973E-2</v>
      </c>
      <c r="DZ2" s="68"/>
      <c r="EA2" s="68"/>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1"/>
      <c r="FL2" s="1"/>
      <c r="FM2" s="1"/>
      <c r="FN2" s="1"/>
    </row>
    <row r="3" spans="1:170" ht="15" customHeight="1">
      <c r="A3" s="137" t="s">
        <v>27</v>
      </c>
      <c r="B3" s="22">
        <f>IF(CIT_fed_deduction!B3="",0,(CIT_history!B3*(1-CIT_fed_deduction!B3*CIT_history!B$54))/(1-(CIT_fed_deduction!B3*CIT_history!B$54*CIT_history!B3)))</f>
        <v>0</v>
      </c>
      <c r="C3" s="22">
        <f>IF(CIT_fed_deduction!C3="",0,(CIT_history!C3*(1-CIT_fed_deduction!C3*CIT_history!C$54))/(1-(CIT_fed_deduction!C3*CIT_history!C$54*CIT_history!C3)))</f>
        <v>0</v>
      </c>
      <c r="D3" s="22">
        <f>IF(CIT_fed_deduction!D3="",0,(CIT_history!D3*(1-CIT_fed_deduction!D3*CIT_history!D$54))/(1-(CIT_fed_deduction!D3*CIT_history!D$54*CIT_history!D3)))</f>
        <v>0</v>
      </c>
      <c r="E3" s="22">
        <f>IF(CIT_fed_deduction!E3="",0,(CIT_history!E3*(1-CIT_fed_deduction!E3*CIT_history!E$54))/(1-(CIT_fed_deduction!E3*CIT_history!E$54*CIT_history!E3)))</f>
        <v>0</v>
      </c>
      <c r="F3" s="22">
        <f>IF(CIT_fed_deduction!F3="",0,(CIT_history!F3*(1-CIT_fed_deduction!F3*CIT_history!F$54))/(1-(CIT_fed_deduction!F3*CIT_history!F$54*CIT_history!F3)))</f>
        <v>0</v>
      </c>
      <c r="G3" s="22">
        <f>IF(CIT_fed_deduction!G3="",0,(CIT_history!G3*(1-CIT_fed_deduction!G3*CIT_history!G$54))/(1-(CIT_fed_deduction!G3*CIT_history!G$54*CIT_history!G3)))</f>
        <v>0</v>
      </c>
      <c r="H3" s="22">
        <f>IF(CIT_fed_deduction!H3="",0,(CIT_history!H3*(1-CIT_fed_deduction!H3*CIT_history!H$54))/(1-(CIT_fed_deduction!H3*CIT_history!H$54*CIT_history!H3)))</f>
        <v>0</v>
      </c>
      <c r="I3" s="22">
        <f>IF(CIT_fed_deduction!I3="",0,(CIT_history!I3*(1-CIT_fed_deduction!I3*CIT_history!I$54))/(1-(CIT_fed_deduction!I3*CIT_history!I$54*CIT_history!I3)))</f>
        <v>0</v>
      </c>
      <c r="J3" s="22">
        <f>IF(CIT_fed_deduction!J3="",0,(CIT_history!J3*(1-CIT_fed_deduction!J3*CIT_history!J$54))/(1-(CIT_fed_deduction!J3*CIT_history!J$54*CIT_history!J3)))</f>
        <v>0</v>
      </c>
      <c r="K3" s="22">
        <f>IF(CIT_fed_deduction!K3="",0,(CIT_history!K3*(1-CIT_fed_deduction!K3*CIT_history!K$54))/(1-(CIT_fed_deduction!K3*CIT_history!K$54*CIT_history!K3)))</f>
        <v>0</v>
      </c>
      <c r="L3" s="22">
        <f>IF(CIT_fed_deduction!L3="",0,(CIT_history!L3*(1-CIT_fed_deduction!L3*CIT_history!L$54))/(1-(CIT_fed_deduction!L3*CIT_history!L$54*CIT_history!L3)))</f>
        <v>0</v>
      </c>
      <c r="M3" s="22">
        <f>IF(CIT_fed_deduction!M3="",0,(CIT_history!M3*(1-CIT_fed_deduction!M3*CIT_history!M$54))/(1-(CIT_fed_deduction!M3*CIT_history!M$54*CIT_history!M3)))</f>
        <v>0</v>
      </c>
      <c r="N3" s="22">
        <f>IF(CIT_fed_deduction!N3="",0,(CIT_history!N3*(1-CIT_fed_deduction!N3*CIT_history!N$54))/(1-(CIT_fed_deduction!N3*CIT_history!N$54*CIT_history!N3)))</f>
        <v>0</v>
      </c>
      <c r="O3" s="22">
        <f>IF(CIT_fed_deduction!O3="",0,(CIT_history!O3*(1-CIT_fed_deduction!O3*CIT_history!O$54))/(1-(CIT_fed_deduction!O3*CIT_history!O$54*CIT_history!O3)))</f>
        <v>0</v>
      </c>
      <c r="P3" s="22">
        <f>IF(CIT_fed_deduction!P3="",0,(CIT_history!P3*(1-CIT_fed_deduction!P3*CIT_history!P$54))/(1-(CIT_fed_deduction!P3*CIT_history!P$54*CIT_history!P3)))</f>
        <v>0</v>
      </c>
      <c r="Q3" s="22">
        <f>IF(CIT_fed_deduction!Q3="",0,(CIT_history!Q3*(1-CIT_fed_deduction!Q3*CIT_history!Q$54))/(1-(CIT_fed_deduction!Q3*CIT_history!Q$54*CIT_history!Q3)))</f>
        <v>0</v>
      </c>
      <c r="R3" s="22">
        <f>IF(CIT_fed_deduction!R3="",0,(CIT_history!R3*(1-CIT_fed_deduction!R3*CIT_history!R$54))/(1-(CIT_fed_deduction!R3*CIT_history!R$54*CIT_history!R3)))</f>
        <v>0</v>
      </c>
      <c r="S3" s="22">
        <f>IF(CIT_fed_deduction!S3="",0,(CIT_history!S3*(1-CIT_fed_deduction!S3*CIT_history!S$54))/(1-(CIT_fed_deduction!S3*CIT_history!S$54*CIT_history!S3)))</f>
        <v>0</v>
      </c>
      <c r="T3" s="22">
        <f>IF(CIT_fed_deduction!T3="",0,(CIT_history!T3*(1-CIT_fed_deduction!T3*CIT_history!T$54))/(1-(CIT_fed_deduction!T3*CIT_history!T$54*CIT_history!T3)))</f>
        <v>0</v>
      </c>
      <c r="U3" s="22">
        <f>IF(CIT_fed_deduction!U3="",0,(CIT_history!U3*(1-CIT_fed_deduction!U3*CIT_history!U$54))/(1-(CIT_fed_deduction!U3*CIT_history!U$54*CIT_history!U3)))</f>
        <v>0</v>
      </c>
      <c r="V3" s="22">
        <f>IF(CIT_fed_deduction!V3="",0,(CIT_history!V3*(1-CIT_fed_deduction!V3*CIT_history!V$54))/(1-(CIT_fed_deduction!V3*CIT_history!V$54*CIT_history!V3)))</f>
        <v>0</v>
      </c>
      <c r="W3" s="22">
        <f>IF(CIT_fed_deduction!W3="",0,(CIT_history!W3*(1-CIT_fed_deduction!W3*CIT_history!W$54))/(1-(CIT_fed_deduction!W3*CIT_history!W$54*CIT_history!W3)))</f>
        <v>0</v>
      </c>
      <c r="X3" s="22">
        <f>IF(CIT_fed_deduction!X3="",0,(CIT_history!X3*(1-CIT_fed_deduction!X3*CIT_history!X$54))/(1-(CIT_fed_deduction!X3*CIT_history!X$54*CIT_history!X3)))</f>
        <v>0</v>
      </c>
      <c r="Y3" s="22">
        <f>IF(CIT_fed_deduction!Y3="",0,(CIT_history!Y3*(1-CIT_fed_deduction!Y3*CIT_history!Y$54))/(1-(CIT_fed_deduction!Y3*CIT_history!Y$54*CIT_history!Y3)))</f>
        <v>0</v>
      </c>
      <c r="Z3" s="22">
        <f>IF(CIT_fed_deduction!Z3="",0,(CIT_history!Z3*(1-CIT_fed_deduction!Z3*CIT_history!Z$54))/(1-(CIT_fed_deduction!Z3*CIT_history!Z$54*CIT_history!Z3)))</f>
        <v>0</v>
      </c>
      <c r="AA3" s="22">
        <f>IF(CIT_fed_deduction!AA3="",0,(CIT_history!AA3*(1-CIT_fed_deduction!AA3*CIT_history!AA$54))/(1-(CIT_fed_deduction!AA3*CIT_history!AA$54*CIT_history!AA3)))</f>
        <v>0</v>
      </c>
      <c r="AB3" s="22">
        <f>IF(CIT_fed_deduction!AB3="",0,(CIT_history!AB3*(1-CIT_fed_deduction!AB3*CIT_history!AB$54))/(1-(CIT_fed_deduction!AB3*CIT_history!AB$54*CIT_history!AB3)))</f>
        <v>0</v>
      </c>
      <c r="AC3" s="22">
        <f>IF(CIT_fed_deduction!AC3="",0,(CIT_history!AC3*(1-CIT_fed_deduction!AC3*CIT_history!AC$54))/(1-(CIT_fed_deduction!AC3*CIT_history!AC$54*CIT_history!AC3)))</f>
        <v>0</v>
      </c>
      <c r="AD3" s="22">
        <f>IF(CIT_fed_deduction!AD3="",0,(CIT_history!AD3*(1-CIT_fed_deduction!AD3*CIT_history!AD$54))/(1-(CIT_fed_deduction!AD3*CIT_history!AD$54*CIT_history!AD3)))</f>
        <v>0</v>
      </c>
      <c r="AE3" s="22">
        <f>IF(CIT_fed_deduction!AE3="",0,(CIT_history!AE3*(1-CIT_fed_deduction!AE3*CIT_history!AE$54))/(1-(CIT_fed_deduction!AE3*CIT_history!AE$54*CIT_history!AE3)))</f>
        <v>0</v>
      </c>
      <c r="AF3" s="22">
        <f>IF(CIT_fed_deduction!AF3="",0,(CIT_history!AF3*(1-CIT_fed_deduction!AF3*CIT_history!AF$54))/(1-(CIT_fed_deduction!AF3*CIT_history!AF$54*CIT_history!AF3)))</f>
        <v>0</v>
      </c>
      <c r="AG3" s="22">
        <f>IF(CIT_fed_deduction!AG3="",0,(CIT_history!AG3*(1-CIT_fed_deduction!AG3*CIT_history!AG$54))/(1-(CIT_fed_deduction!AG3*CIT_history!AG$54*CIT_history!AG3)))</f>
        <v>0</v>
      </c>
      <c r="AH3" s="22">
        <f>IF(CIT_fed_deduction!AH3="",0,(CIT_history!AH3*(1-CIT_fed_deduction!AH3*CIT_history!AH$54))/(1-(CIT_fed_deduction!AH3*CIT_history!AH$54*CIT_history!AH3)))</f>
        <v>0</v>
      </c>
      <c r="AI3" s="22">
        <f>IF(CIT_fed_deduction!AI3="",0,(CIT_history!AI3*(1-CIT_fed_deduction!AI3*CIT_history!AI$54))/(1-(CIT_fed_deduction!AI3*CIT_history!AI$54*CIT_history!AI3)))</f>
        <v>0</v>
      </c>
      <c r="AJ3" s="22">
        <f>IF(CIT_fed_deduction!AJ3="",0,(CIT_history!AJ3*(1-CIT_fed_deduction!AJ3*CIT_history!AJ$54))/(1-(CIT_fed_deduction!AJ3*CIT_history!AJ$54*CIT_history!AJ3)))</f>
        <v>0</v>
      </c>
      <c r="AK3" s="22">
        <f>IF(CIT_fed_deduction!AK3="",0,(CIT_history!AK3*(1-CIT_fed_deduction!AK3*CIT_history!AK$54))/(1-(CIT_fed_deduction!AK3*CIT_history!AK$54*CIT_history!AK3)))</f>
        <v>0</v>
      </c>
      <c r="AL3" s="22">
        <f>IF(CIT_fed_deduction!AL3="",0,(CIT_history!AL3*(1-CIT_fed_deduction!AL3*CIT_history!AL$54))/(1-(CIT_fed_deduction!AL3*CIT_history!AL$54*CIT_history!AL3)))</f>
        <v>0</v>
      </c>
      <c r="AM3" s="22">
        <f>IF(CIT_fed_deduction!AM3="",0,(CIT_history!AM3*(1-CIT_fed_deduction!AM3*CIT_history!AM$54))/(1-(CIT_fed_deduction!AM3*CIT_history!AM$54*CIT_history!AM3)))</f>
        <v>0</v>
      </c>
      <c r="AN3" s="22">
        <f>IF(CIT_fed_deduction!AN3="",0,(CIT_history!AN3*(1-CIT_fed_deduction!AN3*CIT_history!AN$54))/(1-(CIT_fed_deduction!AN3*CIT_history!AN$54*CIT_history!AN3)))</f>
        <v>0</v>
      </c>
      <c r="AO3" s="22">
        <f>IF(CIT_fed_deduction!AO3="",0,(CIT_history!AO3*(1-CIT_fed_deduction!AO3*CIT_history!AO$54))/(1-(CIT_fed_deduction!AO3*CIT_history!AO$54*CIT_history!AO3)))</f>
        <v>0</v>
      </c>
      <c r="AP3" s="22">
        <f>IF(CIT_fed_deduction!AP3="",0,(CIT_history!AP3*(1-CIT_fed_deduction!AP3*CIT_history!AP$54))/(1-(CIT_fed_deduction!AP3*CIT_history!AP$54*CIT_history!AP3)))</f>
        <v>0</v>
      </c>
      <c r="AQ3" s="22">
        <f>IF(CIT_fed_deduction!AQ3="",0,(CIT_history!AQ3*(1-CIT_fed_deduction!AQ3*CIT_history!AQ$54))/(1-(CIT_fed_deduction!AQ3*CIT_history!AQ$54*CIT_history!AQ3)))</f>
        <v>0</v>
      </c>
      <c r="AR3" s="22">
        <f>IF(CIT_fed_deduction!AR3="",0,(CIT_history!AR3*(1-CIT_fed_deduction!AR3*CIT_history!AR$54))/(1-(CIT_fed_deduction!AR3*CIT_history!AR$54*CIT_history!AR3)))</f>
        <v>0</v>
      </c>
      <c r="AS3" s="22">
        <f>IF(CIT_fed_deduction!AS3="",0,(CIT_history!AS3*(1-CIT_fed_deduction!AS3*CIT_history!AS$54))/(1-(CIT_fed_deduction!AS3*CIT_history!AS$54*CIT_history!AS3)))</f>
        <v>0</v>
      </c>
      <c r="AT3" s="22">
        <f>IF(CIT_fed_deduction!AT3="",0,(CIT_history!AT3*(1-CIT_fed_deduction!AT3*CIT_history!AT$54))/(1-(CIT_fed_deduction!AT3*CIT_history!AT$54*CIT_history!AT3)))</f>
        <v>0</v>
      </c>
      <c r="AU3" s="22">
        <f>IF(CIT_fed_deduction!AU3="",0,(CIT_history!AU3*(1-CIT_fed_deduction!AU3*CIT_history!AU$54))/(1-(CIT_fed_deduction!AU3*CIT_history!AU$54*CIT_history!AU3)))</f>
        <v>0</v>
      </c>
      <c r="AV3" s="22">
        <f>IF(CIT_fed_deduction!AV3="",0,(CIT_history!AV3*(1-CIT_fed_deduction!AV3*CIT_history!AV$54))/(1-(CIT_fed_deduction!AV3*CIT_history!AV$54*CIT_history!AV3)))</f>
        <v>0</v>
      </c>
      <c r="AW3" s="22">
        <f>IF(CIT_fed_deduction!AW3="",0,(CIT_history!AW3*(1-CIT_fed_deduction!AW3*CIT_history!AW$54))/(1-(CIT_fed_deduction!AW3*CIT_history!AW$54*CIT_history!AW3)))</f>
        <v>0</v>
      </c>
      <c r="AX3" s="22">
        <f>IF(CIT_fed_deduction!AX3="",0,(CIT_history!AX3*(1-CIT_fed_deduction!AX3*CIT_history!AX$54))/(1-(CIT_fed_deduction!AX3*CIT_history!AX$54*CIT_history!AX3)))</f>
        <v>0</v>
      </c>
      <c r="AY3" s="22">
        <f>IF(CIT_fed_deduction!AY3="",0,(CIT_history!AY3*(1-CIT_fed_deduction!AY3*CIT_history!AY$54))/(1-(CIT_fed_deduction!AY3*CIT_history!AY$54*CIT_history!AY3)))</f>
        <v>3.8000000000000006E-2</v>
      </c>
      <c r="AZ3" s="22">
        <f>IF(CIT_fed_deduction!AZ3="",0,(CIT_history!AZ3*(1-CIT_fed_deduction!AZ3*CIT_history!AZ$54))/(1-(CIT_fed_deduction!AZ3*CIT_history!AZ$54*CIT_history!AZ3)))</f>
        <v>4.2000000000000003E-2</v>
      </c>
      <c r="BA3" s="22">
        <f>IF(CIT_fed_deduction!BA3="",0,(CIT_history!BA3*(1-CIT_fed_deduction!BA3*CIT_history!BA$54))/(1-(CIT_fed_deduction!BA3*CIT_history!BA$54*CIT_history!BA3)))</f>
        <v>5.0749999999999997E-2</v>
      </c>
      <c r="BB3" s="22">
        <f>IF(CIT_fed_deduction!BB3="",0,(CIT_history!BB3*(1-CIT_fed_deduction!BB3*CIT_history!BB$54))/(1-(CIT_fed_deduction!BB3*CIT_history!BB$54*CIT_history!BB3)))</f>
        <v>5.2000000000000005E-2</v>
      </c>
      <c r="BC3" s="22">
        <f>IF(CIT_fed_deduction!BC3="",0,(CIT_history!BC3*(1-CIT_fed_deduction!BC3*CIT_history!BC$54))/(1-(CIT_fed_deduction!BC3*CIT_history!BC$54*CIT_history!BC3)))</f>
        <v>5.2000000000000005E-2</v>
      </c>
      <c r="BD3" s="22">
        <f>IF(CIT_fed_deduction!BD3="",0,(CIT_history!BD3*(1-CIT_fed_deduction!BD3*CIT_history!BD$54))/(1-(CIT_fed_deduction!BD3*CIT_history!BD$54*CIT_history!BD3)))</f>
        <v>5.2000000000000005E-2</v>
      </c>
      <c r="BE3" s="22">
        <f>IF(CIT_fed_deduction!BE3="",0,(CIT_history!BE3*(1-CIT_fed_deduction!BE3*CIT_history!BE$54))/(1-(CIT_fed_deduction!BE3*CIT_history!BE$54*CIT_history!BE3)))</f>
        <v>6.5000000000000002E-2</v>
      </c>
      <c r="BF3" s="22">
        <f>IF(CIT_fed_deduction!BF3="",0,(CIT_history!BF3*(1-CIT_fed_deduction!BF3*CIT_history!BF$54))/(1-(CIT_fed_deduction!BF3*CIT_history!BF$54*CIT_history!BF3)))</f>
        <v>6.5000000000000002E-2</v>
      </c>
      <c r="BG3" s="22">
        <f>IF(CIT_fed_deduction!BG3="",0,(CIT_history!BG3*(1-CIT_fed_deduction!BG3*CIT_history!BG$54))/(1-(CIT_fed_deduction!BG3*CIT_history!BG$54*CIT_history!BG3)))</f>
        <v>9.3600000000000003E-2</v>
      </c>
      <c r="BH3" s="22">
        <f>IF(CIT_fed_deduction!BH3="",0,(CIT_history!BH3*(1-CIT_fed_deduction!BH3*CIT_history!BH$54))/(1-(CIT_fed_deduction!BH3*CIT_history!BH$54*CIT_history!BH3)))</f>
        <v>9.3600000000000003E-2</v>
      </c>
      <c r="BI3" s="22">
        <f>IF(CIT_fed_deduction!BI3="",0,(CIT_history!BI3*(1-CIT_fed_deduction!BI3*CIT_history!BI$54))/(1-(CIT_fed_deduction!BI3*CIT_history!BI$54*CIT_history!BI3)))</f>
        <v>9.3600000000000003E-2</v>
      </c>
      <c r="BJ3" s="22">
        <f>IF(CIT_fed_deduction!BJ3="",0,(CIT_history!BJ3*(1-CIT_fed_deduction!BJ3*CIT_history!BJ$54))/(1-(CIT_fed_deduction!BJ3*CIT_history!BJ$54*CIT_history!BJ3)))</f>
        <v>9.3600000000000003E-2</v>
      </c>
      <c r="BK3" s="22">
        <f>IF(CIT_fed_deduction!BK3="",0,(CIT_history!BK3*(1-CIT_fed_deduction!BK3*CIT_history!BK$54))/(1-(CIT_fed_deduction!BK3*CIT_history!BK$54*CIT_history!BK3)))</f>
        <v>9.3600000000000003E-2</v>
      </c>
      <c r="BL3" s="22">
        <f>IF(CIT_fed_deduction!BL3="",0,(CIT_history!BL3*(1-CIT_fed_deduction!BL3*CIT_history!BL$54))/(1-(CIT_fed_deduction!BL3*CIT_history!BL$54*CIT_history!BL3)))</f>
        <v>9.3600000000000003E-2</v>
      </c>
      <c r="BM3" s="22">
        <f>IF(CIT_fed_deduction!BM3="",0,(CIT_history!BM3*(1-CIT_fed_deduction!BM3*CIT_history!BM$54))/(1-(CIT_fed_deduction!BM3*CIT_history!BM$54*CIT_history!BM3)))</f>
        <v>9.3600000000000003E-2</v>
      </c>
      <c r="BN3" s="22">
        <f>IF(CIT_fed_deduction!BN3="",0,(CIT_history!BN3*(1-CIT_fed_deduction!BN3*CIT_history!BN$54))/(1-(CIT_fed_deduction!BN3*CIT_history!BN$54*CIT_history!BN3)))</f>
        <v>9.3600000000000003E-2</v>
      </c>
      <c r="BO3" s="22">
        <f>IF(CIT_fed_deduction!BO3="",0,(CIT_history!BO3*(1-CIT_fed_deduction!BO3*CIT_history!BO$54))/(1-(CIT_fed_deduction!BO3*CIT_history!BO$54*CIT_history!BO3)))</f>
        <v>9.3600000000000003E-2</v>
      </c>
      <c r="BP3" s="22">
        <f>IF(CIT_fed_deduction!BP3="",0,(CIT_history!BP3*(1-CIT_fed_deduction!BP3*CIT_history!BP$54))/(1-(CIT_fed_deduction!BP3*CIT_history!BP$54*CIT_history!BP3)))</f>
        <v>9.3600000000000003E-2</v>
      </c>
      <c r="BQ3" s="22">
        <f>IF(CIT_fed_deduction!BQ3="",0,(CIT_history!BQ3*(1-CIT_fed_deduction!BQ3*CIT_history!BQ$54))/(1-(CIT_fed_deduction!BQ3*CIT_history!BQ$54*CIT_history!BQ3)))</f>
        <v>9.3600000000000003E-2</v>
      </c>
      <c r="BR3" s="22">
        <f>IF(CIT_fed_deduction!BR3="",0,(CIT_history!BR3*(1-CIT_fed_deduction!BR3*CIT_history!BR$54))/(1-(CIT_fed_deduction!BR3*CIT_history!BR$54*CIT_history!BR3)))</f>
        <v>9.3600000000000003E-2</v>
      </c>
      <c r="BS3" s="22">
        <f>IF(CIT_fed_deduction!BS3="",0,(CIT_history!BS3*(1-CIT_fed_deduction!BS3*CIT_history!BS$54))/(1-(CIT_fed_deduction!BS3*CIT_history!BS$54*CIT_history!BS3)))</f>
        <v>9.3600000000000003E-2</v>
      </c>
      <c r="BT3" s="22">
        <f>IF(CIT_fed_deduction!BT3="",0,(CIT_history!BT3*(1-CIT_fed_deduction!BT3*CIT_history!BT$54))/(1-(CIT_fed_deduction!BT3*CIT_history!BT$54*CIT_history!BT3)))</f>
        <v>9.3600000000000003E-2</v>
      </c>
      <c r="BU3" s="22">
        <f>IF(CIT_fed_deduction!BU3="",0,(CIT_history!BU3*(1-CIT_fed_deduction!BU3*CIT_history!BU$54))/(1-(CIT_fed_deduction!BU3*CIT_history!BU$54*CIT_history!BU3)))</f>
        <v>9.3600000000000003E-2</v>
      </c>
      <c r="BV3" s="22">
        <f>IF(CIT_fed_deduction!BV3="",0,(CIT_history!BV3*(1-CIT_fed_deduction!BV3*CIT_history!BV$54))/(1-(CIT_fed_deduction!BV3*CIT_history!BV$54*CIT_history!BV3)))</f>
        <v>9.3600000000000003E-2</v>
      </c>
      <c r="BW3" s="22">
        <f>IF(CIT_fed_deduction!BW3="",0,(CIT_history!BW3*(1-CIT_fed_deduction!BW3*CIT_history!BW$54))/(1-(CIT_fed_deduction!BW3*CIT_history!BW$54*CIT_history!BW3)))</f>
        <v>9.3600000000000003E-2</v>
      </c>
      <c r="BX3" s="22">
        <f>IF(CIT_fed_deduction!BX3="",0,(CIT_history!BX3*(1-CIT_fed_deduction!BX3*CIT_history!BX$54))/(1-(CIT_fed_deduction!BX3*CIT_history!BX$54*CIT_history!BX3)))</f>
        <v>9.3600000000000003E-2</v>
      </c>
      <c r="BY3" s="22">
        <f>IF(CIT_fed_deduction!BY3="",0,(CIT_history!BY3*(1-CIT_fed_deduction!BY3*CIT_history!BY$54))/(1-(CIT_fed_deduction!BY3*CIT_history!BY$54*CIT_history!BY3)))</f>
        <v>0.09</v>
      </c>
      <c r="BZ3" s="22">
        <f>IF(CIT_fed_deduction!BZ3="",0,(CIT_history!BZ3*(1-CIT_fed_deduction!BZ3*CIT_history!BZ$54))/(1-(CIT_fed_deduction!BZ3*CIT_history!BZ$54*CIT_history!BZ3)))</f>
        <v>5.3999999999999999E-2</v>
      </c>
      <c r="CA3" s="22">
        <f>IF(CIT_fed_deduction!CA3="",0,(CIT_history!CA3*(1-CIT_fed_deduction!CA3*CIT_history!CA$54))/(1-(CIT_fed_deduction!CA3*CIT_history!CA$54*CIT_history!CA3)))</f>
        <v>5.3999999999999999E-2</v>
      </c>
      <c r="CB3" s="22">
        <f>IF(CIT_fed_deduction!CB3="",0,(CIT_history!CB3*(1-CIT_fed_deduction!CB3*CIT_history!CB$54))/(1-(CIT_fed_deduction!CB3*CIT_history!CB$54*CIT_history!CB3)))</f>
        <v>5.3999999999999999E-2</v>
      </c>
      <c r="CC3" s="22">
        <f>IF(CIT_fed_deduction!CC3="",0,(CIT_history!CC3*(1-CIT_fed_deduction!CC3*CIT_history!CC$54))/(1-(CIT_fed_deduction!CC3*CIT_history!CC$54*CIT_history!CC3)))</f>
        <v>5.3999999999999999E-2</v>
      </c>
      <c r="CD3" s="22">
        <f>IF(CIT_fed_deduction!CD3="",0,(CIT_history!CD3*(1-CIT_fed_deduction!CD3*CIT_history!CD$54))/(1-(CIT_fed_deduction!CD3*CIT_history!CD$54*CIT_history!CD3)))</f>
        <v>5.3999999999999999E-2</v>
      </c>
      <c r="CE3" s="22">
        <f>IF(CIT_fed_deduction!CE3="",0,(CIT_history!CE3*(1-CIT_fed_deduction!CE3*CIT_history!CE$54))/(1-(CIT_fed_deduction!CE3*CIT_history!CE$54*CIT_history!CE3)))</f>
        <v>9.4E-2</v>
      </c>
      <c r="CF3" s="22">
        <f>IF(CIT_fed_deduction!CF3="",0,(CIT_history!CF3*(1-CIT_fed_deduction!CF3*CIT_history!CF$54))/(1-(CIT_fed_deduction!CF3*CIT_history!CF$54*CIT_history!CF3)))</f>
        <v>9.4E-2</v>
      </c>
      <c r="CG3" s="22">
        <f>IF(CIT_fed_deduction!CG3="",0,(CIT_history!CG3*(1-CIT_fed_deduction!CG3*CIT_history!CG$54))/(1-(CIT_fed_deduction!CG3*CIT_history!CG$54*CIT_history!CG3)))</f>
        <v>9.4E-2</v>
      </c>
      <c r="CH3" s="22">
        <f>IF(CIT_fed_deduction!CH3="",0,(CIT_history!CH3*(1-CIT_fed_deduction!CH3*CIT_history!CH$54))/(1-(CIT_fed_deduction!CH3*CIT_history!CH$54*CIT_history!CH3)))</f>
        <v>9.4E-2</v>
      </c>
      <c r="CI3" s="22">
        <f>IF(CIT_fed_deduction!CI3="",0,(CIT_history!CI3*(1-CIT_fed_deduction!CI3*CIT_history!CI$54))/(1-(CIT_fed_deduction!CI3*CIT_history!CI$54*CIT_history!CI3)))</f>
        <v>9.4E-2</v>
      </c>
      <c r="CJ3" s="22">
        <f>IF(CIT_fed_deduction!CJ3="",0,(CIT_history!CJ3*(1-CIT_fed_deduction!CJ3*CIT_history!CJ$54))/(1-(CIT_fed_deduction!CJ3*CIT_history!CJ$54*CIT_history!CJ3)))</f>
        <v>9.4E-2</v>
      </c>
      <c r="CK3" s="22">
        <f>IF(CIT_fed_deduction!CK3="",0,(CIT_history!CK3*(1-CIT_fed_deduction!CK3*CIT_history!CK$54))/(1-(CIT_fed_deduction!CK3*CIT_history!CK$54*CIT_history!CK3)))</f>
        <v>9.4E-2</v>
      </c>
      <c r="CL3" s="22">
        <f>IF(CIT_fed_deduction!CL3="",0,(CIT_history!CL3*(1-CIT_fed_deduction!CL3*CIT_history!CL$54))/(1-(CIT_fed_deduction!CL3*CIT_history!CL$54*CIT_history!CL3)))</f>
        <v>9.4E-2</v>
      </c>
      <c r="CM3" s="22">
        <f>IF(CIT_fed_deduction!CM3="",0,(CIT_history!CM3*(1-CIT_fed_deduction!CM3*CIT_history!CM$54))/(1-(CIT_fed_deduction!CM3*CIT_history!CM$54*CIT_history!CM3)))</f>
        <v>9.4E-2</v>
      </c>
      <c r="CN3" s="22">
        <f>IF(CIT_fed_deduction!CN3="",0,(CIT_history!CN3*(1-CIT_fed_deduction!CN3*CIT_history!CN$54))/(1-(CIT_fed_deduction!CN3*CIT_history!CN$54*CIT_history!CN3)))</f>
        <v>9.4E-2</v>
      </c>
      <c r="CO3" s="22">
        <f>IF(CIT_fed_deduction!CO3="",0,(CIT_history!CO3*(1-CIT_fed_deduction!CO3*CIT_history!CO$54))/(1-(CIT_fed_deduction!CO3*CIT_history!CO$54*CIT_history!CO3)))</f>
        <v>9.4E-2</v>
      </c>
      <c r="CP3" s="22">
        <f>IF(CIT_fed_deduction!CP3="",0,(CIT_history!CP3*(1-CIT_fed_deduction!CP3*CIT_history!CP$54))/(1-(CIT_fed_deduction!CP3*CIT_history!CP$54*CIT_history!CP3)))</f>
        <v>9.4E-2</v>
      </c>
      <c r="CQ3" s="22">
        <f>IF(CIT_fed_deduction!CQ3="",0,(CIT_history!CQ3*(1-CIT_fed_deduction!CQ3*CIT_history!CQ$54))/(1-(CIT_fed_deduction!CQ3*CIT_history!CQ$54*CIT_history!CQ3)))</f>
        <v>9.4E-2</v>
      </c>
      <c r="CR3" s="22">
        <f>IF(CIT_fed_deduction!CR3="",0,(CIT_history!CR3*(1-CIT_fed_deduction!CR3*CIT_history!CR$54))/(1-(CIT_fed_deduction!CR3*CIT_history!CR$54*CIT_history!CR3)))</f>
        <v>9.4E-2</v>
      </c>
      <c r="CS3" s="22">
        <f>IF(CIT_fed_deduction!CS3="",0,(CIT_history!CS3*(1-CIT_fed_deduction!CS3*CIT_history!CS$54))/(1-(CIT_fed_deduction!CS3*CIT_history!CS$54*CIT_history!CS3)))</f>
        <v>9.4E-2</v>
      </c>
      <c r="CT3" s="22">
        <f>IF(CIT_fed_deduction!CT3="",0,(CIT_history!CT3*(1-CIT_fed_deduction!CT3*CIT_history!CT$54))/(1-(CIT_fed_deduction!CT3*CIT_history!CT$54*CIT_history!CT3)))</f>
        <v>9.4E-2</v>
      </c>
      <c r="CU3" s="22">
        <f>IF(CIT_fed_deduction!CU3="",0,(CIT_history!CU3*(1-CIT_fed_deduction!CU3*CIT_history!CU$54))/(1-(CIT_fed_deduction!CU3*CIT_history!CU$54*CIT_history!CU3)))</f>
        <v>9.4E-2</v>
      </c>
      <c r="CV3" s="22">
        <f>IF(CIT_fed_deduction!CV3="",0,(CIT_history!CV3*(1-CIT_fed_deduction!CV3*CIT_history!CV$54))/(1-(CIT_fed_deduction!CV3*CIT_history!CV$54*CIT_history!CV3)))</f>
        <v>9.4E-2</v>
      </c>
      <c r="CW3" s="22">
        <f>IF(CIT_fed_deduction!CW3="",0,(CIT_history!CW3*(1-CIT_fed_deduction!CW3*CIT_history!CW$54))/(1-(CIT_fed_deduction!CW3*CIT_history!CW$54*CIT_history!CW3)))</f>
        <v>9.4E-2</v>
      </c>
      <c r="CX3" s="22">
        <f>IF(CIT_fed_deduction!CX3="",0,(CIT_history!CX3*(1-CIT_fed_deduction!CX3*CIT_history!CX$54))/(1-(CIT_fed_deduction!CX3*CIT_history!CX$54*CIT_history!CX3)))</f>
        <v>9.4E-2</v>
      </c>
      <c r="CY3" s="22">
        <f>IF(CIT_fed_deduction!CY3="",0,(CIT_history!CY3*(1-CIT_fed_deduction!CY3*CIT_history!CY$54))/(1-(CIT_fed_deduction!CY3*CIT_history!CY$54*CIT_history!CY3)))</f>
        <v>9.4E-2</v>
      </c>
      <c r="CZ3" s="22">
        <f>IF(CIT_fed_deduction!CZ3="",0,(CIT_history!CZ3*(1-CIT_fed_deduction!CZ3*CIT_history!CZ$54))/(1-(CIT_fed_deduction!CZ3*CIT_history!CZ$54*CIT_history!CZ3)))</f>
        <v>9.4E-2</v>
      </c>
      <c r="DA3" s="22">
        <f>IF(CIT_fed_deduction!DA3="",0,(CIT_history!DA3*(1-CIT_fed_deduction!DA3*CIT_history!DA$54))/(1-(CIT_fed_deduction!DA3*CIT_history!DA$54*CIT_history!DA3)))</f>
        <v>9.4E-2</v>
      </c>
      <c r="DB3" s="22">
        <f>IF(CIT_fed_deduction!DB3="",0,(CIT_history!DB3*(1-CIT_fed_deduction!DB3*CIT_history!DB$54))/(1-(CIT_fed_deduction!DB3*CIT_history!DB$54*CIT_history!DB3)))</f>
        <v>9.4E-2</v>
      </c>
      <c r="DC3" s="22">
        <f>IF(CIT_fed_deduction!DC3="",0,(CIT_history!DC3*(1-CIT_fed_deduction!DC3*CIT_history!DC$54))/(1-(CIT_fed_deduction!DC3*CIT_history!DC$54*CIT_history!DC3)))</f>
        <v>9.4E-2</v>
      </c>
      <c r="DD3" s="22">
        <f>IF(CIT_fed_deduction!DD3="",0,(CIT_history!DD3*(1-CIT_fed_deduction!DD3*CIT_history!DD$54))/(1-(CIT_fed_deduction!DD3*CIT_history!DD$54*CIT_history!DD3)))</f>
        <v>9.4E-2</v>
      </c>
      <c r="DE3" s="22">
        <f>IF(CIT_fed_deduction!DE3="",0,(CIT_history!DE3*(1-CIT_fed_deduction!DE3*CIT_history!DE$54))/(1-(CIT_fed_deduction!DE3*CIT_history!DE$54*CIT_history!DE3)))</f>
        <v>9.4E-2</v>
      </c>
      <c r="DF3" s="22">
        <f>IF(CIT_fed_deduction!DF3="",0,(CIT_history!DF3*(1-CIT_fed_deduction!DF3*CIT_history!DF$54))/(1-(CIT_fed_deduction!DF3*CIT_history!DF$54*CIT_history!DF3)))</f>
        <v>9.4E-2</v>
      </c>
      <c r="DG3" s="22">
        <f>IF(CIT_fed_deduction!DG3="",0,(CIT_history!DG3*(1-CIT_fed_deduction!DG3*CIT_history!DG$54))/(1-(CIT_fed_deduction!DG3*CIT_history!DG$54*CIT_history!DG3)))</f>
        <v>9.4E-2</v>
      </c>
      <c r="DH3" s="22">
        <f>IF(CIT_fed_deduction!DH3="",0,(CIT_history!DH3*(1-CIT_fed_deduction!DH3*CIT_history!DH$54))/(1-(CIT_fed_deduction!DH3*CIT_history!DH$54*CIT_history!DH3)))</f>
        <v>9.4E-2</v>
      </c>
      <c r="DI3" s="22">
        <f>IF(CIT_fed_deduction!DI3="",0,(CIT_history!DI3*(1-CIT_fed_deduction!DI3*CIT_history!DI$54))/(1-(CIT_fed_deduction!DI3*CIT_history!DI$54*CIT_history!DI3)))</f>
        <v>9.4E-2</v>
      </c>
      <c r="DJ3" s="22">
        <f>IF(CIT_fed_deduction!DJ3="",0,(CIT_history!DJ3*(1-CIT_fed_deduction!DJ3*CIT_history!DJ$54))/(1-(CIT_fed_deduction!DJ3*CIT_history!DJ$54*CIT_history!DJ3)))</f>
        <v>9.4E-2</v>
      </c>
      <c r="DK3" s="22">
        <f>IF(CIT_fed_deduction!DK3="",0,(CIT_history!DK3*(1-CIT_fed_deduction!DK3*CIT_history!DK$54))/(1-(CIT_fed_deduction!DK3*CIT_history!DK$54*CIT_history!DK3)))</f>
        <v>9.4E-2</v>
      </c>
      <c r="DL3" s="22">
        <f>IF(CIT_fed_deduction!DL3="",0,(CIT_history!DL3*(1-CIT_fed_deduction!DL3*CIT_history!DL$54))/(1-(CIT_fed_deduction!DL3*CIT_history!DL$54*CIT_history!DL3)))</f>
        <v>9.4E-2</v>
      </c>
      <c r="DM3" s="22">
        <f>IF(CIT_fed_deduction!DM3="",0,(CIT_history!DM3*(1-CIT_fed_deduction!DM3*CIT_history!DM$54))/(1-(CIT_fed_deduction!DM3*CIT_history!DM$54*CIT_history!DM3)))</f>
        <v>9.4E-2</v>
      </c>
      <c r="DN3" s="22">
        <f>IF(CIT_fed_deduction!DN3="",0,(CIT_history!DN3*(1-CIT_fed_deduction!DN3*CIT_history!DN$54))/(1-(CIT_fed_deduction!DN3*CIT_history!DN$54*CIT_history!DN3)))</f>
        <v>9.4E-2</v>
      </c>
      <c r="DO3" s="22">
        <f>IF(CIT_fed_deduction!DO3="",0,(CIT_history!DO3*(1-CIT_fed_deduction!DO3*CIT_history!DO$54))/(1-(CIT_fed_deduction!DO3*CIT_history!DO$54*CIT_history!DO3)))</f>
        <v>9.4E-2</v>
      </c>
      <c r="DP3" s="22">
        <f>IF(CIT_fed_deduction!DP3="",0,(CIT_history!DP3*(1-CIT_fed_deduction!DP3*CIT_history!DP$54))/(1-(CIT_fed_deduction!DP3*CIT_history!DP$54*CIT_history!DP3)))</f>
        <v>9.4E-2</v>
      </c>
      <c r="DQ3" s="22">
        <f>IF(CIT_fed_deduction!DQ3="",0,(CIT_history!DQ3*(1-CIT_fed_deduction!DQ3*CIT_history!DQ$54))/(1-(CIT_fed_deduction!DQ3*CIT_history!DQ$54*CIT_history!DQ3)))</f>
        <v>9.4E-2</v>
      </c>
      <c r="DR3" s="22">
        <f>IF(CIT_fed_deduction!DR3="",0,(CIT_history!DR3*(1-CIT_fed_deduction!DR3*CIT_history!DR$54))/(1-(CIT_fed_deduction!DR3*CIT_history!DR$54*CIT_history!DR3)))</f>
        <v>9.4E-2</v>
      </c>
      <c r="DS3" s="22">
        <f>IF(CIT_fed_deduction!DS3="",0,(CIT_history!DS3*(1-CIT_fed_deduction!DS3*CIT_history!DS$54))/(1-(CIT_fed_deduction!DS3*CIT_history!DS$54*CIT_history!DS3)))</f>
        <v>9.4E-2</v>
      </c>
      <c r="DT3" s="22">
        <f>IF(CIT_fed_deduction!DT3="",0,(CIT_history!DT3*(1-CIT_fed_deduction!DT3*CIT_history!DT$54))/(1-(CIT_fed_deduction!DT3*CIT_history!DT$54*CIT_history!DT3)))</f>
        <v>9.4E-2</v>
      </c>
      <c r="DU3" s="22">
        <f>IF(CIT_fed_deduction!DU3="",0,(CIT_history!DU3*(1-CIT_fed_deduction!DU3*CIT_history!DU$54))/(1-(CIT_fed_deduction!DU3*CIT_history!DU$54*CIT_history!DU3)))</f>
        <v>9.4E-2</v>
      </c>
      <c r="DV3" s="22">
        <f>IF(CIT_fed_deduction!DV3="",0,(CIT_history!DV3*(1-CIT_fed_deduction!DV3*CIT_history!DV$54))/(1-(CIT_fed_deduction!DV3*CIT_history!DV$54*CIT_history!DV3)))</f>
        <v>9.4E-2</v>
      </c>
      <c r="DW3" s="22">
        <f>IF(CIT_fed_deduction!DW3="",0,(CIT_history!DW3*(1-CIT_fed_deduction!DW3*CIT_history!DW$54))/(1-(CIT_fed_deduction!DW3*CIT_history!DW$54*CIT_history!DW3)))</f>
        <v>9.4E-2</v>
      </c>
      <c r="DX3" s="22">
        <f>IF(CIT_fed_deduction!DX3="",0,(CIT_history!DX3*(1-CIT_fed_deduction!DX3*CIT_history!DX$54))/(1-(CIT_fed_deduction!DX3*CIT_history!DX$54*CIT_history!DX3)))</f>
        <v>9.4E-2</v>
      </c>
      <c r="DY3" s="144">
        <f>IF(CIT_fed_deduction!DY3="",0,(CIT_history!DY3*(1-CIT_fed_deduction!DY3*CIT_history!DY$54))/(1-(CIT_fed_deduction!DY3*CIT_history!DY$54*CIT_history!DY3)))</f>
        <v>9.4E-2</v>
      </c>
      <c r="DZ3" s="68"/>
      <c r="EA3" s="68"/>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1"/>
      <c r="FL3" s="1"/>
      <c r="FM3" s="1"/>
      <c r="FN3" s="1"/>
    </row>
    <row r="4" spans="1:170" ht="15" customHeight="1">
      <c r="A4" s="137" t="s">
        <v>28</v>
      </c>
      <c r="B4" s="22">
        <f>IF(CIT_fed_deduction!B4="",0,(CIT_history!B4*(1-CIT_fed_deduction!B4*CIT_history!B$54))/(1-(CIT_fed_deduction!B4*CIT_history!B$54*CIT_history!B4)))</f>
        <v>0</v>
      </c>
      <c r="C4" s="22">
        <f>IF(CIT_fed_deduction!C4="",0,(CIT_history!C4*(1-CIT_fed_deduction!C4*CIT_history!C$54))/(1-(CIT_fed_deduction!C4*CIT_history!C$54*CIT_history!C4)))</f>
        <v>0</v>
      </c>
      <c r="D4" s="22">
        <f>IF(CIT_fed_deduction!D4="",0,(CIT_history!D4*(1-CIT_fed_deduction!D4*CIT_history!D$54))/(1-(CIT_fed_deduction!D4*CIT_history!D$54*CIT_history!D4)))</f>
        <v>0</v>
      </c>
      <c r="E4" s="22">
        <f>IF(CIT_fed_deduction!E4="",0,(CIT_history!E4*(1-CIT_fed_deduction!E4*CIT_history!E$54))/(1-(CIT_fed_deduction!E4*CIT_history!E$54*CIT_history!E4)))</f>
        <v>0</v>
      </c>
      <c r="F4" s="22">
        <f>IF(CIT_fed_deduction!F4="",0,(CIT_history!F4*(1-CIT_fed_deduction!F4*CIT_history!F$54))/(1-(CIT_fed_deduction!F4*CIT_history!F$54*CIT_history!F4)))</f>
        <v>0</v>
      </c>
      <c r="G4" s="22">
        <f>IF(CIT_fed_deduction!G4="",0,(CIT_history!G4*(1-CIT_fed_deduction!G4*CIT_history!G$54))/(1-(CIT_fed_deduction!G4*CIT_history!G$54*CIT_history!G4)))</f>
        <v>0</v>
      </c>
      <c r="H4" s="22">
        <f>IF(CIT_fed_deduction!H4="",0,(CIT_history!H4*(1-CIT_fed_deduction!H4*CIT_history!H$54))/(1-(CIT_fed_deduction!H4*CIT_history!H$54*CIT_history!H4)))</f>
        <v>0</v>
      </c>
      <c r="I4" s="22">
        <f>IF(CIT_fed_deduction!I4="",0,(CIT_history!I4*(1-CIT_fed_deduction!I4*CIT_history!I$54))/(1-(CIT_fed_deduction!I4*CIT_history!I$54*CIT_history!I4)))</f>
        <v>0</v>
      </c>
      <c r="J4" s="22">
        <f>IF(CIT_fed_deduction!J4="",0,(CIT_history!J4*(1-CIT_fed_deduction!J4*CIT_history!J$54))/(1-(CIT_fed_deduction!J4*CIT_history!J$54*CIT_history!J4)))</f>
        <v>0</v>
      </c>
      <c r="K4" s="22">
        <f>IF(CIT_fed_deduction!K4="",0,(CIT_history!K4*(1-CIT_fed_deduction!K4*CIT_history!K$54))/(1-(CIT_fed_deduction!K4*CIT_history!K$54*CIT_history!K4)))</f>
        <v>0</v>
      </c>
      <c r="L4" s="22">
        <f>IF(CIT_fed_deduction!L4="",0,(CIT_history!L4*(1-CIT_fed_deduction!L4*CIT_history!L$54))/(1-(CIT_fed_deduction!L4*CIT_history!L$54*CIT_history!L4)))</f>
        <v>0</v>
      </c>
      <c r="M4" s="22">
        <f>IF(CIT_fed_deduction!M4="",0,(CIT_history!M4*(1-CIT_fed_deduction!M4*CIT_history!M$54))/(1-(CIT_fed_deduction!M4*CIT_history!M$54*CIT_history!M4)))</f>
        <v>0</v>
      </c>
      <c r="N4" s="22">
        <f>IF(CIT_fed_deduction!N4="",0,(CIT_history!N4*(1-CIT_fed_deduction!N4*CIT_history!N$54))/(1-(CIT_fed_deduction!N4*CIT_history!N$54*CIT_history!N4)))</f>
        <v>0</v>
      </c>
      <c r="O4" s="22">
        <f>IF(CIT_fed_deduction!O4="",0,(CIT_history!O4*(1-CIT_fed_deduction!O4*CIT_history!O$54))/(1-(CIT_fed_deduction!O4*CIT_history!O$54*CIT_history!O4)))</f>
        <v>0</v>
      </c>
      <c r="P4" s="22">
        <f>IF(CIT_fed_deduction!P4="",0,(CIT_history!P4*(1-CIT_fed_deduction!P4*CIT_history!P$54))/(1-(CIT_fed_deduction!P4*CIT_history!P$54*CIT_history!P4)))</f>
        <v>0</v>
      </c>
      <c r="Q4" s="22">
        <f>IF(CIT_fed_deduction!Q4="",0,(CIT_history!Q4*(1-CIT_fed_deduction!Q4*CIT_history!Q$54))/(1-(CIT_fed_deduction!Q4*CIT_history!Q$54*CIT_history!Q4)))</f>
        <v>0</v>
      </c>
      <c r="R4" s="22">
        <f>IF(CIT_fed_deduction!R4="",0,(CIT_history!R4*(1-CIT_fed_deduction!R4*CIT_history!R$54))/(1-(CIT_fed_deduction!R4*CIT_history!R$54*CIT_history!R4)))</f>
        <v>0</v>
      </c>
      <c r="S4" s="22">
        <f>IF(CIT_fed_deduction!S4="",0,(CIT_history!S4*(1-CIT_fed_deduction!S4*CIT_history!S$54))/(1-(CIT_fed_deduction!S4*CIT_history!S$54*CIT_history!S4)))</f>
        <v>0</v>
      </c>
      <c r="T4" s="22">
        <f>IF(CIT_fed_deduction!T4="",0,(CIT_history!T4*(1-CIT_fed_deduction!T4*CIT_history!T$54))/(1-(CIT_fed_deduction!T4*CIT_history!T$54*CIT_history!T4)))</f>
        <v>0</v>
      </c>
      <c r="U4" s="22">
        <f>IF(CIT_fed_deduction!U4="",0,(CIT_history!U4*(1-CIT_fed_deduction!U4*CIT_history!U$54))/(1-(CIT_fed_deduction!U4*CIT_history!U$54*CIT_history!U4)))</f>
        <v>0</v>
      </c>
      <c r="V4" s="22">
        <f>IF(CIT_fed_deduction!V4="",0,(CIT_history!V4*(1-CIT_fed_deduction!V4*CIT_history!V$54))/(1-(CIT_fed_deduction!V4*CIT_history!V$54*CIT_history!V4)))</f>
        <v>0</v>
      </c>
      <c r="W4" s="22">
        <f>IF(CIT_fed_deduction!W4="",0,(CIT_history!W4*(1-CIT_fed_deduction!W4*CIT_history!W$54))/(1-(CIT_fed_deduction!W4*CIT_history!W$54*CIT_history!W4)))</f>
        <v>0</v>
      </c>
      <c r="X4" s="22">
        <f>IF(CIT_fed_deduction!X4="",0,(CIT_history!X4*(1-CIT_fed_deduction!X4*CIT_history!X$54))/(1-(CIT_fed_deduction!X4*CIT_history!X$54*CIT_history!X4)))</f>
        <v>0</v>
      </c>
      <c r="Y4" s="22">
        <f>IF(CIT_fed_deduction!Y4="",0,(CIT_history!Y4*(1-CIT_fed_deduction!Y4*CIT_history!Y$54))/(1-(CIT_fed_deduction!Y4*CIT_history!Y$54*CIT_history!Y4)))</f>
        <v>0</v>
      </c>
      <c r="Z4" s="22">
        <f>IF(CIT_fed_deduction!Z4="",0,(CIT_history!Z4*(1-CIT_fed_deduction!Z4*CIT_history!Z$54))/(1-(CIT_fed_deduction!Z4*CIT_history!Z$54*CIT_history!Z4)))</f>
        <v>0</v>
      </c>
      <c r="AA4" s="22">
        <f>IF(CIT_fed_deduction!AA4="",0,(CIT_history!AA4*(1-CIT_fed_deduction!AA4*CIT_history!AA$54))/(1-(CIT_fed_deduction!AA4*CIT_history!AA$54*CIT_history!AA4)))</f>
        <v>0</v>
      </c>
      <c r="AB4" s="22">
        <f>IF(CIT_fed_deduction!AB4="",0,(CIT_history!AB4*(1-CIT_fed_deduction!AB4*CIT_history!AB$54))/(1-(CIT_fed_deduction!AB4*CIT_history!AB$54*CIT_history!AB4)))</f>
        <v>0</v>
      </c>
      <c r="AC4" s="22">
        <f>IF(CIT_fed_deduction!AC4="",0,(CIT_history!AC4*(1-CIT_fed_deduction!AC4*CIT_history!AC$54))/(1-(CIT_fed_deduction!AC4*CIT_history!AC$54*CIT_history!AC4)))</f>
        <v>0</v>
      </c>
      <c r="AD4" s="22">
        <f>IF(CIT_fed_deduction!AD4="",0,(CIT_history!AD4*(1-CIT_fed_deduction!AD4*CIT_history!AD$54))/(1-(CIT_fed_deduction!AD4*CIT_history!AD$54*CIT_history!AD4)))</f>
        <v>0</v>
      </c>
      <c r="AE4" s="22">
        <f>IF(CIT_fed_deduction!AE4="",0,(CIT_history!AE4*(1-CIT_fed_deduction!AE4*CIT_history!AE$54))/(1-(CIT_fed_deduction!AE4*CIT_history!AE$54*CIT_history!AE4)))</f>
        <v>0</v>
      </c>
      <c r="AF4" s="22">
        <f>IF(CIT_fed_deduction!AF4="",0,(CIT_history!AF4*(1-CIT_fed_deduction!AF4*CIT_history!AF$54))/(1-(CIT_fed_deduction!AF4*CIT_history!AF$54*CIT_history!AF4)))</f>
        <v>0</v>
      </c>
      <c r="AG4" s="22">
        <f>IF(CIT_fed_deduction!AG4="",0,(CIT_history!AG4*(1-CIT_fed_deduction!AG4*CIT_history!AG$54))/(1-(CIT_fed_deduction!AG4*CIT_history!AG$54*CIT_history!AG4)))</f>
        <v>0</v>
      </c>
      <c r="AH4" s="22">
        <f>IF(CIT_fed_deduction!AH4="",0,(CIT_history!AH4*(1-CIT_fed_deduction!AH4*CIT_history!AH$54))/(1-(CIT_fed_deduction!AH4*CIT_history!AH$54*CIT_history!AH4)))</f>
        <v>0</v>
      </c>
      <c r="AI4" s="22">
        <f>IF(CIT_fed_deduction!AI4="",0,(CIT_history!AI4*(1-CIT_fed_deduction!AI4*CIT_history!AI$54))/(1-(CIT_fed_deduction!AI4*CIT_history!AI$54*CIT_history!AI4)))</f>
        <v>4.3423536815607303E-2</v>
      </c>
      <c r="AJ4" s="22">
        <f>IF(CIT_fed_deduction!AJ4="",0,(CIT_history!AJ4*(1-CIT_fed_deduction!AJ4*CIT_history!AJ$54))/(1-(CIT_fed_deduction!AJ4*CIT_history!AJ$54*CIT_history!AJ4)))</f>
        <v>4.3423536815607303E-2</v>
      </c>
      <c r="AK4" s="22">
        <f>IF(CIT_fed_deduction!AK4="",0,(CIT_history!AK4*(1-CIT_fed_deduction!AK4*CIT_history!AK$54))/(1-(CIT_fed_deduction!AK4*CIT_history!AK$54*CIT_history!AK4)))</f>
        <v>4.3423536815607303E-2</v>
      </c>
      <c r="AL4" s="22">
        <f>IF(CIT_fed_deduction!AL4="",0,(CIT_history!AL4*(1-CIT_fed_deduction!AL4*CIT_history!AL$54))/(1-(CIT_fed_deduction!AL4*CIT_history!AL$54*CIT_history!AL4)))</f>
        <v>4.2821158690176324E-2</v>
      </c>
      <c r="AM4" s="22">
        <f>IF(CIT_fed_deduction!AM4="",0,(CIT_history!AM4*(1-CIT_fed_deduction!AM4*CIT_history!AM$54))/(1-(CIT_fed_deduction!AM4*CIT_history!AM$54*CIT_history!AM4)))</f>
        <v>4.2821158690176324E-2</v>
      </c>
      <c r="AN4" s="22">
        <f>IF(CIT_fed_deduction!AN4="",0,(CIT_history!AN4*(1-CIT_fed_deduction!AN4*CIT_history!AN$54))/(1-(CIT_fed_deduction!AN4*CIT_history!AN$54*CIT_history!AN4)))</f>
        <v>4.088844018172641E-2</v>
      </c>
      <c r="AO4" s="22">
        <f>IF(CIT_fed_deduction!AO4="",0,(CIT_history!AO4*(1-CIT_fed_deduction!AO4*CIT_history!AO$54))/(1-(CIT_fed_deduction!AO4*CIT_history!AO$54*CIT_history!AO4)))</f>
        <v>4.088844018172641E-2</v>
      </c>
      <c r="AP4" s="22">
        <f>IF(CIT_fed_deduction!AP4="",0,(CIT_history!AP4*(1-CIT_fed_deduction!AP4*CIT_history!AP$54))/(1-(CIT_fed_deduction!AP4*CIT_history!AP$54*CIT_history!AP4)))</f>
        <v>3.8461538461538471E-2</v>
      </c>
      <c r="AQ4" s="22">
        <f>IF(CIT_fed_deduction!AQ4="",0,(CIT_history!AQ4*(1-CIT_fed_deduction!AQ4*CIT_history!AQ$54))/(1-(CIT_fed_deduction!AQ4*CIT_history!AQ$54*CIT_history!AQ4)))</f>
        <v>3.5043169121381404E-2</v>
      </c>
      <c r="AR4" s="22">
        <f>IF(CIT_fed_deduction!AR4="",0,(CIT_history!AR4*(1-CIT_fed_deduction!AR4*CIT_history!AR$54))/(1-(CIT_fed_deduction!AR4*CIT_history!AR$54*CIT_history!AR4)))</f>
        <v>3.0612244897959183E-2</v>
      </c>
      <c r="AS4" s="22">
        <f>IF(CIT_fed_deduction!AS4="",0,(CIT_history!AS4*(1-CIT_fed_deduction!AS4*CIT_history!AS$54))/(1-(CIT_fed_deduction!AS4*CIT_history!AS$54*CIT_history!AS4)))</f>
        <v>3.0612244897959183E-2</v>
      </c>
      <c r="AT4" s="22">
        <f>IF(CIT_fed_deduction!AT4="",0,(CIT_history!AT4*(1-CIT_fed_deduction!AT4*CIT_history!AT$54))/(1-(CIT_fed_deduction!AT4*CIT_history!AT$54*CIT_history!AT4)))</f>
        <v>3.0612244897959183E-2</v>
      </c>
      <c r="AU4" s="22">
        <f>IF(CIT_fed_deduction!AU4="",0,(CIT_history!AU4*(1-CIT_fed_deduction!AU4*CIT_history!AU$54))/(1-(CIT_fed_deduction!AU4*CIT_history!AU$54*CIT_history!AU4)))</f>
        <v>3.0612244897959183E-2</v>
      </c>
      <c r="AV4" s="22">
        <f>IF(CIT_fed_deduction!AV4="",0,(CIT_history!AV4*(1-CIT_fed_deduction!AV4*CIT_history!AV$54))/(1-(CIT_fed_deduction!AV4*CIT_history!AV$54*CIT_history!AV4)))</f>
        <v>3.1600407747196739E-2</v>
      </c>
      <c r="AW4" s="22">
        <f>IF(CIT_fed_deduction!AW4="",0,(CIT_history!AW4*(1-CIT_fed_deduction!AW4*CIT_history!AW$54))/(1-(CIT_fed_deduction!AW4*CIT_history!AW$54*CIT_history!AW4)))</f>
        <v>3.1600407747196739E-2</v>
      </c>
      <c r="AX4" s="22">
        <f>IF(CIT_fed_deduction!AX4="",0,(CIT_history!AX4*(1-CIT_fed_deduction!AX4*CIT_history!AX$54))/(1-(CIT_fed_deduction!AX4*CIT_history!AX$54*CIT_history!AX4)))</f>
        <v>3.1600407747196739E-2</v>
      </c>
      <c r="AY4" s="22">
        <f>IF(CIT_fed_deduction!AY4="",0,(CIT_history!AY4*(1-CIT_fed_deduction!AY4*CIT_history!AY$54))/(1-(CIT_fed_deduction!AY4*CIT_history!AY$54*CIT_history!AY4)))</f>
        <v>3.1600407747196739E-2</v>
      </c>
      <c r="AZ4" s="22">
        <f>IF(CIT_fed_deduction!AZ4="",0,(CIT_history!AZ4*(1-CIT_fed_deduction!AZ4*CIT_history!AZ$54))/(1-(CIT_fed_deduction!AZ4*CIT_history!AZ$54*CIT_history!AZ4)))</f>
        <v>2.9622063329928505E-2</v>
      </c>
      <c r="BA4" s="22">
        <f>IF(CIT_fed_deduction!BA4="",0,(CIT_history!BA4*(1-CIT_fed_deduction!BA4*CIT_history!BA$54))/(1-(CIT_fed_deduction!BA4*CIT_history!BA$54*CIT_history!BA4)))</f>
        <v>2.5266127997947935E-2</v>
      </c>
      <c r="BB4" s="22">
        <f>IF(CIT_fed_deduction!BB4="",0,(CIT_history!BB4*(1-CIT_fed_deduction!BB4*CIT_history!BB$54))/(1-(CIT_fed_deduction!BB4*CIT_history!BB$54*CIT_history!BB4)))</f>
        <v>2.4640657084188913E-2</v>
      </c>
      <c r="BC4" s="22">
        <f>IF(CIT_fed_deduction!BC4="",0,(CIT_history!BC4*(1-CIT_fed_deduction!BC4*CIT_history!BC$54))/(1-(CIT_fed_deduction!BC4*CIT_history!BC$54*CIT_history!BC4)))</f>
        <v>2.4640657084188913E-2</v>
      </c>
      <c r="BD4" s="22">
        <f>IF(CIT_fed_deduction!BD4="",0,(CIT_history!BD4*(1-CIT_fed_deduction!BD4*CIT_history!BD$54))/(1-(CIT_fed_deduction!BD4*CIT_history!BD$54*CIT_history!BD4)))</f>
        <v>2.4640657084188913E-2</v>
      </c>
      <c r="BE4" s="22">
        <f>IF(CIT_fed_deduction!BE4="",0,(CIT_history!BE4*(1-CIT_fed_deduction!BE4*CIT_history!BE$54))/(1-(CIT_fed_deduction!BE4*CIT_history!BE$54*CIT_history!BE4)))</f>
        <v>2.4640657084188913E-2</v>
      </c>
      <c r="BF4" s="22">
        <f>IF(CIT_fed_deduction!BF4="",0,(CIT_history!BF4*(1-CIT_fed_deduction!BF4*CIT_history!BF$54))/(1-(CIT_fed_deduction!BF4*CIT_history!BF$54*CIT_history!BF4)))</f>
        <v>2.4640657084188913E-2</v>
      </c>
      <c r="BG4" s="22">
        <f>IF(CIT_fed_deduction!BG4="",0,(CIT_history!BG4*(1-CIT_fed_deduction!BG4*CIT_history!BG$54))/(1-(CIT_fed_deduction!BG4*CIT_history!BG$54*CIT_history!BG4)))</f>
        <v>2.4640657084188913E-2</v>
      </c>
      <c r="BH4" s="22">
        <f>IF(CIT_fed_deduction!BH4="",0,(CIT_history!BH4*(1-CIT_fed_deduction!BH4*CIT_history!BH$54))/(1-(CIT_fed_deduction!BH4*CIT_history!BH$54*CIT_history!BH4)))</f>
        <v>2.4640657084188913E-2</v>
      </c>
      <c r="BI4" s="22">
        <f>IF(CIT_fed_deduction!BI4="",0,(CIT_history!BI4*(1-CIT_fed_deduction!BI4*CIT_history!BI$54))/(1-(CIT_fed_deduction!BI4*CIT_history!BI$54*CIT_history!BI4)))</f>
        <v>2.4640657084188913E-2</v>
      </c>
      <c r="BJ4" s="22">
        <f>IF(CIT_fed_deduction!BJ4="",0,(CIT_history!BJ4*(1-CIT_fed_deduction!BJ4*CIT_history!BJ$54))/(1-(CIT_fed_deduction!BJ4*CIT_history!BJ$54*CIT_history!BJ4)))</f>
        <v>2.4640657084188913E-2</v>
      </c>
      <c r="BK4" s="22">
        <f>IF(CIT_fed_deduction!BK4="",0,(CIT_history!BK4*(1-CIT_fed_deduction!BK4*CIT_history!BK$54))/(1-(CIT_fed_deduction!BK4*CIT_history!BK$54*CIT_history!BK4)))</f>
        <v>2.4640657084188913E-2</v>
      </c>
      <c r="BL4" s="22">
        <f>IF(CIT_fed_deduction!BL4="",0,(CIT_history!BL4*(1-CIT_fed_deduction!BL4*CIT_history!BL$54))/(1-(CIT_fed_deduction!BL4*CIT_history!BL$54*CIT_history!BL4)))</f>
        <v>2.4640657084188913E-2</v>
      </c>
      <c r="BM4" s="22">
        <f>IF(CIT_fed_deduction!BM4="",0,(CIT_history!BM4*(1-CIT_fed_deduction!BM4*CIT_history!BM$54))/(1-(CIT_fed_deduction!BM4*CIT_history!BM$54*CIT_history!BM4)))</f>
        <v>2.4640657084188913E-2</v>
      </c>
      <c r="BN4" s="22">
        <f>IF(CIT_fed_deduction!BN4="",0,(CIT_history!BN4*(1-CIT_fed_deduction!BN4*CIT_history!BN$54))/(1-(CIT_fed_deduction!BN4*CIT_history!BN$54*CIT_history!BN4)))</f>
        <v>2.5641025641025644E-2</v>
      </c>
      <c r="BO4" s="22">
        <f>IF(CIT_fed_deduction!BO4="",0,(CIT_history!BO4*(1-CIT_fed_deduction!BO4*CIT_history!BO$54))/(1-(CIT_fed_deduction!BO4*CIT_history!BO$54*CIT_history!BO4)))</f>
        <v>3.5442828816920034E-2</v>
      </c>
      <c r="BP4" s="22">
        <f>IF(CIT_fed_deduction!BP4="",0,(CIT_history!BP4*(1-CIT_fed_deduction!BP4*CIT_history!BP$54))/(1-(CIT_fed_deduction!BP4*CIT_history!BP$54*CIT_history!BP4)))</f>
        <v>3.5442828816920034E-2</v>
      </c>
      <c r="BQ4" s="22">
        <f>IF(CIT_fed_deduction!BQ4="",0,(CIT_history!BQ4*(1-CIT_fed_deduction!BQ4*CIT_history!BQ$54))/(1-(CIT_fed_deduction!BQ4*CIT_history!BQ$54*CIT_history!BQ4)))</f>
        <v>4.3261231281198007E-2</v>
      </c>
      <c r="BR4" s="22">
        <f>IF(CIT_fed_deduction!BR4="",0,(CIT_history!BR4*(1-CIT_fed_deduction!BR4*CIT_history!BR$54))/(1-(CIT_fed_deduction!BR4*CIT_history!BR$54*CIT_history!BR4)))</f>
        <v>4.3261231281198007E-2</v>
      </c>
      <c r="BS4" s="22">
        <f>IF(CIT_fed_deduction!BS4="",0,(CIT_history!BS4*(1-CIT_fed_deduction!BS4*CIT_history!BS$54))/(1-(CIT_fed_deduction!BS4*CIT_history!BS$54*CIT_history!BS4)))</f>
        <v>4.3261231281198007E-2</v>
      </c>
      <c r="BT4" s="22">
        <f>IF(CIT_fed_deduction!BT4="",0,(CIT_history!BT4*(1-CIT_fed_deduction!BT4*CIT_history!BT$54))/(1-(CIT_fed_deduction!BT4*CIT_history!BT$54*CIT_history!BT4)))</f>
        <v>4.3261231281198007E-2</v>
      </c>
      <c r="BU4" s="22">
        <f>IF(CIT_fed_deduction!BU4="",0,(CIT_history!BU4*(1-CIT_fed_deduction!BU4*CIT_history!BU$54))/(1-(CIT_fed_deduction!BU4*CIT_history!BU$54*CIT_history!BU4)))</f>
        <v>4.3261231281198007E-2</v>
      </c>
      <c r="BV4" s="22">
        <f>IF(CIT_fed_deduction!BV4="",0,(CIT_history!BV4*(1-CIT_fed_deduction!BV4*CIT_history!BV$54))/(1-(CIT_fed_deduction!BV4*CIT_history!BV$54*CIT_history!BV4)))</f>
        <v>4.3261231281198007E-2</v>
      </c>
      <c r="BW4" s="22">
        <f>IF(CIT_fed_deduction!BW4="",0,(CIT_history!BW4*(1-CIT_fed_deduction!BW4*CIT_history!BW$54))/(1-(CIT_fed_deduction!BW4*CIT_history!BW$54*CIT_history!BW4)))</f>
        <v>4.3261231281198007E-2</v>
      </c>
      <c r="BX4" s="22">
        <f>IF(CIT_fed_deduction!BX4="",0,(CIT_history!BX4*(1-CIT_fed_deduction!BX4*CIT_history!BX$54))/(1-(CIT_fed_deduction!BX4*CIT_history!BX$54*CIT_history!BX4)))</f>
        <v>5.7497893850042128E-2</v>
      </c>
      <c r="BY4" s="22">
        <f>IF(CIT_fed_deduction!BY4="",0,(CIT_history!BY4*(1-CIT_fed_deduction!BY4*CIT_history!BY$54))/(1-(CIT_fed_deduction!BY4*CIT_history!BY$54*CIT_history!BY4)))</f>
        <v>5.7497893850042128E-2</v>
      </c>
      <c r="BZ4" s="22">
        <f>IF(CIT_fed_deduction!BZ4="",0,(CIT_history!BZ4*(1-CIT_fed_deduction!BZ4*CIT_history!BZ$54))/(1-(CIT_fed_deduction!BZ4*CIT_history!BZ$54*CIT_history!BZ4)))</f>
        <v>5.7497893850042128E-2</v>
      </c>
      <c r="CA4" s="22">
        <f>IF(CIT_fed_deduction!CA4="",0,(CIT_history!CA4*(1-CIT_fed_deduction!CA4*CIT_history!CA$54))/(1-(CIT_fed_deduction!CA4*CIT_history!CA$54*CIT_history!CA4)))</f>
        <v>5.7497893850042128E-2</v>
      </c>
      <c r="CB4" s="22">
        <f>IF(CIT_fed_deduction!CB4="",0,(CIT_history!CB4*(1-CIT_fed_deduction!CB4*CIT_history!CB$54))/(1-(CIT_fed_deduction!CB4*CIT_history!CB$54*CIT_history!CB4)))</f>
        <v>5.7497893850042128E-2</v>
      </c>
      <c r="CC4" s="22">
        <f>IF(CIT_fed_deduction!CC4="",0,(CIT_history!CC4*(1-CIT_fed_deduction!CC4*CIT_history!CC$54))/(1-(CIT_fed_deduction!CC4*CIT_history!CC$54*CIT_history!CC4)))</f>
        <v>5.9577597982557531E-2</v>
      </c>
      <c r="CD4" s="22">
        <f>IF(CIT_fed_deduction!CD4="",0,(CIT_history!CD4*(1-CIT_fed_deduction!CD4*CIT_history!CD$54))/(1-(CIT_fed_deduction!CD4*CIT_history!CD$54*CIT_history!CD4)))</f>
        <v>5.9577597982557531E-2</v>
      </c>
      <c r="CE4" s="22">
        <f>IF(CIT_fed_deduction!CE4="",0,(CIT_history!CE4*(1-CIT_fed_deduction!CE4*CIT_history!CE$54))/(1-(CIT_fed_deduction!CE4*CIT_history!CE$54*CIT_history!CE4)))</f>
        <v>5.9577597982557531E-2</v>
      </c>
      <c r="CF4" s="22">
        <f>IF(CIT_fed_deduction!CF4="",0,(CIT_history!CF4*(1-CIT_fed_deduction!CF4*CIT_history!CF$54))/(1-(CIT_fed_deduction!CF4*CIT_history!CF$54*CIT_history!CF4)))</f>
        <v>5.9577597982557531E-2</v>
      </c>
      <c r="CG4" s="22">
        <f>IF(CIT_fed_deduction!CG4="",0,(CIT_history!CG4*(1-CIT_fed_deduction!CG4*CIT_history!CG$54))/(1-(CIT_fed_deduction!CG4*CIT_history!CG$54*CIT_history!CG4)))</f>
        <v>5.9577597982557531E-2</v>
      </c>
      <c r="CH4" s="22">
        <f>IF(CIT_fed_deduction!CH4="",0,(CIT_history!CH4*(1-CIT_fed_deduction!CH4*CIT_history!CH$54))/(1-(CIT_fed_deduction!CH4*CIT_history!CH$54*CIT_history!CH4)))</f>
        <v>5.9577597982557531E-2</v>
      </c>
      <c r="CI4" s="22">
        <f>IF(CIT_fed_deduction!CI4="",0,(CIT_history!CI4*(1-CIT_fed_deduction!CI4*CIT_history!CI$54))/(1-(CIT_fed_deduction!CI4*CIT_history!CI$54*CIT_history!CI4)))</f>
        <v>5.9577597982557531E-2</v>
      </c>
      <c r="CJ4" s="22">
        <f>IF(CIT_fed_deduction!CJ4="",0,(CIT_history!CJ4*(1-CIT_fed_deduction!CJ4*CIT_history!CJ$54))/(1-(CIT_fed_deduction!CJ4*CIT_history!CJ$54*CIT_history!CJ4)))</f>
        <v>5.9577597982557531E-2</v>
      </c>
      <c r="CK4" s="22">
        <f>IF(CIT_fed_deduction!CK4="",0,(CIT_history!CK4*(1-CIT_fed_deduction!CK4*CIT_history!CK$54))/(1-(CIT_fed_deduction!CK4*CIT_history!CK$54*CIT_history!CK4)))</f>
        <v>6.5762004175365346E-2</v>
      </c>
      <c r="CL4" s="22">
        <f>IF(CIT_fed_deduction!CL4="",0,(CIT_history!CL4*(1-CIT_fed_deduction!CL4*CIT_history!CL$54))/(1-(CIT_fed_deduction!CL4*CIT_history!CL$54*CIT_history!CL4)))</f>
        <v>7.1865601991081593E-2</v>
      </c>
      <c r="CM4" s="22">
        <f>IF(CIT_fed_deduction!CM4="",0,(CIT_history!CM4*(1-CIT_fed_deduction!CM4*CIT_history!CM$54))/(1-(CIT_fed_deduction!CM4*CIT_history!CM$54*CIT_history!CM4)))</f>
        <v>0.105</v>
      </c>
      <c r="CN4" s="22">
        <f>IF(CIT_fed_deduction!CN4="",0,(CIT_history!CN4*(1-CIT_fed_deduction!CN4*CIT_history!CN$54))/(1-(CIT_fed_deduction!CN4*CIT_history!CN$54*CIT_history!CN4)))</f>
        <v>9.2999999999999999E-2</v>
      </c>
      <c r="CO4" s="22">
        <f>IF(CIT_fed_deduction!CO4="",0,(CIT_history!CO4*(1-CIT_fed_deduction!CO4*CIT_history!CO$54))/(1-(CIT_fed_deduction!CO4*CIT_history!CO$54*CIT_history!CO4)))</f>
        <v>9.2999999999999999E-2</v>
      </c>
      <c r="CP4" s="22">
        <f>IF(CIT_fed_deduction!CP4="",0,(CIT_history!CP4*(1-CIT_fed_deduction!CP4*CIT_history!CP$54))/(1-(CIT_fed_deduction!CP4*CIT_history!CP$54*CIT_history!CP4)))</f>
        <v>9.2999999999999999E-2</v>
      </c>
      <c r="CQ4" s="22">
        <f>IF(CIT_fed_deduction!CQ4="",0,(CIT_history!CQ4*(1-CIT_fed_deduction!CQ4*CIT_history!CQ$54))/(1-(CIT_fed_deduction!CQ4*CIT_history!CQ$54*CIT_history!CQ4)))</f>
        <v>9.2999999999999999E-2</v>
      </c>
      <c r="CR4" s="22">
        <f>IF(CIT_fed_deduction!CR4="",0,(CIT_history!CR4*(1-CIT_fed_deduction!CR4*CIT_history!CR$54))/(1-(CIT_fed_deduction!CR4*CIT_history!CR$54*CIT_history!CR4)))</f>
        <v>0.09</v>
      </c>
      <c r="CS4" s="22">
        <f>IF(CIT_fed_deduction!CS4="",0,(CIT_history!CS4*(1-CIT_fed_deduction!CS4*CIT_history!CS$54))/(1-(CIT_fed_deduction!CS4*CIT_history!CS$54*CIT_history!CS4)))</f>
        <v>0.09</v>
      </c>
      <c r="CT4" s="22">
        <f>IF(CIT_fed_deduction!CT4="",0,(CIT_history!CT4*(1-CIT_fed_deduction!CT4*CIT_history!CT$54))/(1-(CIT_fed_deduction!CT4*CIT_history!CT$54*CIT_history!CT4)))</f>
        <v>0.09</v>
      </c>
      <c r="CU4" s="22">
        <f>IF(CIT_fed_deduction!CU4="",0,(CIT_history!CU4*(1-CIT_fed_deduction!CU4*CIT_history!CU$54))/(1-(CIT_fed_deduction!CU4*CIT_history!CU$54*CIT_history!CU4)))</f>
        <v>0.09</v>
      </c>
      <c r="CV4" s="22">
        <f>IF(CIT_fed_deduction!CV4="",0,(CIT_history!CV4*(1-CIT_fed_deduction!CV4*CIT_history!CV$54))/(1-(CIT_fed_deduction!CV4*CIT_history!CV$54*CIT_history!CV4)))</f>
        <v>0.08</v>
      </c>
      <c r="CW4" s="22">
        <f>IF(CIT_fed_deduction!CW4="",0,(CIT_history!CW4*(1-CIT_fed_deduction!CW4*CIT_history!CW$54))/(1-(CIT_fed_deduction!CW4*CIT_history!CW$54*CIT_history!CW4)))</f>
        <v>0.08</v>
      </c>
      <c r="CX4" s="22">
        <f>IF(CIT_fed_deduction!CX4="",0,(CIT_history!CX4*(1-CIT_fed_deduction!CX4*CIT_history!CX$54))/(1-(CIT_fed_deduction!CX4*CIT_history!CX$54*CIT_history!CX4)))</f>
        <v>7.9680000000000001E-2</v>
      </c>
      <c r="CY4" s="22">
        <f>IF(CIT_fed_deduction!CY4="",0,(CIT_history!CY4*(1-CIT_fed_deduction!CY4*CIT_history!CY$54))/(1-(CIT_fed_deduction!CY4*CIT_history!CY$54*CIT_history!CY4)))</f>
        <v>6.9680000000000006E-2</v>
      </c>
      <c r="CZ4" s="22">
        <f>IF(CIT_fed_deduction!CZ4="",0,(CIT_history!CZ4*(1-CIT_fed_deduction!CZ4*CIT_history!CZ$54))/(1-(CIT_fed_deduction!CZ4*CIT_history!CZ$54*CIT_history!CZ4)))</f>
        <v>6.9680000000000006E-2</v>
      </c>
      <c r="DA4" s="22">
        <f>IF(CIT_fed_deduction!DA4="",0,(CIT_history!DA4*(1-CIT_fed_deduction!DA4*CIT_history!DA$54))/(1-(CIT_fed_deduction!DA4*CIT_history!DA$54*CIT_history!DA4)))</f>
        <v>6.9680000000000006E-2</v>
      </c>
      <c r="DB4" s="22">
        <f>IF(CIT_fed_deduction!DB4="",0,(CIT_history!DB4*(1-CIT_fed_deduction!DB4*CIT_history!DB$54))/(1-(CIT_fed_deduction!DB4*CIT_history!DB$54*CIT_history!DB4)))</f>
        <v>6.9680000000000006E-2</v>
      </c>
      <c r="DC4" s="22">
        <f>IF(CIT_fed_deduction!DC4="",0,(CIT_history!DC4*(1-CIT_fed_deduction!DC4*CIT_history!DC$54))/(1-(CIT_fed_deduction!DC4*CIT_history!DC$54*CIT_history!DC4)))</f>
        <v>6.9680000000000006E-2</v>
      </c>
      <c r="DD4" s="22">
        <f>IF(CIT_fed_deduction!DD4="",0,(CIT_history!DD4*(1-CIT_fed_deduction!DD4*CIT_history!DD$54))/(1-(CIT_fed_deduction!DD4*CIT_history!DD$54*CIT_history!DD4)))</f>
        <v>6.9680000000000006E-2</v>
      </c>
      <c r="DE4" s="22">
        <f>IF(CIT_fed_deduction!DE4="",0,(CIT_history!DE4*(1-CIT_fed_deduction!DE4*CIT_history!DE$54))/(1-(CIT_fed_deduction!DE4*CIT_history!DE$54*CIT_history!DE4)))</f>
        <v>6.9680000000000006E-2</v>
      </c>
      <c r="DF4" s="22">
        <f>IF(CIT_fed_deduction!DF4="",0,(CIT_history!DF4*(1-CIT_fed_deduction!DF4*CIT_history!DF$54))/(1-(CIT_fed_deduction!DF4*CIT_history!DF$54*CIT_history!DF4)))</f>
        <v>6.9680000000000006E-2</v>
      </c>
      <c r="DG4" s="22">
        <f>IF(CIT_fed_deduction!DG4="",0,(CIT_history!DG4*(1-CIT_fed_deduction!DG4*CIT_history!DG$54))/(1-(CIT_fed_deduction!DG4*CIT_history!DG$54*CIT_history!DG4)))</f>
        <v>6.9680000000000006E-2</v>
      </c>
      <c r="DH4" s="22">
        <f>IF(CIT_fed_deduction!DH4="",0,(CIT_history!DH4*(1-CIT_fed_deduction!DH4*CIT_history!DH$54))/(1-(CIT_fed_deduction!DH4*CIT_history!DH$54*CIT_history!DH4)))</f>
        <v>6.9680000000000006E-2</v>
      </c>
      <c r="DI4" s="22">
        <f>IF(CIT_fed_deduction!DI4="",0,(CIT_history!DI4*(1-CIT_fed_deduction!DI4*CIT_history!DI$54))/(1-(CIT_fed_deduction!DI4*CIT_history!DI$54*CIT_history!DI4)))</f>
        <v>6.9680000000000006E-2</v>
      </c>
      <c r="DJ4" s="22">
        <f>IF(CIT_fed_deduction!DJ4="",0,(CIT_history!DJ4*(1-CIT_fed_deduction!DJ4*CIT_history!DJ$54))/(1-(CIT_fed_deduction!DJ4*CIT_history!DJ$54*CIT_history!DJ4)))</f>
        <v>6.9680000000000006E-2</v>
      </c>
      <c r="DK4" s="22">
        <f>IF(CIT_fed_deduction!DK4="",0,(CIT_history!DK4*(1-CIT_fed_deduction!DK4*CIT_history!DK$54))/(1-(CIT_fed_deduction!DK4*CIT_history!DK$54*CIT_history!DK4)))</f>
        <v>6.9680000000000006E-2</v>
      </c>
      <c r="DL4" s="22">
        <f>IF(CIT_fed_deduction!DL4="",0,(CIT_history!DL4*(1-CIT_fed_deduction!DL4*CIT_history!DL$54))/(1-(CIT_fed_deduction!DL4*CIT_history!DL$54*CIT_history!DL4)))</f>
        <v>6.5000000000000002E-2</v>
      </c>
      <c r="DM4" s="22">
        <f>IF(CIT_fed_deduction!DM4="",0,(CIT_history!DM4*(1-CIT_fed_deduction!DM4*CIT_history!DM$54))/(1-(CIT_fed_deduction!DM4*CIT_history!DM$54*CIT_history!DM4)))</f>
        <v>0.06</v>
      </c>
      <c r="DN4" s="22">
        <f>IF(CIT_fed_deduction!DN4="",0,(CIT_history!DN4*(1-CIT_fed_deduction!DN4*CIT_history!DN$54))/(1-(CIT_fed_deduction!DN4*CIT_history!DN$54*CIT_history!DN4)))</f>
        <v>5.5E-2</v>
      </c>
      <c r="DO4" s="22">
        <f>IF(CIT_fed_deduction!DO4="",0,(CIT_history!DO4*(1-CIT_fed_deduction!DO4*CIT_history!DO$54))/(1-(CIT_fed_deduction!DO4*CIT_history!DO$54*CIT_history!DO4)))</f>
        <v>4.9000000000000002E-2</v>
      </c>
      <c r="DP4" s="22">
        <f>IF(CIT_fed_deduction!DP4="",0,(CIT_history!DP4*(1-CIT_fed_deduction!DP4*CIT_history!DP$54))/(1-(CIT_fed_deduction!DP4*CIT_history!DP$54*CIT_history!DP4)))</f>
        <v>4.9000000000000002E-2</v>
      </c>
      <c r="DQ4" s="22">
        <f>IF(CIT_fed_deduction!DQ4="",0,(CIT_history!DQ4*(1-CIT_fed_deduction!DQ4*CIT_history!DQ$54))/(1-(CIT_fed_deduction!DQ4*CIT_history!DQ$54*CIT_history!DQ4)))</f>
        <v>4.9000000000000002E-2</v>
      </c>
      <c r="DR4" s="22">
        <f>IF(CIT_fed_deduction!DR4="",0,(CIT_history!DR4*(1-CIT_fed_deduction!DR4*CIT_history!DR$54))/(1-(CIT_fed_deduction!DR4*CIT_history!DR$54*CIT_history!DR4)))</f>
        <v>4.9000000000000002E-2</v>
      </c>
      <c r="DS4" s="22">
        <f>IF(CIT_fed_deduction!DS4="",0,(CIT_history!DS4*(1-CIT_fed_deduction!DS4*CIT_history!DS$54))/(1-(CIT_fed_deduction!DS4*CIT_history!DS$54*CIT_history!DS4)))</f>
        <v>4.9000000000000002E-2</v>
      </c>
      <c r="DT4" s="22">
        <f>IF(CIT_fed_deduction!DT4="",0,(CIT_history!DT4*(1-CIT_fed_deduction!DT4*CIT_history!DT$54))/(1-(CIT_fed_deduction!DT4*CIT_history!DT$54*CIT_history!DT4)))</f>
        <v>4.9000000000000002E-2</v>
      </c>
      <c r="DU4" s="22">
        <f>IF(CIT_fed_deduction!DU4="",0,(CIT_history!DU4*(1-CIT_fed_deduction!DU4*CIT_history!DU$54))/(1-(CIT_fed_deduction!DU4*CIT_history!DU$54*CIT_history!DU4)))</f>
        <v>4.9000000000000002E-2</v>
      </c>
      <c r="DV4" s="22">
        <f>IF(CIT_fed_deduction!DV4="",0,(CIT_history!DV4*(1-CIT_fed_deduction!DV4*CIT_history!DV$54))/(1-(CIT_fed_deduction!DV4*CIT_history!DV$54*CIT_history!DV4)))</f>
        <v>4.9000000000000002E-2</v>
      </c>
      <c r="DW4" s="22">
        <f>IF(CIT_fed_deduction!DW4="",0,(CIT_history!DW4*(1-CIT_fed_deduction!DW4*CIT_history!DW$54))/(1-(CIT_fed_deduction!DW4*CIT_history!DW$54*CIT_history!DW4)))</f>
        <v>4.9000000000000002E-2</v>
      </c>
      <c r="DX4" s="22">
        <f>IF(CIT_fed_deduction!DX4="",0,(CIT_history!DX4*(1-CIT_fed_deduction!DX4*CIT_history!DX$54))/(1-(CIT_fed_deduction!DX4*CIT_history!DX$54*CIT_history!DX4)))</f>
        <v>4.9000000000000002E-2</v>
      </c>
      <c r="DY4" s="144">
        <f>IF(CIT_fed_deduction!DY4="",0,(CIT_history!DY4*(1-CIT_fed_deduction!DY4*CIT_history!DY$54))/(1-(CIT_fed_deduction!DY4*CIT_history!DY$54*CIT_history!DY4)))</f>
        <v>4.9000000000000002E-2</v>
      </c>
      <c r="DZ4" s="68"/>
      <c r="EA4" s="68"/>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1"/>
      <c r="FL4" s="1"/>
      <c r="FM4" s="1"/>
      <c r="FN4" s="1"/>
    </row>
    <row r="5" spans="1:170" ht="15" customHeight="1">
      <c r="A5" s="137" t="s">
        <v>29</v>
      </c>
      <c r="B5" s="22">
        <f>IF(CIT_fed_deduction!B5="",0,(CIT_history!B5*(1-CIT_fed_deduction!B5*CIT_history!B$54))/(1-(CIT_fed_deduction!B5*CIT_history!B$54*CIT_history!B5)))</f>
        <v>0</v>
      </c>
      <c r="C5" s="22">
        <f>IF(CIT_fed_deduction!C5="",0,(CIT_history!C5*(1-CIT_fed_deduction!C5*CIT_history!C$54))/(1-(CIT_fed_deduction!C5*CIT_history!C$54*CIT_history!C5)))</f>
        <v>0</v>
      </c>
      <c r="D5" s="22">
        <f>IF(CIT_fed_deduction!D5="",0,(CIT_history!D5*(1-CIT_fed_deduction!D5*CIT_history!D$54))/(1-(CIT_fed_deduction!D5*CIT_history!D$54*CIT_history!D5)))</f>
        <v>0</v>
      </c>
      <c r="E5" s="22">
        <f>IF(CIT_fed_deduction!E5="",0,(CIT_history!E5*(1-CIT_fed_deduction!E5*CIT_history!E$54))/(1-(CIT_fed_deduction!E5*CIT_history!E$54*CIT_history!E5)))</f>
        <v>0</v>
      </c>
      <c r="F5" s="22">
        <f>IF(CIT_fed_deduction!F5="",0,(CIT_history!F5*(1-CIT_fed_deduction!F5*CIT_history!F$54))/(1-(CIT_fed_deduction!F5*CIT_history!F$54*CIT_history!F5)))</f>
        <v>0</v>
      </c>
      <c r="G5" s="22">
        <f>IF(CIT_fed_deduction!G5="",0,(CIT_history!G5*(1-CIT_fed_deduction!G5*CIT_history!G$54))/(1-(CIT_fed_deduction!G5*CIT_history!G$54*CIT_history!G5)))</f>
        <v>0</v>
      </c>
      <c r="H5" s="22">
        <f>IF(CIT_fed_deduction!H5="",0,(CIT_history!H5*(1-CIT_fed_deduction!H5*CIT_history!H$54))/(1-(CIT_fed_deduction!H5*CIT_history!H$54*CIT_history!H5)))</f>
        <v>0</v>
      </c>
      <c r="I5" s="22">
        <f>IF(CIT_fed_deduction!I5="",0,(CIT_history!I5*(1-CIT_fed_deduction!I5*CIT_history!I$54))/(1-(CIT_fed_deduction!I5*CIT_history!I$54*CIT_history!I5)))</f>
        <v>0</v>
      </c>
      <c r="J5" s="22">
        <f>IF(CIT_fed_deduction!J5="",0,(CIT_history!J5*(1-CIT_fed_deduction!J5*CIT_history!J$54))/(1-(CIT_fed_deduction!J5*CIT_history!J$54*CIT_history!J5)))</f>
        <v>0</v>
      </c>
      <c r="K5" s="22">
        <f>IF(CIT_fed_deduction!K5="",0,(CIT_history!K5*(1-CIT_fed_deduction!K5*CIT_history!K$54))/(1-(CIT_fed_deduction!K5*CIT_history!K$54*CIT_history!K5)))</f>
        <v>0</v>
      </c>
      <c r="L5" s="22">
        <f>IF(CIT_fed_deduction!L5="",0,(CIT_history!L5*(1-CIT_fed_deduction!L5*CIT_history!L$54))/(1-(CIT_fed_deduction!L5*CIT_history!L$54*CIT_history!L5)))</f>
        <v>0</v>
      </c>
      <c r="M5" s="22">
        <f>IF(CIT_fed_deduction!M5="",0,(CIT_history!M5*(1-CIT_fed_deduction!M5*CIT_history!M$54))/(1-(CIT_fed_deduction!M5*CIT_history!M$54*CIT_history!M5)))</f>
        <v>0</v>
      </c>
      <c r="N5" s="22">
        <f>IF(CIT_fed_deduction!N5="",0,(CIT_history!N5*(1-CIT_fed_deduction!N5*CIT_history!N$54))/(1-(CIT_fed_deduction!N5*CIT_history!N$54*CIT_history!N5)))</f>
        <v>0</v>
      </c>
      <c r="O5" s="22">
        <f>IF(CIT_fed_deduction!O5="",0,(CIT_history!O5*(1-CIT_fed_deduction!O5*CIT_history!O$54))/(1-(CIT_fed_deduction!O5*CIT_history!O$54*CIT_history!O5)))</f>
        <v>0</v>
      </c>
      <c r="P5" s="22">
        <f>IF(CIT_fed_deduction!P5="",0,(CIT_history!P5*(1-CIT_fed_deduction!P5*CIT_history!P$54))/(1-(CIT_fed_deduction!P5*CIT_history!P$54*CIT_history!P5)))</f>
        <v>0</v>
      </c>
      <c r="Q5" s="22">
        <f>IF(CIT_fed_deduction!Q5="",0,(CIT_history!Q5*(1-CIT_fed_deduction!Q5*CIT_history!Q$54))/(1-(CIT_fed_deduction!Q5*CIT_history!Q$54*CIT_history!Q5)))</f>
        <v>0</v>
      </c>
      <c r="R5" s="22">
        <f>IF(CIT_fed_deduction!R5="",0,(CIT_history!R5*(1-CIT_fed_deduction!R5*CIT_history!R$54))/(1-(CIT_fed_deduction!R5*CIT_history!R$54*CIT_history!R5)))</f>
        <v>0</v>
      </c>
      <c r="S5" s="22">
        <f>IF(CIT_fed_deduction!S5="",0,(CIT_history!S5*(1-CIT_fed_deduction!S5*CIT_history!S$54))/(1-(CIT_fed_deduction!S5*CIT_history!S$54*CIT_history!S5)))</f>
        <v>0</v>
      </c>
      <c r="T5" s="22">
        <f>IF(CIT_fed_deduction!T5="",0,(CIT_history!T5*(1-CIT_fed_deduction!T5*CIT_history!T$54))/(1-(CIT_fed_deduction!T5*CIT_history!T$54*CIT_history!T5)))</f>
        <v>0</v>
      </c>
      <c r="U5" s="22">
        <f>IF(CIT_fed_deduction!U5="",0,(CIT_history!U5*(1-CIT_fed_deduction!U5*CIT_history!U$54))/(1-(CIT_fed_deduction!U5*CIT_history!U$54*CIT_history!U5)))</f>
        <v>0</v>
      </c>
      <c r="V5" s="22">
        <f>IF(CIT_fed_deduction!V5="",0,(CIT_history!V5*(1-CIT_fed_deduction!V5*CIT_history!V$54))/(1-(CIT_fed_deduction!V5*CIT_history!V$54*CIT_history!V5)))</f>
        <v>0</v>
      </c>
      <c r="W5" s="22">
        <f>IF(CIT_fed_deduction!W5="",0,(CIT_history!W5*(1-CIT_fed_deduction!W5*CIT_history!W$54))/(1-(CIT_fed_deduction!W5*CIT_history!W$54*CIT_history!W5)))</f>
        <v>0</v>
      </c>
      <c r="X5" s="22">
        <f>IF(CIT_fed_deduction!X5="",0,(CIT_history!X5*(1-CIT_fed_deduction!X5*CIT_history!X$54))/(1-(CIT_fed_deduction!X5*CIT_history!X$54*CIT_history!X5)))</f>
        <v>0</v>
      </c>
      <c r="Y5" s="22">
        <f>IF(CIT_fed_deduction!Y5="",0,(CIT_history!Y5*(1-CIT_fed_deduction!Y5*CIT_history!Y$54))/(1-(CIT_fed_deduction!Y5*CIT_history!Y$54*CIT_history!Y5)))</f>
        <v>0</v>
      </c>
      <c r="Z5" s="22">
        <f>IF(CIT_fed_deduction!Z5="",0,(CIT_history!Z5*(1-CIT_fed_deduction!Z5*CIT_history!Z$54))/(1-(CIT_fed_deduction!Z5*CIT_history!Z$54*CIT_history!Z5)))</f>
        <v>0</v>
      </c>
      <c r="AA5" s="22">
        <f>IF(CIT_fed_deduction!AA5="",0,(CIT_history!AA5*(1-CIT_fed_deduction!AA5*CIT_history!AA$54))/(1-(CIT_fed_deduction!AA5*CIT_history!AA$54*CIT_history!AA5)))</f>
        <v>0</v>
      </c>
      <c r="AB5" s="22">
        <f>IF(CIT_fed_deduction!AB5="",0,(CIT_history!AB5*(1-CIT_fed_deduction!AB5*CIT_history!AB$54))/(1-(CIT_fed_deduction!AB5*CIT_history!AB$54*CIT_history!AB5)))</f>
        <v>0</v>
      </c>
      <c r="AC5" s="22">
        <f>IF(CIT_fed_deduction!AC5="",0,(CIT_history!AC5*(1-CIT_fed_deduction!AC5*CIT_history!AC$54))/(1-(CIT_fed_deduction!AC5*CIT_history!AC$54*CIT_history!AC5)))</f>
        <v>0</v>
      </c>
      <c r="AD5" s="22">
        <f>IF(CIT_fed_deduction!AD5="",0,(CIT_history!AD5*(1-CIT_fed_deduction!AD5*CIT_history!AD$54))/(1-(CIT_fed_deduction!AD5*CIT_history!AD$54*CIT_history!AD5)))</f>
        <v>0</v>
      </c>
      <c r="AE5" s="22">
        <f>IF(CIT_fed_deduction!AE5="",0,(CIT_history!AE5*(1-CIT_fed_deduction!AE5*CIT_history!AE$54))/(1-(CIT_fed_deduction!AE5*CIT_history!AE$54*CIT_history!AE5)))</f>
        <v>1.7839246341952296E-2</v>
      </c>
      <c r="AF5" s="22">
        <f>IF(CIT_fed_deduction!AF5="",0,(CIT_history!AF5*(1-CIT_fed_deduction!AF5*CIT_history!AF$54))/(1-(CIT_fed_deduction!AF5*CIT_history!AF$54*CIT_history!AF5)))</f>
        <v>1.764234161988773E-2</v>
      </c>
      <c r="AG5" s="22">
        <f>IF(CIT_fed_deduction!AG5="",0,(CIT_history!AG5*(1-CIT_fed_deduction!AG5*CIT_history!AG$54))/(1-(CIT_fed_deduction!AG5*CIT_history!AG$54*CIT_history!AG5)))</f>
        <v>1.764234161988773E-2</v>
      </c>
      <c r="AH5" s="22">
        <f>IF(CIT_fed_deduction!AH5="",0,(CIT_history!AH5*(1-CIT_fed_deduction!AH5*CIT_history!AH$54))/(1-(CIT_fed_deduction!AH5*CIT_history!AH$54*CIT_history!AH5)))</f>
        <v>1.7297568312860369E-2</v>
      </c>
      <c r="AI5" s="22">
        <f>IF(CIT_fed_deduction!AI5="",0,(CIT_history!AI5*(1-CIT_fed_deduction!AI5*CIT_history!AI$54))/(1-(CIT_fed_deduction!AI5*CIT_history!AI$54*CIT_history!AI5)))</f>
        <v>1.7297568312860369E-2</v>
      </c>
      <c r="AJ5" s="22">
        <f>IF(CIT_fed_deduction!AJ5="",0,(CIT_history!AJ5*(1-CIT_fed_deduction!AJ5*CIT_history!AJ$54))/(1-(CIT_fed_deduction!AJ5*CIT_history!AJ$54*CIT_history!AJ5)))</f>
        <v>1.7297568312860369E-2</v>
      </c>
      <c r="AK5" s="22">
        <f>IF(CIT_fed_deduction!AK5="",0,(CIT_history!AK5*(1-CIT_fed_deduction!AK5*CIT_history!AK$54))/(1-(CIT_fed_deduction!AK5*CIT_history!AK$54*CIT_history!AK5)))</f>
        <v>1.7297568312860369E-2</v>
      </c>
      <c r="AL5" s="22">
        <f>IF(CIT_fed_deduction!AL5="",0,(CIT_history!AL5*(1-CIT_fed_deduction!AL5*CIT_history!AL$54))/(1-(CIT_fed_deduction!AL5*CIT_history!AL$54*CIT_history!AL5)))</f>
        <v>1.7051153460381146E-2</v>
      </c>
      <c r="AM5" s="22">
        <f>IF(CIT_fed_deduction!AM5="",0,(CIT_history!AM5*(1-CIT_fed_deduction!AM5*CIT_history!AM$54))/(1-(CIT_fed_deduction!AM5*CIT_history!AM$54*CIT_history!AM5)))</f>
        <v>1.7051153460381146E-2</v>
      </c>
      <c r="AN5" s="22">
        <f>IF(CIT_fed_deduction!AN5="",0,(CIT_history!AN5*(1-CIT_fed_deduction!AN5*CIT_history!AN$54))/(1-(CIT_fed_deduction!AN5*CIT_history!AN$54*CIT_history!AN5)))</f>
        <v>1.626179482031721E-2</v>
      </c>
      <c r="AO5" s="22">
        <f>IF(CIT_fed_deduction!AO5="",0,(CIT_history!AO5*(1-CIT_fed_deduction!AO5*CIT_history!AO$54))/(1-(CIT_fed_deduction!AO5*CIT_history!AO$54*CIT_history!AO5)))</f>
        <v>1.626179482031721E-2</v>
      </c>
      <c r="AP5" s="22">
        <f>IF(CIT_fed_deduction!AP5="",0,(CIT_history!AP5*(1-CIT_fed_deduction!AP5*CIT_history!AP$54))/(1-(CIT_fed_deduction!AP5*CIT_history!AP$54*CIT_history!AP5)))</f>
        <v>1.5273311897106109E-2</v>
      </c>
      <c r="AQ5" s="22">
        <f>IF(CIT_fed_deduction!AQ5="",0,(CIT_history!AQ5*(1-CIT_fed_deduction!AQ5*CIT_history!AQ$54))/(1-(CIT_fed_deduction!AQ5*CIT_history!AQ$54*CIT_history!AQ5)))</f>
        <v>3.5043169121381404E-2</v>
      </c>
      <c r="AR5" s="22">
        <f>IF(CIT_fed_deduction!AR5="",0,(CIT_history!AR5*(1-CIT_fed_deduction!AR5*CIT_history!AR$54))/(1-(CIT_fed_deduction!AR5*CIT_history!AR$54*CIT_history!AR5)))</f>
        <v>3.0612244897959183E-2</v>
      </c>
      <c r="AS5" s="22">
        <f>IF(CIT_fed_deduction!AS5="",0,(CIT_history!AS5*(1-CIT_fed_deduction!AS5*CIT_history!AS$54))/(1-(CIT_fed_deduction!AS5*CIT_history!AS$54*CIT_history!AS5)))</f>
        <v>3.0612244897959183E-2</v>
      </c>
      <c r="AT5" s="22">
        <f>IF(CIT_fed_deduction!AT5="",0,(CIT_history!AT5*(1-CIT_fed_deduction!AT5*CIT_history!AT$54))/(1-(CIT_fed_deduction!AT5*CIT_history!AT$54*CIT_history!AT5)))</f>
        <v>3.0612244897959183E-2</v>
      </c>
      <c r="AU5" s="22">
        <f>IF(CIT_fed_deduction!AU5="",0,(CIT_history!AU5*(1-CIT_fed_deduction!AU5*CIT_history!AU$54))/(1-(CIT_fed_deduction!AU5*CIT_history!AU$54*CIT_history!AU5)))</f>
        <v>3.0612244897959183E-2</v>
      </c>
      <c r="AV5" s="22">
        <f>IF(CIT_fed_deduction!AV5="",0,(CIT_history!AV5*(1-CIT_fed_deduction!AV5*CIT_history!AV$54))/(1-(CIT_fed_deduction!AV5*CIT_history!AV$54*CIT_history!AV5)))</f>
        <v>4.088844018172641E-2</v>
      </c>
      <c r="AW5" s="22">
        <f>IF(CIT_fed_deduction!AW5="",0,(CIT_history!AW5*(1-CIT_fed_deduction!AW5*CIT_history!AW$54))/(1-(CIT_fed_deduction!AW5*CIT_history!AW$54*CIT_history!AW5)))</f>
        <v>4.088844018172641E-2</v>
      </c>
      <c r="AX5" s="22">
        <f>IF(CIT_fed_deduction!AX5="",0,(CIT_history!AX5*(1-CIT_fed_deduction!AX5*CIT_history!AX$54))/(1-(CIT_fed_deduction!AX5*CIT_history!AX$54*CIT_history!AX5)))</f>
        <v>4.088844018172641E-2</v>
      </c>
      <c r="AY5" s="22">
        <f>IF(CIT_fed_deduction!AY5="",0,(CIT_history!AY5*(1-CIT_fed_deduction!AY5*CIT_history!AY$54))/(1-(CIT_fed_deduction!AY5*CIT_history!AY$54*CIT_history!AY5)))</f>
        <v>0.05</v>
      </c>
      <c r="AZ5" s="22">
        <f>IF(CIT_fed_deduction!AZ5="",0,(CIT_history!AZ5*(1-CIT_fed_deduction!AZ5*CIT_history!AZ$54))/(1-(CIT_fed_deduction!AZ5*CIT_history!AZ$54*CIT_history!AZ5)))</f>
        <v>0.05</v>
      </c>
      <c r="BA5" s="22">
        <f>IF(CIT_fed_deduction!BA5="",0,(CIT_history!BA5*(1-CIT_fed_deduction!BA5*CIT_history!BA$54))/(1-(CIT_fed_deduction!BA5*CIT_history!BA$54*CIT_history!BA5)))</f>
        <v>0.05</v>
      </c>
      <c r="BB5" s="22">
        <f>IF(CIT_fed_deduction!BB5="",0,(CIT_history!BB5*(1-CIT_fed_deduction!BB5*CIT_history!BB$54))/(1-(CIT_fed_deduction!BB5*CIT_history!BB$54*CIT_history!BB5)))</f>
        <v>0.05</v>
      </c>
      <c r="BC5" s="22">
        <f>IF(CIT_fed_deduction!BC5="",0,(CIT_history!BC5*(1-CIT_fed_deduction!BC5*CIT_history!BC$54))/(1-(CIT_fed_deduction!BC5*CIT_history!BC$54*CIT_history!BC5)))</f>
        <v>0.05</v>
      </c>
      <c r="BD5" s="22">
        <f>IF(CIT_fed_deduction!BD5="",0,(CIT_history!BD5*(1-CIT_fed_deduction!BD5*CIT_history!BD$54))/(1-(CIT_fed_deduction!BD5*CIT_history!BD$54*CIT_history!BD5)))</f>
        <v>0.05</v>
      </c>
      <c r="BE5" s="22">
        <f>IF(CIT_fed_deduction!BE5="",0,(CIT_history!BE5*(1-CIT_fed_deduction!BE5*CIT_history!BE$54))/(1-(CIT_fed_deduction!BE5*CIT_history!BE$54*CIT_history!BE5)))</f>
        <v>0.05</v>
      </c>
      <c r="BF5" s="22">
        <f>IF(CIT_fed_deduction!BF5="",0,(CIT_history!BF5*(1-CIT_fed_deduction!BF5*CIT_history!BF$54))/(1-(CIT_fed_deduction!BF5*CIT_history!BF$54*CIT_history!BF5)))</f>
        <v>0.05</v>
      </c>
      <c r="BG5" s="22">
        <f>IF(CIT_fed_deduction!BG5="",0,(CIT_history!BG5*(1-CIT_fed_deduction!BG5*CIT_history!BG$54))/(1-(CIT_fed_deduction!BG5*CIT_history!BG$54*CIT_history!BG5)))</f>
        <v>0.05</v>
      </c>
      <c r="BH5" s="22">
        <f>IF(CIT_fed_deduction!BH5="",0,(CIT_history!BH5*(1-CIT_fed_deduction!BH5*CIT_history!BH$54))/(1-(CIT_fed_deduction!BH5*CIT_history!BH$54*CIT_history!BH5)))</f>
        <v>0.05</v>
      </c>
      <c r="BI5" s="22">
        <f>IF(CIT_fed_deduction!BI5="",0,(CIT_history!BI5*(1-CIT_fed_deduction!BI5*CIT_history!BI$54))/(1-(CIT_fed_deduction!BI5*CIT_history!BI$54*CIT_history!BI5)))</f>
        <v>0.05</v>
      </c>
      <c r="BJ5" s="22">
        <f>IF(CIT_fed_deduction!BJ5="",0,(CIT_history!BJ5*(1-CIT_fed_deduction!BJ5*CIT_history!BJ$54))/(1-(CIT_fed_deduction!BJ5*CIT_history!BJ$54*CIT_history!BJ5)))</f>
        <v>0.05</v>
      </c>
      <c r="BK5" s="22">
        <f>IF(CIT_fed_deduction!BK5="",0,(CIT_history!BK5*(1-CIT_fed_deduction!BK5*CIT_history!BK$54))/(1-(CIT_fed_deduction!BK5*CIT_history!BK$54*CIT_history!BK5)))</f>
        <v>0.05</v>
      </c>
      <c r="BL5" s="22">
        <f>IF(CIT_fed_deduction!BL5="",0,(CIT_history!BL5*(1-CIT_fed_deduction!BL5*CIT_history!BL$54))/(1-(CIT_fed_deduction!BL5*CIT_history!BL$54*CIT_history!BL5)))</f>
        <v>0.05</v>
      </c>
      <c r="BM5" s="22">
        <f>IF(CIT_fed_deduction!BM5="",0,(CIT_history!BM5*(1-CIT_fed_deduction!BM5*CIT_history!BM$54))/(1-(CIT_fed_deduction!BM5*CIT_history!BM$54*CIT_history!BM5)))</f>
        <v>0.05</v>
      </c>
      <c r="BN5" s="22">
        <f>IF(CIT_fed_deduction!BN5="",0,(CIT_history!BN5*(1-CIT_fed_deduction!BN5*CIT_history!BN$54))/(1-(CIT_fed_deduction!BN5*CIT_history!BN$54*CIT_history!BN5)))</f>
        <v>0.05</v>
      </c>
      <c r="BO5" s="22">
        <f>IF(CIT_fed_deduction!BO5="",0,(CIT_history!BO5*(1-CIT_fed_deduction!BO5*CIT_history!BO$54))/(1-(CIT_fed_deduction!BO5*CIT_history!BO$54*CIT_history!BO5)))</f>
        <v>0.05</v>
      </c>
      <c r="BP5" s="22">
        <f>IF(CIT_fed_deduction!BP5="",0,(CIT_history!BP5*(1-CIT_fed_deduction!BP5*CIT_history!BP$54))/(1-(CIT_fed_deduction!BP5*CIT_history!BP$54*CIT_history!BP5)))</f>
        <v>0.05</v>
      </c>
      <c r="BQ5" s="22">
        <f>IF(CIT_fed_deduction!BQ5="",0,(CIT_history!BQ5*(1-CIT_fed_deduction!BQ5*CIT_history!BQ$54))/(1-(CIT_fed_deduction!BQ5*CIT_history!BQ$54*CIT_history!BQ5)))</f>
        <v>0.05</v>
      </c>
      <c r="BR5" s="22">
        <f>IF(CIT_fed_deduction!BR5="",0,(CIT_history!BR5*(1-CIT_fed_deduction!BR5*CIT_history!BR$54))/(1-(CIT_fed_deduction!BR5*CIT_history!BR$54*CIT_history!BR5)))</f>
        <v>0.05</v>
      </c>
      <c r="BS5" s="22">
        <f>IF(CIT_fed_deduction!BS5="",0,(CIT_history!BS5*(1-CIT_fed_deduction!BS5*CIT_history!BS$54))/(1-(CIT_fed_deduction!BS5*CIT_history!BS$54*CIT_history!BS5)))</f>
        <v>0.06</v>
      </c>
      <c r="BT5" s="22">
        <f>IF(CIT_fed_deduction!BT5="",0,(CIT_history!BT5*(1-CIT_fed_deduction!BT5*CIT_history!BT$54))/(1-(CIT_fed_deduction!BT5*CIT_history!BT$54*CIT_history!BT5)))</f>
        <v>0.06</v>
      </c>
      <c r="BU5" s="22">
        <f>IF(CIT_fed_deduction!BU5="",0,(CIT_history!BU5*(1-CIT_fed_deduction!BU5*CIT_history!BU$54))/(1-(CIT_fed_deduction!BU5*CIT_history!BU$54*CIT_history!BU5)))</f>
        <v>0.06</v>
      </c>
      <c r="BV5" s="22">
        <f>IF(CIT_fed_deduction!BV5="",0,(CIT_history!BV5*(1-CIT_fed_deduction!BV5*CIT_history!BV$54))/(1-(CIT_fed_deduction!BV5*CIT_history!BV$54*CIT_history!BV5)))</f>
        <v>0.06</v>
      </c>
      <c r="BW5" s="22">
        <f>IF(CIT_fed_deduction!BW5="",0,(CIT_history!BW5*(1-CIT_fed_deduction!BW5*CIT_history!BW$54))/(1-(CIT_fed_deduction!BW5*CIT_history!BW$54*CIT_history!BW5)))</f>
        <v>0.06</v>
      </c>
      <c r="BX5" s="22">
        <f>IF(CIT_fed_deduction!BX5="",0,(CIT_history!BX5*(1-CIT_fed_deduction!BX5*CIT_history!BX$54))/(1-(CIT_fed_deduction!BX5*CIT_history!BX$54*CIT_history!BX5)))</f>
        <v>0.06</v>
      </c>
      <c r="BY5" s="22">
        <f>IF(CIT_fed_deduction!BY5="",0,(CIT_history!BY5*(1-CIT_fed_deduction!BY5*CIT_history!BY$54))/(1-(CIT_fed_deduction!BY5*CIT_history!BY$54*CIT_history!BY5)))</f>
        <v>0.06</v>
      </c>
      <c r="BZ5" s="22">
        <f>IF(CIT_fed_deduction!BZ5="",0,(CIT_history!BZ5*(1-CIT_fed_deduction!BZ5*CIT_history!BZ$54))/(1-(CIT_fed_deduction!BZ5*CIT_history!BZ$54*CIT_history!BZ5)))</f>
        <v>0.06</v>
      </c>
      <c r="CA5" s="22">
        <f>IF(CIT_fed_deduction!CA5="",0,(CIT_history!CA5*(1-CIT_fed_deduction!CA5*CIT_history!CA$54))/(1-(CIT_fed_deduction!CA5*CIT_history!CA$54*CIT_history!CA5)))</f>
        <v>0.06</v>
      </c>
      <c r="CB5" s="22">
        <f>IF(CIT_fed_deduction!CB5="",0,(CIT_history!CB5*(1-CIT_fed_deduction!CB5*CIT_history!CB$54))/(1-(CIT_fed_deduction!CB5*CIT_history!CB$54*CIT_history!CB5)))</f>
        <v>0.06</v>
      </c>
      <c r="CC5" s="22">
        <f>IF(CIT_fed_deduction!CC5="",0,(CIT_history!CC5*(1-CIT_fed_deduction!CC5*CIT_history!CC$54))/(1-(CIT_fed_deduction!CC5*CIT_history!CC$54*CIT_history!CC5)))</f>
        <v>0.06</v>
      </c>
      <c r="CD5" s="22">
        <f>IF(CIT_fed_deduction!CD5="",0,(CIT_history!CD5*(1-CIT_fed_deduction!CD5*CIT_history!CD$54))/(1-(CIT_fed_deduction!CD5*CIT_history!CD$54*CIT_history!CD5)))</f>
        <v>0.06</v>
      </c>
      <c r="CE5" s="22">
        <f>IF(CIT_fed_deduction!CE5="",0,(CIT_history!CE5*(1-CIT_fed_deduction!CE5*CIT_history!CE$54))/(1-(CIT_fed_deduction!CE5*CIT_history!CE$54*CIT_history!CE5)))</f>
        <v>0.06</v>
      </c>
      <c r="CF5" s="22">
        <f>IF(CIT_fed_deduction!CF5="",0,(CIT_history!CF5*(1-CIT_fed_deduction!CF5*CIT_history!CF$54))/(1-(CIT_fed_deduction!CF5*CIT_history!CF$54*CIT_history!CF5)))</f>
        <v>0.06</v>
      </c>
      <c r="CG5" s="22">
        <f>IF(CIT_fed_deduction!CG5="",0,(CIT_history!CG5*(1-CIT_fed_deduction!CG5*CIT_history!CG$54))/(1-(CIT_fed_deduction!CG5*CIT_history!CG$54*CIT_history!CG5)))</f>
        <v>0.06</v>
      </c>
      <c r="CH5" s="22">
        <f>IF(CIT_fed_deduction!CH5="",0,(CIT_history!CH5*(1-CIT_fed_deduction!CH5*CIT_history!CH$54))/(1-(CIT_fed_deduction!CH5*CIT_history!CH$54*CIT_history!CH5)))</f>
        <v>0.06</v>
      </c>
      <c r="CI5" s="22">
        <f>IF(CIT_fed_deduction!CI5="",0,(CIT_history!CI5*(1-CIT_fed_deduction!CI5*CIT_history!CI$54))/(1-(CIT_fed_deduction!CI5*CIT_history!CI$54*CIT_history!CI5)))</f>
        <v>0.06</v>
      </c>
      <c r="CJ5" s="22">
        <f>IF(CIT_fed_deduction!CJ5="",0,(CIT_history!CJ5*(1-CIT_fed_deduction!CJ5*CIT_history!CJ$54))/(1-(CIT_fed_deduction!CJ5*CIT_history!CJ$54*CIT_history!CJ5)))</f>
        <v>0.06</v>
      </c>
      <c r="CK5" s="22">
        <f>IF(CIT_fed_deduction!CK5="",0,(CIT_history!CK5*(1-CIT_fed_deduction!CK5*CIT_history!CK$54))/(1-(CIT_fed_deduction!CK5*CIT_history!CK$54*CIT_history!CK5)))</f>
        <v>0.06</v>
      </c>
      <c r="CL5" s="22">
        <f>IF(CIT_fed_deduction!CL5="",0,(CIT_history!CL5*(1-CIT_fed_deduction!CL5*CIT_history!CL$54))/(1-(CIT_fed_deduction!CL5*CIT_history!CL$54*CIT_history!CL5)))</f>
        <v>0.06</v>
      </c>
      <c r="CM5" s="22">
        <f>IF(CIT_fed_deduction!CM5="",0,(CIT_history!CM5*(1-CIT_fed_deduction!CM5*CIT_history!CM$54))/(1-(CIT_fed_deduction!CM5*CIT_history!CM$54*CIT_history!CM5)))</f>
        <v>0.06</v>
      </c>
      <c r="CN5" s="22">
        <f>IF(CIT_fed_deduction!CN5="",0,(CIT_history!CN5*(1-CIT_fed_deduction!CN5*CIT_history!CN$54))/(1-(CIT_fed_deduction!CN5*CIT_history!CN$54*CIT_history!CN5)))</f>
        <v>0.06</v>
      </c>
      <c r="CO5" s="22">
        <f>IF(CIT_fed_deduction!CO5="",0,(CIT_history!CO5*(1-CIT_fed_deduction!CO5*CIT_history!CO$54))/(1-(CIT_fed_deduction!CO5*CIT_history!CO$54*CIT_history!CO5)))</f>
        <v>6.5000000000000002E-2</v>
      </c>
      <c r="CP5" s="22">
        <f>IF(CIT_fed_deduction!CP5="",0,(CIT_history!CP5*(1-CIT_fed_deduction!CP5*CIT_history!CP$54))/(1-(CIT_fed_deduction!CP5*CIT_history!CP$54*CIT_history!CP5)))</f>
        <v>6.5000000000000002E-2</v>
      </c>
      <c r="CQ5" s="22">
        <f>IF(CIT_fed_deduction!CQ5="",0,(CIT_history!CQ5*(1-CIT_fed_deduction!CQ5*CIT_history!CQ$54))/(1-(CIT_fed_deduction!CQ5*CIT_history!CQ$54*CIT_history!CQ5)))</f>
        <v>6.5000000000000002E-2</v>
      </c>
      <c r="CR5" s="22">
        <f>IF(CIT_fed_deduction!CR5="",0,(CIT_history!CR5*(1-CIT_fed_deduction!CR5*CIT_history!CR$54))/(1-(CIT_fed_deduction!CR5*CIT_history!CR$54*CIT_history!CR5)))</f>
        <v>6.5000000000000002E-2</v>
      </c>
      <c r="CS5" s="22">
        <f>IF(CIT_fed_deduction!CS5="",0,(CIT_history!CS5*(1-CIT_fed_deduction!CS5*CIT_history!CS$54))/(1-(CIT_fed_deduction!CS5*CIT_history!CS$54*CIT_history!CS5)))</f>
        <v>6.5000000000000002E-2</v>
      </c>
      <c r="CT5" s="22">
        <f>IF(CIT_fed_deduction!CT5="",0,(CIT_history!CT5*(1-CIT_fed_deduction!CT5*CIT_history!CT$54))/(1-(CIT_fed_deduction!CT5*CIT_history!CT$54*CIT_history!CT5)))</f>
        <v>6.5000000000000002E-2</v>
      </c>
      <c r="CU5" s="22">
        <f>IF(CIT_fed_deduction!CU5="",0,(CIT_history!CU5*(1-CIT_fed_deduction!CU5*CIT_history!CU$54))/(1-(CIT_fed_deduction!CU5*CIT_history!CU$54*CIT_history!CU5)))</f>
        <v>6.5000000000000002E-2</v>
      </c>
      <c r="CV5" s="22">
        <f>IF(CIT_fed_deduction!CV5="",0,(CIT_history!CV5*(1-CIT_fed_deduction!CV5*CIT_history!CV$54))/(1-(CIT_fed_deduction!CV5*CIT_history!CV$54*CIT_history!CV5)))</f>
        <v>6.5000000000000002E-2</v>
      </c>
      <c r="CW5" s="22">
        <f>IF(CIT_fed_deduction!CW5="",0,(CIT_history!CW5*(1-CIT_fed_deduction!CW5*CIT_history!CW$54))/(1-(CIT_fed_deduction!CW5*CIT_history!CW$54*CIT_history!CW5)))</f>
        <v>6.5000000000000002E-2</v>
      </c>
      <c r="CX5" s="22">
        <f>IF(CIT_fed_deduction!CX5="",0,(CIT_history!CX5*(1-CIT_fed_deduction!CX5*CIT_history!CX$54))/(1-(CIT_fed_deduction!CX5*CIT_history!CX$54*CIT_history!CX5)))</f>
        <v>6.5000000000000002E-2</v>
      </c>
      <c r="CY5" s="22">
        <f>IF(CIT_fed_deduction!CY5="",0,(CIT_history!CY5*(1-CIT_fed_deduction!CY5*CIT_history!CY$54))/(1-(CIT_fed_deduction!CY5*CIT_history!CY$54*CIT_history!CY5)))</f>
        <v>6.5000000000000002E-2</v>
      </c>
      <c r="CZ5" s="22">
        <f>IF(CIT_fed_deduction!CZ5="",0,(CIT_history!CZ5*(1-CIT_fed_deduction!CZ5*CIT_history!CZ$54))/(1-(CIT_fed_deduction!CZ5*CIT_history!CZ$54*CIT_history!CZ5)))</f>
        <v>6.5000000000000002E-2</v>
      </c>
      <c r="DA5" s="22">
        <f>IF(CIT_fed_deduction!DA5="",0,(CIT_history!DA5*(1-CIT_fed_deduction!DA5*CIT_history!DA$54))/(1-(CIT_fed_deduction!DA5*CIT_history!DA$54*CIT_history!DA5)))</f>
        <v>6.6949999999999996E-2</v>
      </c>
      <c r="DB5" s="22">
        <f>IF(CIT_fed_deduction!DB5="",0,(CIT_history!DB5*(1-CIT_fed_deduction!DB5*CIT_history!DB$54))/(1-(CIT_fed_deduction!DB5*CIT_history!DB$54*CIT_history!DB5)))</f>
        <v>6.6949999999999996E-2</v>
      </c>
      <c r="DC5" s="22">
        <f>IF(CIT_fed_deduction!DC5="",0,(CIT_history!DC5*(1-CIT_fed_deduction!DC5*CIT_history!DC$54))/(1-(CIT_fed_deduction!DC5*CIT_history!DC$54*CIT_history!DC5)))</f>
        <v>6.5000000000000002E-2</v>
      </c>
      <c r="DD5" s="22">
        <f>IF(CIT_fed_deduction!DD5="",0,(CIT_history!DD5*(1-CIT_fed_deduction!DD5*CIT_history!DD$54))/(1-(CIT_fed_deduction!DD5*CIT_history!DD$54*CIT_history!DD5)))</f>
        <v>6.5000000000000002E-2</v>
      </c>
      <c r="DE5" s="22">
        <f>IF(CIT_fed_deduction!DE5="",0,(CIT_history!DE5*(1-CIT_fed_deduction!DE5*CIT_history!DE$54))/(1-(CIT_fed_deduction!DE5*CIT_history!DE$54*CIT_history!DE5)))</f>
        <v>6.5000000000000002E-2</v>
      </c>
      <c r="DF5" s="22">
        <f>IF(CIT_fed_deduction!DF5="",0,(CIT_history!DF5*(1-CIT_fed_deduction!DF5*CIT_history!DF$54))/(1-(CIT_fed_deduction!DF5*CIT_history!DF$54*CIT_history!DF5)))</f>
        <v>6.5000000000000002E-2</v>
      </c>
      <c r="DG5" s="22">
        <f>IF(CIT_fed_deduction!DG5="",0,(CIT_history!DG5*(1-CIT_fed_deduction!DG5*CIT_history!DG$54))/(1-(CIT_fed_deduction!DG5*CIT_history!DG$54*CIT_history!DG5)))</f>
        <v>6.5000000000000002E-2</v>
      </c>
      <c r="DH5" s="22">
        <f>IF(CIT_fed_deduction!DH5="",0,(CIT_history!DH5*(1-CIT_fed_deduction!DH5*CIT_history!DH$54))/(1-(CIT_fed_deduction!DH5*CIT_history!DH$54*CIT_history!DH5)))</f>
        <v>6.5000000000000002E-2</v>
      </c>
      <c r="DI5" s="22">
        <f>IF(CIT_fed_deduction!DI5="",0,(CIT_history!DI5*(1-CIT_fed_deduction!DI5*CIT_history!DI$54))/(1-(CIT_fed_deduction!DI5*CIT_history!DI$54*CIT_history!DI5)))</f>
        <v>6.5000000000000002E-2</v>
      </c>
      <c r="DJ5" s="22">
        <f>IF(CIT_fed_deduction!DJ5="",0,(CIT_history!DJ5*(1-CIT_fed_deduction!DJ5*CIT_history!DJ$54))/(1-(CIT_fed_deduction!DJ5*CIT_history!DJ$54*CIT_history!DJ5)))</f>
        <v>6.5000000000000002E-2</v>
      </c>
      <c r="DK5" s="22">
        <f>IF(CIT_fed_deduction!DK5="",0,(CIT_history!DK5*(1-CIT_fed_deduction!DK5*CIT_history!DK$54))/(1-(CIT_fed_deduction!DK5*CIT_history!DK$54*CIT_history!DK5)))</f>
        <v>6.5000000000000002E-2</v>
      </c>
      <c r="DL5" s="22">
        <f>IF(CIT_fed_deduction!DL5="",0,(CIT_history!DL5*(1-CIT_fed_deduction!DL5*CIT_history!DL$54))/(1-(CIT_fed_deduction!DL5*CIT_history!DL$54*CIT_history!DL5)))</f>
        <v>6.5000000000000002E-2</v>
      </c>
      <c r="DM5" s="22">
        <f>IF(CIT_fed_deduction!DM5="",0,(CIT_history!DM5*(1-CIT_fed_deduction!DM5*CIT_history!DM$54))/(1-(CIT_fed_deduction!DM5*CIT_history!DM$54*CIT_history!DM5)))</f>
        <v>6.5000000000000002E-2</v>
      </c>
      <c r="DN5" s="22">
        <f>IF(CIT_fed_deduction!DN5="",0,(CIT_history!DN5*(1-CIT_fed_deduction!DN5*CIT_history!DN$54))/(1-(CIT_fed_deduction!DN5*CIT_history!DN$54*CIT_history!DN5)))</f>
        <v>6.5000000000000002E-2</v>
      </c>
      <c r="DO5" s="22">
        <f>IF(CIT_fed_deduction!DO5="",0,(CIT_history!DO5*(1-CIT_fed_deduction!DO5*CIT_history!DO$54))/(1-(CIT_fed_deduction!DO5*CIT_history!DO$54*CIT_history!DO5)))</f>
        <v>6.5000000000000002E-2</v>
      </c>
      <c r="DP5" s="22">
        <f>IF(CIT_fed_deduction!DP5="",0,(CIT_history!DP5*(1-CIT_fed_deduction!DP5*CIT_history!DP$54))/(1-(CIT_fed_deduction!DP5*CIT_history!DP$54*CIT_history!DP5)))</f>
        <v>6.5000000000000002E-2</v>
      </c>
      <c r="DQ5" s="22">
        <f>IF(CIT_fed_deduction!DQ5="",0,(CIT_history!DQ5*(1-CIT_fed_deduction!DQ5*CIT_history!DQ$54))/(1-(CIT_fed_deduction!DQ5*CIT_history!DQ$54*CIT_history!DQ5)))</f>
        <v>6.5000000000000002E-2</v>
      </c>
      <c r="DR5" s="22">
        <f>IF(CIT_fed_deduction!DR5="",0,(CIT_history!DR5*(1-CIT_fed_deduction!DR5*CIT_history!DR$54))/(1-(CIT_fed_deduction!DR5*CIT_history!DR$54*CIT_history!DR5)))</f>
        <v>6.5000000000000002E-2</v>
      </c>
      <c r="DS5" s="22">
        <f>IF(CIT_fed_deduction!DS5="",0,(CIT_history!DS5*(1-CIT_fed_deduction!DS5*CIT_history!DS$54))/(1-(CIT_fed_deduction!DS5*CIT_history!DS$54*CIT_history!DS5)))</f>
        <v>6.2E-2</v>
      </c>
      <c r="DT5" s="22">
        <f>IF(CIT_fed_deduction!DT5="",0,(CIT_history!DT5*(1-CIT_fed_deduction!DT5*CIT_history!DT$54))/(1-(CIT_fed_deduction!DT5*CIT_history!DT$54*CIT_history!DT5)))</f>
        <v>5.8999999999999997E-2</v>
      </c>
      <c r="DU5" s="22">
        <f>IF(CIT_fed_deduction!DU5="",0,(CIT_history!DU5*(1-CIT_fed_deduction!DU5*CIT_history!DU$54))/(1-(CIT_fed_deduction!DU5*CIT_history!DU$54*CIT_history!DU5)))</f>
        <v>5.0999999999999997E-2</v>
      </c>
      <c r="DV5" s="22">
        <f>IF(CIT_fed_deduction!DV5="",0,(CIT_history!DV5*(1-CIT_fed_deduction!DV5*CIT_history!DV$54))/(1-(CIT_fed_deduction!DV5*CIT_history!DV$54*CIT_history!DV5)))</f>
        <v>4.2999999999999997E-2</v>
      </c>
      <c r="DW5" s="22">
        <f>IF(CIT_fed_deduction!DW5="",0,(CIT_history!DW5*(1-CIT_fed_deduction!DW5*CIT_history!DW$54))/(1-(CIT_fed_deduction!DW5*CIT_history!DW$54*CIT_history!DW5)))</f>
        <v>4.2999999999999997E-2</v>
      </c>
      <c r="DX5" s="22">
        <f>IF(CIT_fed_deduction!DX5="",0,(CIT_history!DX5*(1-CIT_fed_deduction!DX5*CIT_history!DX$54))/(1-(CIT_fed_deduction!DX5*CIT_history!DX$54*CIT_history!DX5)))</f>
        <v>4.2999999999999997E-2</v>
      </c>
      <c r="DY5" s="144">
        <f>IF(CIT_fed_deduction!DY5="",0,(CIT_history!DY5*(1-CIT_fed_deduction!DY5*CIT_history!DY$54))/(1-(CIT_fed_deduction!DY5*CIT_history!DY$54*CIT_history!DY5)))</f>
        <v>4.2999999999999997E-2</v>
      </c>
      <c r="DZ5" s="68"/>
      <c r="EA5" s="68"/>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1"/>
      <c r="FL5" s="1"/>
      <c r="FM5" s="1"/>
      <c r="FN5" s="1"/>
    </row>
    <row r="6" spans="1:170" ht="15" customHeight="1">
      <c r="A6" s="137" t="s">
        <v>30</v>
      </c>
      <c r="B6" s="22">
        <f>IF(CIT_fed_deduction!B6="",0,(CIT_history!B6*(1-CIT_fed_deduction!B6*CIT_history!B$54))/(1-(CIT_fed_deduction!B6*CIT_history!B$54*CIT_history!B6)))</f>
        <v>0</v>
      </c>
      <c r="C6" s="22">
        <f>IF(CIT_fed_deduction!C6="",0,(CIT_history!C6*(1-CIT_fed_deduction!C6*CIT_history!C$54))/(1-(CIT_fed_deduction!C6*CIT_history!C$54*CIT_history!C6)))</f>
        <v>0</v>
      </c>
      <c r="D6" s="22">
        <f>IF(CIT_fed_deduction!D6="",0,(CIT_history!D6*(1-CIT_fed_deduction!D6*CIT_history!D$54))/(1-(CIT_fed_deduction!D6*CIT_history!D$54*CIT_history!D6)))</f>
        <v>0</v>
      </c>
      <c r="E6" s="22">
        <f>IF(CIT_fed_deduction!E6="",0,(CIT_history!E6*(1-CIT_fed_deduction!E6*CIT_history!E$54))/(1-(CIT_fed_deduction!E6*CIT_history!E$54*CIT_history!E6)))</f>
        <v>0</v>
      </c>
      <c r="F6" s="22">
        <f>IF(CIT_fed_deduction!F6="",0,(CIT_history!F6*(1-CIT_fed_deduction!F6*CIT_history!F$54))/(1-(CIT_fed_deduction!F6*CIT_history!F$54*CIT_history!F6)))</f>
        <v>0</v>
      </c>
      <c r="G6" s="22">
        <f>IF(CIT_fed_deduction!G6="",0,(CIT_history!G6*(1-CIT_fed_deduction!G6*CIT_history!G$54))/(1-(CIT_fed_deduction!G6*CIT_history!G$54*CIT_history!G6)))</f>
        <v>0</v>
      </c>
      <c r="H6" s="22">
        <f>IF(CIT_fed_deduction!H6="",0,(CIT_history!H6*(1-CIT_fed_deduction!H6*CIT_history!H$54))/(1-(CIT_fed_deduction!H6*CIT_history!H$54*CIT_history!H6)))</f>
        <v>0</v>
      </c>
      <c r="I6" s="22">
        <f>IF(CIT_fed_deduction!I6="",0,(CIT_history!I6*(1-CIT_fed_deduction!I6*CIT_history!I$54))/(1-(CIT_fed_deduction!I6*CIT_history!I$54*CIT_history!I6)))</f>
        <v>0</v>
      </c>
      <c r="J6" s="22">
        <f>IF(CIT_fed_deduction!J6="",0,(CIT_history!J6*(1-CIT_fed_deduction!J6*CIT_history!J$54))/(1-(CIT_fed_deduction!J6*CIT_history!J$54*CIT_history!J6)))</f>
        <v>0</v>
      </c>
      <c r="K6" s="22">
        <f>IF(CIT_fed_deduction!K6="",0,(CIT_history!K6*(1-CIT_fed_deduction!K6*CIT_history!K$54))/(1-(CIT_fed_deduction!K6*CIT_history!K$54*CIT_history!K6)))</f>
        <v>0</v>
      </c>
      <c r="L6" s="22">
        <f>IF(CIT_fed_deduction!L6="",0,(CIT_history!L6*(1-CIT_fed_deduction!L6*CIT_history!L$54))/(1-(CIT_fed_deduction!L6*CIT_history!L$54*CIT_history!L6)))</f>
        <v>0</v>
      </c>
      <c r="M6" s="22">
        <f>IF(CIT_fed_deduction!M6="",0,(CIT_history!M6*(1-CIT_fed_deduction!M6*CIT_history!M$54))/(1-(CIT_fed_deduction!M6*CIT_history!M$54*CIT_history!M6)))</f>
        <v>0</v>
      </c>
      <c r="N6" s="22">
        <f>IF(CIT_fed_deduction!N6="",0,(CIT_history!N6*(1-CIT_fed_deduction!N6*CIT_history!N$54))/(1-(CIT_fed_deduction!N6*CIT_history!N$54*CIT_history!N6)))</f>
        <v>0</v>
      </c>
      <c r="O6" s="22">
        <f>IF(CIT_fed_deduction!O6="",0,(CIT_history!O6*(1-CIT_fed_deduction!O6*CIT_history!O$54))/(1-(CIT_fed_deduction!O6*CIT_history!O$54*CIT_history!O6)))</f>
        <v>0</v>
      </c>
      <c r="P6" s="22">
        <f>IF(CIT_fed_deduction!P6="",0,(CIT_history!P6*(1-CIT_fed_deduction!P6*CIT_history!P$54))/(1-(CIT_fed_deduction!P6*CIT_history!P$54*CIT_history!P6)))</f>
        <v>0</v>
      </c>
      <c r="Q6" s="22">
        <f>IF(CIT_fed_deduction!Q6="",0,(CIT_history!Q6*(1-CIT_fed_deduction!Q6*CIT_history!Q$54))/(1-(CIT_fed_deduction!Q6*CIT_history!Q$54*CIT_history!Q6)))</f>
        <v>0</v>
      </c>
      <c r="R6" s="22">
        <f>IF(CIT_fed_deduction!R6="",0,(CIT_history!R6*(1-CIT_fed_deduction!R6*CIT_history!R$54))/(1-(CIT_fed_deduction!R6*CIT_history!R$54*CIT_history!R6)))</f>
        <v>0</v>
      </c>
      <c r="S6" s="22">
        <f>IF(CIT_fed_deduction!S6="",0,(CIT_history!S6*(1-CIT_fed_deduction!S6*CIT_history!S$54))/(1-(CIT_fed_deduction!S6*CIT_history!S$54*CIT_history!S6)))</f>
        <v>0</v>
      </c>
      <c r="T6" s="22">
        <f>IF(CIT_fed_deduction!T6="",0,(CIT_history!T6*(1-CIT_fed_deduction!T6*CIT_history!T$54))/(1-(CIT_fed_deduction!T6*CIT_history!T$54*CIT_history!T6)))</f>
        <v>0</v>
      </c>
      <c r="U6" s="22">
        <f>IF(CIT_fed_deduction!U6="",0,(CIT_history!U6*(1-CIT_fed_deduction!U6*CIT_history!U$54))/(1-(CIT_fed_deduction!U6*CIT_history!U$54*CIT_history!U6)))</f>
        <v>0</v>
      </c>
      <c r="V6" s="22">
        <f>IF(CIT_fed_deduction!V6="",0,(CIT_history!V6*(1-CIT_fed_deduction!V6*CIT_history!V$54))/(1-(CIT_fed_deduction!V6*CIT_history!V$54*CIT_history!V6)))</f>
        <v>0</v>
      </c>
      <c r="W6" s="22">
        <f>IF(CIT_fed_deduction!W6="",0,(CIT_history!W6*(1-CIT_fed_deduction!W6*CIT_history!W$54))/(1-(CIT_fed_deduction!W6*CIT_history!W$54*CIT_history!W6)))</f>
        <v>0</v>
      </c>
      <c r="X6" s="22">
        <f>IF(CIT_fed_deduction!X6="",0,(CIT_history!X6*(1-CIT_fed_deduction!X6*CIT_history!X$54))/(1-(CIT_fed_deduction!X6*CIT_history!X$54*CIT_history!X6)))</f>
        <v>0</v>
      </c>
      <c r="Y6" s="22">
        <f>IF(CIT_fed_deduction!Y6="",0,(CIT_history!Y6*(1-CIT_fed_deduction!Y6*CIT_history!Y$54))/(1-(CIT_fed_deduction!Y6*CIT_history!Y$54*CIT_history!Y6)))</f>
        <v>0</v>
      </c>
      <c r="Z6" s="22">
        <f>IF(CIT_fed_deduction!Z6="",0,(CIT_history!Z6*(1-CIT_fed_deduction!Z6*CIT_history!Z$54))/(1-(CIT_fed_deduction!Z6*CIT_history!Z$54*CIT_history!Z6)))</f>
        <v>0</v>
      </c>
      <c r="AA6" s="22">
        <f>IF(CIT_fed_deduction!AA6="",0,(CIT_history!AA6*(1-CIT_fed_deduction!AA6*CIT_history!AA$54))/(1-(CIT_fed_deduction!AA6*CIT_history!AA$54*CIT_history!AA6)))</f>
        <v>0</v>
      </c>
      <c r="AB6" s="22">
        <f>IF(CIT_fed_deduction!AB6="",0,(CIT_history!AB6*(1-CIT_fed_deduction!AB6*CIT_history!AB$54))/(1-(CIT_fed_deduction!AB6*CIT_history!AB$54*CIT_history!AB6)))</f>
        <v>0</v>
      </c>
      <c r="AC6" s="22">
        <f>IF(CIT_fed_deduction!AC6="",0,(CIT_history!AC6*(1-CIT_fed_deduction!AC6*CIT_history!AC$54))/(1-(CIT_fed_deduction!AC6*CIT_history!AC$54*CIT_history!AC6)))</f>
        <v>0</v>
      </c>
      <c r="AD6" s="22">
        <f>IF(CIT_fed_deduction!AD6="",0,(CIT_history!AD6*(1-CIT_fed_deduction!AD6*CIT_history!AD$54))/(1-(CIT_fed_deduction!AD6*CIT_history!AD$54*CIT_history!AD6)))</f>
        <v>0</v>
      </c>
      <c r="AE6" s="22">
        <f>IF(CIT_fed_deduction!AE6="",0,(CIT_history!AE6*(1-CIT_fed_deduction!AE6*CIT_history!AE$54))/(1-(CIT_fed_deduction!AE6*CIT_history!AE$54*CIT_history!AE6)))</f>
        <v>3.5757332261952587E-2</v>
      </c>
      <c r="AF6" s="22">
        <f>IF(CIT_fed_deduction!AF6="",0,(CIT_history!AF6*(1-CIT_fed_deduction!AF6*CIT_history!AF$54))/(1-(CIT_fed_deduction!AF6*CIT_history!AF$54*CIT_history!AF6)))</f>
        <v>3.5369774919614148E-2</v>
      </c>
      <c r="AG6" s="22">
        <f>IF(CIT_fed_deduction!AG6="",0,(CIT_history!AG6*(1-CIT_fed_deduction!AG6*CIT_history!AG$54))/(1-(CIT_fed_deduction!AG6*CIT_history!AG$54*CIT_history!AG6)))</f>
        <v>3.5369774919614148E-2</v>
      </c>
      <c r="AH6" s="22">
        <f>IF(CIT_fed_deduction!AH6="",0,(CIT_history!AH6*(1-CIT_fed_deduction!AH6*CIT_history!AH$54))/(1-(CIT_fed_deduction!AH6*CIT_history!AH$54*CIT_history!AH6)))</f>
        <v>3.4690799396681751E-2</v>
      </c>
      <c r="AI6" s="22">
        <f>IF(CIT_fed_deduction!AI6="",0,(CIT_history!AI6*(1-CIT_fed_deduction!AI6*CIT_history!AI$54))/(1-(CIT_fed_deduction!AI6*CIT_history!AI$54*CIT_history!AI6)))</f>
        <v>1.7297568312860369E-2</v>
      </c>
      <c r="AJ6" s="22">
        <f>IF(CIT_fed_deduction!AJ6="",0,(CIT_history!AJ6*(1-CIT_fed_deduction!AJ6*CIT_history!AJ$54))/(1-(CIT_fed_deduction!AJ6*CIT_history!AJ$54*CIT_history!AJ6)))</f>
        <v>1.7297568312860369E-2</v>
      </c>
      <c r="AK6" s="22">
        <f>IF(CIT_fed_deduction!AK6="",0,(CIT_history!AK6*(1-CIT_fed_deduction!AK6*CIT_history!AK$54))/(1-(CIT_fed_deduction!AK6*CIT_history!AK$54*CIT_history!AK6)))</f>
        <v>3.4690799396681751E-2</v>
      </c>
      <c r="AL6" s="22">
        <f>IF(CIT_fed_deduction!AL6="",0,(CIT_history!AL6*(1-CIT_fed_deduction!AL6*CIT_history!AL$54))/(1-(CIT_fed_deduction!AL6*CIT_history!AL$54*CIT_history!AL6)))</f>
        <v>3.4205231388329982E-2</v>
      </c>
      <c r="AM6" s="22">
        <f>IF(CIT_fed_deduction!AM6="",0,(CIT_history!AM6*(1-CIT_fed_deduction!AM6*CIT_history!AM$54))/(1-(CIT_fed_deduction!AM6*CIT_history!AM$54*CIT_history!AM6)))</f>
        <v>3.4205231388329982E-2</v>
      </c>
      <c r="AN6" s="22">
        <f>IF(CIT_fed_deduction!AN6="",0,(CIT_history!AN6*(1-CIT_fed_deduction!AN6*CIT_history!AN$54))/(1-(CIT_fed_deduction!AN6*CIT_history!AN$54*CIT_history!AN6)))</f>
        <v>0.04</v>
      </c>
      <c r="AO6" s="22">
        <f>IF(CIT_fed_deduction!AO6="",0,(CIT_history!AO6*(1-CIT_fed_deduction!AO6*CIT_history!AO$54))/(1-(CIT_fed_deduction!AO6*CIT_history!AO$54*CIT_history!AO6)))</f>
        <v>0.04</v>
      </c>
      <c r="AP6" s="22">
        <f>IF(CIT_fed_deduction!AP6="",0,(CIT_history!AP6*(1-CIT_fed_deduction!AP6*CIT_history!AP$54))/(1-(CIT_fed_deduction!AP6*CIT_history!AP$54*CIT_history!AP6)))</f>
        <v>0.04</v>
      </c>
      <c r="AQ6" s="22">
        <f>IF(CIT_fed_deduction!AQ6="",0,(CIT_history!AQ6*(1-CIT_fed_deduction!AQ6*CIT_history!AQ$54))/(1-(CIT_fed_deduction!AQ6*CIT_history!AQ$54*CIT_history!AQ6)))</f>
        <v>0.04</v>
      </c>
      <c r="AR6" s="22">
        <f>IF(CIT_fed_deduction!AR6="",0,(CIT_history!AR6*(1-CIT_fed_deduction!AR6*CIT_history!AR$54))/(1-(CIT_fed_deduction!AR6*CIT_history!AR$54*CIT_history!AR6)))</f>
        <v>0.04</v>
      </c>
      <c r="AS6" s="22">
        <f>IF(CIT_fed_deduction!AS6="",0,(CIT_history!AS6*(1-CIT_fed_deduction!AS6*CIT_history!AS$54))/(1-(CIT_fed_deduction!AS6*CIT_history!AS$54*CIT_history!AS6)))</f>
        <v>3.4000000000000002E-2</v>
      </c>
      <c r="AT6" s="22">
        <f>IF(CIT_fed_deduction!AT6="",0,(CIT_history!AT6*(1-CIT_fed_deduction!AT6*CIT_history!AT$54))/(1-(CIT_fed_deduction!AT6*CIT_history!AT$54*CIT_history!AT6)))</f>
        <v>3.4000000000000002E-2</v>
      </c>
      <c r="AU6" s="22">
        <f>IF(CIT_fed_deduction!AU6="",0,(CIT_history!AU6*(1-CIT_fed_deduction!AU6*CIT_history!AU$54))/(1-(CIT_fed_deduction!AU6*CIT_history!AU$54*CIT_history!AU6)))</f>
        <v>3.4000000000000002E-2</v>
      </c>
      <c r="AV6" s="22">
        <f>IF(CIT_fed_deduction!AV6="",0,(CIT_history!AV6*(1-CIT_fed_deduction!AV6*CIT_history!AV$54))/(1-(CIT_fed_deduction!AV6*CIT_history!AV$54*CIT_history!AV6)))</f>
        <v>3.4000000000000002E-2</v>
      </c>
      <c r="AW6" s="22">
        <f>IF(CIT_fed_deduction!AW6="",0,(CIT_history!AW6*(1-CIT_fed_deduction!AW6*CIT_history!AW$54))/(1-(CIT_fed_deduction!AW6*CIT_history!AW$54*CIT_history!AW6)))</f>
        <v>3.4000000000000002E-2</v>
      </c>
      <c r="AX6" s="22">
        <f>IF(CIT_fed_deduction!AX6="",0,(CIT_history!AX6*(1-CIT_fed_deduction!AX6*CIT_history!AX$54))/(1-(CIT_fed_deduction!AX6*CIT_history!AX$54*CIT_history!AX6)))</f>
        <v>3.4000000000000002E-2</v>
      </c>
      <c r="AY6" s="22">
        <f>IF(CIT_fed_deduction!AY6="",0,(CIT_history!AY6*(1-CIT_fed_deduction!AY6*CIT_history!AY$54))/(1-(CIT_fed_deduction!AY6*CIT_history!AY$54*CIT_history!AY6)))</f>
        <v>3.4000000000000002E-2</v>
      </c>
      <c r="AZ6" s="22">
        <f>IF(CIT_fed_deduction!AZ6="",0,(CIT_history!AZ6*(1-CIT_fed_deduction!AZ6*CIT_history!AZ$54))/(1-(CIT_fed_deduction!AZ6*CIT_history!AZ$54*CIT_history!AZ6)))</f>
        <v>0.04</v>
      </c>
      <c r="BA6" s="22">
        <f>IF(CIT_fed_deduction!BA6="",0,(CIT_history!BA6*(1-CIT_fed_deduction!BA6*CIT_history!BA$54))/(1-(CIT_fed_deduction!BA6*CIT_history!BA$54*CIT_history!BA6)))</f>
        <v>0.04</v>
      </c>
      <c r="BB6" s="22">
        <f>IF(CIT_fed_deduction!BB6="",0,(CIT_history!BB6*(1-CIT_fed_deduction!BB6*CIT_history!BB$54))/(1-(CIT_fed_deduction!BB6*CIT_history!BB$54*CIT_history!BB6)))</f>
        <v>0.04</v>
      </c>
      <c r="BC6" s="22">
        <f>IF(CIT_fed_deduction!BC6="",0,(CIT_history!BC6*(1-CIT_fed_deduction!BC6*CIT_history!BC$54))/(1-(CIT_fed_deduction!BC6*CIT_history!BC$54*CIT_history!BC6)))</f>
        <v>0.04</v>
      </c>
      <c r="BD6" s="22">
        <f>IF(CIT_fed_deduction!BD6="",0,(CIT_history!BD6*(1-CIT_fed_deduction!BD6*CIT_history!BD$54))/(1-(CIT_fed_deduction!BD6*CIT_history!BD$54*CIT_history!BD6)))</f>
        <v>0.04</v>
      </c>
      <c r="BE6" s="22">
        <f>IF(CIT_fed_deduction!BE6="",0,(CIT_history!BE6*(1-CIT_fed_deduction!BE6*CIT_history!BE$54))/(1-(CIT_fed_deduction!BE6*CIT_history!BE$54*CIT_history!BE6)))</f>
        <v>0.04</v>
      </c>
      <c r="BF6" s="22">
        <f>IF(CIT_fed_deduction!BF6="",0,(CIT_history!BF6*(1-CIT_fed_deduction!BF6*CIT_history!BF$54))/(1-(CIT_fed_deduction!BF6*CIT_history!BF$54*CIT_history!BF6)))</f>
        <v>0.04</v>
      </c>
      <c r="BG6" s="22">
        <f>IF(CIT_fed_deduction!BG6="",0,(CIT_history!BG6*(1-CIT_fed_deduction!BG6*CIT_history!BG$54))/(1-(CIT_fed_deduction!BG6*CIT_history!BG$54*CIT_history!BG6)))</f>
        <v>0.04</v>
      </c>
      <c r="BH6" s="22">
        <f>IF(CIT_fed_deduction!BH6="",0,(CIT_history!BH6*(1-CIT_fed_deduction!BH6*CIT_history!BH$54))/(1-(CIT_fed_deduction!BH6*CIT_history!BH$54*CIT_history!BH6)))</f>
        <v>0.04</v>
      </c>
      <c r="BI6" s="22">
        <f>IF(CIT_fed_deduction!BI6="",0,(CIT_history!BI6*(1-CIT_fed_deduction!BI6*CIT_history!BI$54))/(1-(CIT_fed_deduction!BI6*CIT_history!BI$54*CIT_history!BI6)))</f>
        <v>5.5E-2</v>
      </c>
      <c r="BJ6" s="22">
        <f>IF(CIT_fed_deduction!BJ6="",0,(CIT_history!BJ6*(1-CIT_fed_deduction!BJ6*CIT_history!BJ$54))/(1-(CIT_fed_deduction!BJ6*CIT_history!BJ$54*CIT_history!BJ6)))</f>
        <v>5.5E-2</v>
      </c>
      <c r="BK6" s="22">
        <f>IF(CIT_fed_deduction!BK6="",0,(CIT_history!BK6*(1-CIT_fed_deduction!BK6*CIT_history!BK$54))/(1-(CIT_fed_deduction!BK6*CIT_history!BK$54*CIT_history!BK6)))</f>
        <v>5.5E-2</v>
      </c>
      <c r="BL6" s="22">
        <f>IF(CIT_fed_deduction!BL6="",0,(CIT_history!BL6*(1-CIT_fed_deduction!BL6*CIT_history!BL$54))/(1-(CIT_fed_deduction!BL6*CIT_history!BL$54*CIT_history!BL6)))</f>
        <v>5.5E-2</v>
      </c>
      <c r="BM6" s="22">
        <f>IF(CIT_fed_deduction!BM6="",0,(CIT_history!BM6*(1-CIT_fed_deduction!BM6*CIT_history!BM$54))/(1-(CIT_fed_deduction!BM6*CIT_history!BM$54*CIT_history!BM6)))</f>
        <v>5.5E-2</v>
      </c>
      <c r="BN6" s="22">
        <f>IF(CIT_fed_deduction!BN6="",0,(CIT_history!BN6*(1-CIT_fed_deduction!BN6*CIT_history!BN$54))/(1-(CIT_fed_deduction!BN6*CIT_history!BN$54*CIT_history!BN6)))</f>
        <v>5.5E-2</v>
      </c>
      <c r="BO6" s="22">
        <f>IF(CIT_fed_deduction!BO6="",0,(CIT_history!BO6*(1-CIT_fed_deduction!BO6*CIT_history!BO$54))/(1-(CIT_fed_deduction!BO6*CIT_history!BO$54*CIT_history!BO6)))</f>
        <v>5.5E-2</v>
      </c>
      <c r="BP6" s="22">
        <f>IF(CIT_fed_deduction!BP6="",0,(CIT_history!BP6*(1-CIT_fed_deduction!BP6*CIT_history!BP$54))/(1-(CIT_fed_deduction!BP6*CIT_history!BP$54*CIT_history!BP6)))</f>
        <v>5.5E-2</v>
      </c>
      <c r="BQ6" s="22">
        <f>IF(CIT_fed_deduction!BQ6="",0,(CIT_history!BQ6*(1-CIT_fed_deduction!BQ6*CIT_history!BQ$54))/(1-(CIT_fed_deduction!BQ6*CIT_history!BQ$54*CIT_history!BQ6)))</f>
        <v>7.0000000000000007E-2</v>
      </c>
      <c r="BR6" s="22">
        <f>IF(CIT_fed_deduction!BR6="",0,(CIT_history!BR6*(1-CIT_fed_deduction!BR6*CIT_history!BR$54))/(1-(CIT_fed_deduction!BR6*CIT_history!BR$54*CIT_history!BR6)))</f>
        <v>7.0000000000000007E-2</v>
      </c>
      <c r="BS6" s="22">
        <f>IF(CIT_fed_deduction!BS6="",0,(CIT_history!BS6*(1-CIT_fed_deduction!BS6*CIT_history!BS$54))/(1-(CIT_fed_deduction!BS6*CIT_history!BS$54*CIT_history!BS6)))</f>
        <v>7.0000000000000007E-2</v>
      </c>
      <c r="BT6" s="22">
        <f>IF(CIT_fed_deduction!BT6="",0,(CIT_history!BT6*(1-CIT_fed_deduction!BT6*CIT_history!BT$54))/(1-(CIT_fed_deduction!BT6*CIT_history!BT$54*CIT_history!BT6)))</f>
        <v>7.0000000000000007E-2</v>
      </c>
      <c r="BU6" s="22">
        <f>IF(CIT_fed_deduction!BU6="",0,(CIT_history!BU6*(1-CIT_fed_deduction!BU6*CIT_history!BU$54))/(1-(CIT_fed_deduction!BU6*CIT_history!BU$54*CIT_history!BU6)))</f>
        <v>7.0000000000000007E-2</v>
      </c>
      <c r="BV6" s="22">
        <f>IF(CIT_fed_deduction!BV6="",0,(CIT_history!BV6*(1-CIT_fed_deduction!BV6*CIT_history!BV$54))/(1-(CIT_fed_deduction!BV6*CIT_history!BV$54*CIT_history!BV6)))</f>
        <v>7.5999999999999998E-2</v>
      </c>
      <c r="BW6" s="22">
        <f>IF(CIT_fed_deduction!BW6="",0,(CIT_history!BW6*(1-CIT_fed_deduction!BW6*CIT_history!BW$54))/(1-(CIT_fed_deduction!BW6*CIT_history!BW$54*CIT_history!BW6)))</f>
        <v>0.09</v>
      </c>
      <c r="BX6" s="22">
        <f>IF(CIT_fed_deduction!BX6="",0,(CIT_history!BX6*(1-CIT_fed_deduction!BX6*CIT_history!BX$54))/(1-(CIT_fed_deduction!BX6*CIT_history!BX$54*CIT_history!BX6)))</f>
        <v>0.09</v>
      </c>
      <c r="BY6" s="22">
        <f>IF(CIT_fed_deduction!BY6="",0,(CIT_history!BY6*(1-CIT_fed_deduction!BY6*CIT_history!BY$54))/(1-(CIT_fed_deduction!BY6*CIT_history!BY$54*CIT_history!BY6)))</f>
        <v>0.09</v>
      </c>
      <c r="BZ6" s="22">
        <f>IF(CIT_fed_deduction!BZ6="",0,(CIT_history!BZ6*(1-CIT_fed_deduction!BZ6*CIT_history!BZ$54))/(1-(CIT_fed_deduction!BZ6*CIT_history!BZ$54*CIT_history!BZ6)))</f>
        <v>0.09</v>
      </c>
      <c r="CA6" s="22">
        <f>IF(CIT_fed_deduction!CA6="",0,(CIT_history!CA6*(1-CIT_fed_deduction!CA6*CIT_history!CA$54))/(1-(CIT_fed_deduction!CA6*CIT_history!CA$54*CIT_history!CA6)))</f>
        <v>0.09</v>
      </c>
      <c r="CB6" s="22">
        <f>IF(CIT_fed_deduction!CB6="",0,(CIT_history!CB6*(1-CIT_fed_deduction!CB6*CIT_history!CB$54))/(1-(CIT_fed_deduction!CB6*CIT_history!CB$54*CIT_history!CB6)))</f>
        <v>0.09</v>
      </c>
      <c r="CC6" s="22">
        <f>IF(CIT_fed_deduction!CC6="",0,(CIT_history!CC6*(1-CIT_fed_deduction!CC6*CIT_history!CC$54))/(1-(CIT_fed_deduction!CC6*CIT_history!CC$54*CIT_history!CC6)))</f>
        <v>0.09</v>
      </c>
      <c r="CD6" s="22">
        <f>IF(CIT_fed_deduction!CD6="",0,(CIT_history!CD6*(1-CIT_fed_deduction!CD6*CIT_history!CD$54))/(1-(CIT_fed_deduction!CD6*CIT_history!CD$54*CIT_history!CD6)))</f>
        <v>9.6000000000000002E-2</v>
      </c>
      <c r="CE6" s="22">
        <f>IF(CIT_fed_deduction!CE6="",0,(CIT_history!CE6*(1-CIT_fed_deduction!CE6*CIT_history!CE$54))/(1-(CIT_fed_deduction!CE6*CIT_history!CE$54*CIT_history!CE6)))</f>
        <v>9.6000000000000002E-2</v>
      </c>
      <c r="CF6" s="22">
        <f>IF(CIT_fed_deduction!CF6="",0,(CIT_history!CF6*(1-CIT_fed_deduction!CF6*CIT_history!CF$54))/(1-(CIT_fed_deduction!CF6*CIT_history!CF$54*CIT_history!CF6)))</f>
        <v>9.6000000000000002E-2</v>
      </c>
      <c r="CG6" s="22">
        <f>IF(CIT_fed_deduction!CG6="",0,(CIT_history!CG6*(1-CIT_fed_deduction!CG6*CIT_history!CG$54))/(1-(CIT_fed_deduction!CG6*CIT_history!CG$54*CIT_history!CG6)))</f>
        <v>9.6000000000000002E-2</v>
      </c>
      <c r="CH6" s="22">
        <f>IF(CIT_fed_deduction!CH6="",0,(CIT_history!CH6*(1-CIT_fed_deduction!CH6*CIT_history!CH$54))/(1-(CIT_fed_deduction!CH6*CIT_history!CH$54*CIT_history!CH6)))</f>
        <v>9.6000000000000002E-2</v>
      </c>
      <c r="CI6" s="22">
        <f>IF(CIT_fed_deduction!CI6="",0,(CIT_history!CI6*(1-CIT_fed_deduction!CI6*CIT_history!CI$54))/(1-(CIT_fed_deduction!CI6*CIT_history!CI$54*CIT_history!CI6)))</f>
        <v>9.6000000000000002E-2</v>
      </c>
      <c r="CJ6" s="22">
        <f>IF(CIT_fed_deduction!CJ6="",0,(CIT_history!CJ6*(1-CIT_fed_deduction!CJ6*CIT_history!CJ$54))/(1-(CIT_fed_deduction!CJ6*CIT_history!CJ$54*CIT_history!CJ6)))</f>
        <v>9.6000000000000002E-2</v>
      </c>
      <c r="CK6" s="22">
        <f>IF(CIT_fed_deduction!CK6="",0,(CIT_history!CK6*(1-CIT_fed_deduction!CK6*CIT_history!CK$54))/(1-(CIT_fed_deduction!CK6*CIT_history!CK$54*CIT_history!CK6)))</f>
        <v>9.6000000000000002E-2</v>
      </c>
      <c r="CL6" s="22">
        <f>IF(CIT_fed_deduction!CL6="",0,(CIT_history!CL6*(1-CIT_fed_deduction!CL6*CIT_history!CL$54))/(1-(CIT_fed_deduction!CL6*CIT_history!CL$54*CIT_history!CL6)))</f>
        <v>9.2999999999999999E-2</v>
      </c>
      <c r="CM6" s="22">
        <f>IF(CIT_fed_deduction!CM6="",0,(CIT_history!CM6*(1-CIT_fed_deduction!CM6*CIT_history!CM$54))/(1-(CIT_fed_deduction!CM6*CIT_history!CM$54*CIT_history!CM6)))</f>
        <v>9.2999999999999999E-2</v>
      </c>
      <c r="CN6" s="22">
        <f>IF(CIT_fed_deduction!CN6="",0,(CIT_history!CN6*(1-CIT_fed_deduction!CN6*CIT_history!CN$54))/(1-(CIT_fed_deduction!CN6*CIT_history!CN$54*CIT_history!CN6)))</f>
        <v>9.2999999999999999E-2</v>
      </c>
      <c r="CO6" s="22">
        <f>IF(CIT_fed_deduction!CO6="",0,(CIT_history!CO6*(1-CIT_fed_deduction!CO6*CIT_history!CO$54))/(1-(CIT_fed_deduction!CO6*CIT_history!CO$54*CIT_history!CO6)))</f>
        <v>9.2999999999999999E-2</v>
      </c>
      <c r="CP6" s="22">
        <f>IF(CIT_fed_deduction!CP6="",0,(CIT_history!CP6*(1-CIT_fed_deduction!CP6*CIT_history!CP$54))/(1-(CIT_fed_deduction!CP6*CIT_history!CP$54*CIT_history!CP6)))</f>
        <v>9.2999999999999999E-2</v>
      </c>
      <c r="CQ6" s="22">
        <f>IF(CIT_fed_deduction!CQ6="",0,(CIT_history!CQ6*(1-CIT_fed_deduction!CQ6*CIT_history!CQ$54))/(1-(CIT_fed_deduction!CQ6*CIT_history!CQ$54*CIT_history!CQ6)))</f>
        <v>9.2999999999999999E-2</v>
      </c>
      <c r="CR6" s="22">
        <f>IF(CIT_fed_deduction!CR6="",0,(CIT_history!CR6*(1-CIT_fed_deduction!CR6*CIT_history!CR$54))/(1-(CIT_fed_deduction!CR6*CIT_history!CR$54*CIT_history!CR6)))</f>
        <v>9.2999999999999999E-2</v>
      </c>
      <c r="CS6" s="22">
        <f>IF(CIT_fed_deduction!CS6="",0,(CIT_history!CS6*(1-CIT_fed_deduction!CS6*CIT_history!CS$54))/(1-(CIT_fed_deduction!CS6*CIT_history!CS$54*CIT_history!CS6)))</f>
        <v>9.2999999999999999E-2</v>
      </c>
      <c r="CT6" s="22">
        <f>IF(CIT_fed_deduction!CT6="",0,(CIT_history!CT6*(1-CIT_fed_deduction!CT6*CIT_history!CT$54))/(1-(CIT_fed_deduction!CT6*CIT_history!CT$54*CIT_history!CT6)))</f>
        <v>9.2999999999999999E-2</v>
      </c>
      <c r="CU6" s="22">
        <f>IF(CIT_fed_deduction!CU6="",0,(CIT_history!CU6*(1-CIT_fed_deduction!CU6*CIT_history!CU$54))/(1-(CIT_fed_deduction!CU6*CIT_history!CU$54*CIT_history!CU6)))</f>
        <v>8.8400000000000006E-2</v>
      </c>
      <c r="CV6" s="22">
        <f>IF(CIT_fed_deduction!CV6="",0,(CIT_history!CV6*(1-CIT_fed_deduction!CV6*CIT_history!CV$54))/(1-(CIT_fed_deduction!CV6*CIT_history!CV$54*CIT_history!CV6)))</f>
        <v>8.8400000000000006E-2</v>
      </c>
      <c r="CW6" s="22">
        <f>IF(CIT_fed_deduction!CW6="",0,(CIT_history!CW6*(1-CIT_fed_deduction!CW6*CIT_history!CW$54))/(1-(CIT_fed_deduction!CW6*CIT_history!CW$54*CIT_history!CW6)))</f>
        <v>8.8400000000000006E-2</v>
      </c>
      <c r="CX6" s="22">
        <f>IF(CIT_fed_deduction!CX6="",0,(CIT_history!CX6*(1-CIT_fed_deduction!CX6*CIT_history!CX$54))/(1-(CIT_fed_deduction!CX6*CIT_history!CX$54*CIT_history!CX6)))</f>
        <v>8.8400000000000006E-2</v>
      </c>
      <c r="CY6" s="22">
        <f>IF(CIT_fed_deduction!CY6="",0,(CIT_history!CY6*(1-CIT_fed_deduction!CY6*CIT_history!CY$54))/(1-(CIT_fed_deduction!CY6*CIT_history!CY$54*CIT_history!CY6)))</f>
        <v>8.8400000000000006E-2</v>
      </c>
      <c r="CZ6" s="22">
        <f>IF(CIT_fed_deduction!CZ6="",0,(CIT_history!CZ6*(1-CIT_fed_deduction!CZ6*CIT_history!CZ$54))/(1-(CIT_fed_deduction!CZ6*CIT_history!CZ$54*CIT_history!CZ6)))</f>
        <v>8.8400000000000006E-2</v>
      </c>
      <c r="DA6" s="22">
        <f>IF(CIT_fed_deduction!DA6="",0,(CIT_history!DA6*(1-CIT_fed_deduction!DA6*CIT_history!DA$54))/(1-(CIT_fed_deduction!DA6*CIT_history!DA$54*CIT_history!DA6)))</f>
        <v>8.8400000000000006E-2</v>
      </c>
      <c r="DB6" s="22">
        <f>IF(CIT_fed_deduction!DB6="",0,(CIT_history!DB6*(1-CIT_fed_deduction!DB6*CIT_history!DB$54))/(1-(CIT_fed_deduction!DB6*CIT_history!DB$54*CIT_history!DB6)))</f>
        <v>8.8400000000000006E-2</v>
      </c>
      <c r="DC6" s="22">
        <f>IF(CIT_fed_deduction!DC6="",0,(CIT_history!DC6*(1-CIT_fed_deduction!DC6*CIT_history!DC$54))/(1-(CIT_fed_deduction!DC6*CIT_history!DC$54*CIT_history!DC6)))</f>
        <v>8.8400000000000006E-2</v>
      </c>
      <c r="DD6" s="22">
        <f>IF(CIT_fed_deduction!DD6="",0,(CIT_history!DD6*(1-CIT_fed_deduction!DD6*CIT_history!DD$54))/(1-(CIT_fed_deduction!DD6*CIT_history!DD$54*CIT_history!DD6)))</f>
        <v>8.8400000000000006E-2</v>
      </c>
      <c r="DE6" s="22">
        <f>IF(CIT_fed_deduction!DE6="",0,(CIT_history!DE6*(1-CIT_fed_deduction!DE6*CIT_history!DE$54))/(1-(CIT_fed_deduction!DE6*CIT_history!DE$54*CIT_history!DE6)))</f>
        <v>8.8400000000000006E-2</v>
      </c>
      <c r="DF6" s="22">
        <f>IF(CIT_fed_deduction!DF6="",0,(CIT_history!DF6*(1-CIT_fed_deduction!DF6*CIT_history!DF$54))/(1-(CIT_fed_deduction!DF6*CIT_history!DF$54*CIT_history!DF6)))</f>
        <v>8.8400000000000006E-2</v>
      </c>
      <c r="DG6" s="22">
        <f>IF(CIT_fed_deduction!DG6="",0,(CIT_history!DG6*(1-CIT_fed_deduction!DG6*CIT_history!DG$54))/(1-(CIT_fed_deduction!DG6*CIT_history!DG$54*CIT_history!DG6)))</f>
        <v>8.8400000000000006E-2</v>
      </c>
      <c r="DH6" s="22">
        <f>IF(CIT_fed_deduction!DH6="",0,(CIT_history!DH6*(1-CIT_fed_deduction!DH6*CIT_history!DH$54))/(1-(CIT_fed_deduction!DH6*CIT_history!DH$54*CIT_history!DH6)))</f>
        <v>8.8400000000000006E-2</v>
      </c>
      <c r="DI6" s="22">
        <f>IF(CIT_fed_deduction!DI6="",0,(CIT_history!DI6*(1-CIT_fed_deduction!DI6*CIT_history!DI$54))/(1-(CIT_fed_deduction!DI6*CIT_history!DI$54*CIT_history!DI6)))</f>
        <v>8.8400000000000006E-2</v>
      </c>
      <c r="DJ6" s="22">
        <f>IF(CIT_fed_deduction!DJ6="",0,(CIT_history!DJ6*(1-CIT_fed_deduction!DJ6*CIT_history!DJ$54))/(1-(CIT_fed_deduction!DJ6*CIT_history!DJ$54*CIT_history!DJ6)))</f>
        <v>8.8400000000000006E-2</v>
      </c>
      <c r="DK6" s="22">
        <f>IF(CIT_fed_deduction!DK6="",0,(CIT_history!DK6*(1-CIT_fed_deduction!DK6*CIT_history!DK$54))/(1-(CIT_fed_deduction!DK6*CIT_history!DK$54*CIT_history!DK6)))</f>
        <v>8.8400000000000006E-2</v>
      </c>
      <c r="DL6" s="22">
        <f>IF(CIT_fed_deduction!DL6="",0,(CIT_history!DL6*(1-CIT_fed_deduction!DL6*CIT_history!DL$54))/(1-(CIT_fed_deduction!DL6*CIT_history!DL$54*CIT_history!DL6)))</f>
        <v>8.8400000000000006E-2</v>
      </c>
      <c r="DM6" s="22">
        <f>IF(CIT_fed_deduction!DM6="",0,(CIT_history!DM6*(1-CIT_fed_deduction!DM6*CIT_history!DM$54))/(1-(CIT_fed_deduction!DM6*CIT_history!DM$54*CIT_history!DM6)))</f>
        <v>8.8400000000000006E-2</v>
      </c>
      <c r="DN6" s="22">
        <f>IF(CIT_fed_deduction!DN6="",0,(CIT_history!DN6*(1-CIT_fed_deduction!DN6*CIT_history!DN$54))/(1-(CIT_fed_deduction!DN6*CIT_history!DN$54*CIT_history!DN6)))</f>
        <v>8.8400000000000006E-2</v>
      </c>
      <c r="DO6" s="22">
        <f>IF(CIT_fed_deduction!DO6="",0,(CIT_history!DO6*(1-CIT_fed_deduction!DO6*CIT_history!DO$54))/(1-(CIT_fed_deduction!DO6*CIT_history!DO$54*CIT_history!DO6)))</f>
        <v>8.8400000000000006E-2</v>
      </c>
      <c r="DP6" s="22">
        <f>IF(CIT_fed_deduction!DP6="",0,(CIT_history!DP6*(1-CIT_fed_deduction!DP6*CIT_history!DP$54))/(1-(CIT_fed_deduction!DP6*CIT_history!DP$54*CIT_history!DP6)))</f>
        <v>8.8400000000000006E-2</v>
      </c>
      <c r="DQ6" s="22">
        <f>IF(CIT_fed_deduction!DQ6="",0,(CIT_history!DQ6*(1-CIT_fed_deduction!DQ6*CIT_history!DQ$54))/(1-(CIT_fed_deduction!DQ6*CIT_history!DQ$54*CIT_history!DQ6)))</f>
        <v>8.8400000000000006E-2</v>
      </c>
      <c r="DR6" s="22">
        <f>IF(CIT_fed_deduction!DR6="",0,(CIT_history!DR6*(1-CIT_fed_deduction!DR6*CIT_history!DR$54))/(1-(CIT_fed_deduction!DR6*CIT_history!DR$54*CIT_history!DR6)))</f>
        <v>8.8400000000000006E-2</v>
      </c>
      <c r="DS6" s="22">
        <f>IF(CIT_fed_deduction!DS6="",0,(CIT_history!DS6*(1-CIT_fed_deduction!DS6*CIT_history!DS$54))/(1-(CIT_fed_deduction!DS6*CIT_history!DS$54*CIT_history!DS6)))</f>
        <v>8.8400000000000006E-2</v>
      </c>
      <c r="DT6" s="22">
        <f>IF(CIT_fed_deduction!DT6="",0,(CIT_history!DT6*(1-CIT_fed_deduction!DT6*CIT_history!DT$54))/(1-(CIT_fed_deduction!DT6*CIT_history!DT$54*CIT_history!DT6)))</f>
        <v>8.8400000000000006E-2</v>
      </c>
      <c r="DU6" s="22">
        <f>IF(CIT_fed_deduction!DU6="",0,(CIT_history!DU6*(1-CIT_fed_deduction!DU6*CIT_history!DU$54))/(1-(CIT_fed_deduction!DU6*CIT_history!DU$54*CIT_history!DU6)))</f>
        <v>8.8400000000000006E-2</v>
      </c>
      <c r="DV6" s="22">
        <f>IF(CIT_fed_deduction!DV6="",0,(CIT_history!DV6*(1-CIT_fed_deduction!DV6*CIT_history!DV$54))/(1-(CIT_fed_deduction!DV6*CIT_history!DV$54*CIT_history!DV6)))</f>
        <v>8.8400000000000006E-2</v>
      </c>
      <c r="DW6" s="22">
        <f>IF(CIT_fed_deduction!DW6="",0,(CIT_history!DW6*(1-CIT_fed_deduction!DW6*CIT_history!DW$54))/(1-(CIT_fed_deduction!DW6*CIT_history!DW$54*CIT_history!DW6)))</f>
        <v>8.8400000000000006E-2</v>
      </c>
      <c r="DX6" s="22">
        <f>IF(CIT_fed_deduction!DX6="",0,(CIT_history!DX6*(1-CIT_fed_deduction!DX6*CIT_history!DX$54))/(1-(CIT_fed_deduction!DX6*CIT_history!DX$54*CIT_history!DX6)))</f>
        <v>8.8400000000000006E-2</v>
      </c>
      <c r="DY6" s="144">
        <f>IF(CIT_fed_deduction!DY6="",0,(CIT_history!DY6*(1-CIT_fed_deduction!DY6*CIT_history!DY$54))/(1-(CIT_fed_deduction!DY6*CIT_history!DY$54*CIT_history!DY6)))</f>
        <v>8.8400000000000006E-2</v>
      </c>
      <c r="DZ6" s="68"/>
      <c r="EA6" s="68"/>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1"/>
      <c r="FL6" s="1"/>
      <c r="FM6" s="1"/>
      <c r="FN6" s="1"/>
    </row>
    <row r="7" spans="1:170" ht="15" customHeight="1">
      <c r="A7" s="137" t="s">
        <v>31</v>
      </c>
      <c r="B7" s="22">
        <f>IF(CIT_fed_deduction!B7="",0,(CIT_history!B7*(1-CIT_fed_deduction!B7*CIT_history!B$54))/(1-(CIT_fed_deduction!B7*CIT_history!B$54*CIT_history!B7)))</f>
        <v>0</v>
      </c>
      <c r="C7" s="22">
        <f>IF(CIT_fed_deduction!C7="",0,(CIT_history!C7*(1-CIT_fed_deduction!C7*CIT_history!C$54))/(1-(CIT_fed_deduction!C7*CIT_history!C$54*CIT_history!C7)))</f>
        <v>0</v>
      </c>
      <c r="D7" s="22">
        <f>IF(CIT_fed_deduction!D7="",0,(CIT_history!D7*(1-CIT_fed_deduction!D7*CIT_history!D$54))/(1-(CIT_fed_deduction!D7*CIT_history!D$54*CIT_history!D7)))</f>
        <v>0</v>
      </c>
      <c r="E7" s="22">
        <f>IF(CIT_fed_deduction!E7="",0,(CIT_history!E7*(1-CIT_fed_deduction!E7*CIT_history!E$54))/(1-(CIT_fed_deduction!E7*CIT_history!E$54*CIT_history!E7)))</f>
        <v>0</v>
      </c>
      <c r="F7" s="22">
        <f>IF(CIT_fed_deduction!F7="",0,(CIT_history!F7*(1-CIT_fed_deduction!F7*CIT_history!F$54))/(1-(CIT_fed_deduction!F7*CIT_history!F$54*CIT_history!F7)))</f>
        <v>0</v>
      </c>
      <c r="G7" s="22">
        <f>IF(CIT_fed_deduction!G7="",0,(CIT_history!G7*(1-CIT_fed_deduction!G7*CIT_history!G$54))/(1-(CIT_fed_deduction!G7*CIT_history!G$54*CIT_history!G7)))</f>
        <v>0</v>
      </c>
      <c r="H7" s="22">
        <f>IF(CIT_fed_deduction!H7="",0,(CIT_history!H7*(1-CIT_fed_deduction!H7*CIT_history!H$54))/(1-(CIT_fed_deduction!H7*CIT_history!H$54*CIT_history!H7)))</f>
        <v>0</v>
      </c>
      <c r="I7" s="22">
        <f>IF(CIT_fed_deduction!I7="",0,(CIT_history!I7*(1-CIT_fed_deduction!I7*CIT_history!I$54))/(1-(CIT_fed_deduction!I7*CIT_history!I$54*CIT_history!I7)))</f>
        <v>0</v>
      </c>
      <c r="J7" s="22">
        <f>IF(CIT_fed_deduction!J7="",0,(CIT_history!J7*(1-CIT_fed_deduction!J7*CIT_history!J$54))/(1-(CIT_fed_deduction!J7*CIT_history!J$54*CIT_history!J7)))</f>
        <v>0</v>
      </c>
      <c r="K7" s="22">
        <f>IF(CIT_fed_deduction!K7="",0,(CIT_history!K7*(1-CIT_fed_deduction!K7*CIT_history!K$54))/(1-(CIT_fed_deduction!K7*CIT_history!K$54*CIT_history!K7)))</f>
        <v>0</v>
      </c>
      <c r="L7" s="22">
        <f>IF(CIT_fed_deduction!L7="",0,(CIT_history!L7*(1-CIT_fed_deduction!L7*CIT_history!L$54))/(1-(CIT_fed_deduction!L7*CIT_history!L$54*CIT_history!L7)))</f>
        <v>0</v>
      </c>
      <c r="M7" s="22">
        <f>IF(CIT_fed_deduction!M7="",0,(CIT_history!M7*(1-CIT_fed_deduction!M7*CIT_history!M$54))/(1-(CIT_fed_deduction!M7*CIT_history!M$54*CIT_history!M7)))</f>
        <v>0</v>
      </c>
      <c r="N7" s="22">
        <f>IF(CIT_fed_deduction!N7="",0,(CIT_history!N7*(1-CIT_fed_deduction!N7*CIT_history!N$54))/(1-(CIT_fed_deduction!N7*CIT_history!N$54*CIT_history!N7)))</f>
        <v>0</v>
      </c>
      <c r="O7" s="22">
        <f>IF(CIT_fed_deduction!O7="",0,(CIT_history!O7*(1-CIT_fed_deduction!O7*CIT_history!O$54))/(1-(CIT_fed_deduction!O7*CIT_history!O$54*CIT_history!O7)))</f>
        <v>0</v>
      </c>
      <c r="P7" s="22">
        <f>IF(CIT_fed_deduction!P7="",0,(CIT_history!P7*(1-CIT_fed_deduction!P7*CIT_history!P$54))/(1-(CIT_fed_deduction!P7*CIT_history!P$54*CIT_history!P7)))</f>
        <v>0</v>
      </c>
      <c r="Q7" s="22">
        <f>IF(CIT_fed_deduction!Q7="",0,(CIT_history!Q7*(1-CIT_fed_deduction!Q7*CIT_history!Q$54))/(1-(CIT_fed_deduction!Q7*CIT_history!Q$54*CIT_history!Q7)))</f>
        <v>0</v>
      </c>
      <c r="R7" s="22">
        <f>IF(CIT_fed_deduction!R7="",0,(CIT_history!R7*(1-CIT_fed_deduction!R7*CIT_history!R$54))/(1-(CIT_fed_deduction!R7*CIT_history!R$54*CIT_history!R7)))</f>
        <v>0</v>
      </c>
      <c r="S7" s="22">
        <f>IF(CIT_fed_deduction!S7="",0,(CIT_history!S7*(1-CIT_fed_deduction!S7*CIT_history!S$54))/(1-(CIT_fed_deduction!S7*CIT_history!S$54*CIT_history!S7)))</f>
        <v>0</v>
      </c>
      <c r="T7" s="22">
        <f>IF(CIT_fed_deduction!T7="",0,(CIT_history!T7*(1-CIT_fed_deduction!T7*CIT_history!T$54))/(1-(CIT_fed_deduction!T7*CIT_history!T$54*CIT_history!T7)))</f>
        <v>0</v>
      </c>
      <c r="U7" s="22">
        <f>IF(CIT_fed_deduction!U7="",0,(CIT_history!U7*(1-CIT_fed_deduction!U7*CIT_history!U$54))/(1-(CIT_fed_deduction!U7*CIT_history!U$54*CIT_history!U7)))</f>
        <v>0</v>
      </c>
      <c r="V7" s="22">
        <f>IF(CIT_fed_deduction!V7="",0,(CIT_history!V7*(1-CIT_fed_deduction!V7*CIT_history!V$54))/(1-(CIT_fed_deduction!V7*CIT_history!V$54*CIT_history!V7)))</f>
        <v>0</v>
      </c>
      <c r="W7" s="22">
        <f>IF(CIT_fed_deduction!W7="",0,(CIT_history!W7*(1-CIT_fed_deduction!W7*CIT_history!W$54))/(1-(CIT_fed_deduction!W7*CIT_history!W$54*CIT_history!W7)))</f>
        <v>0</v>
      </c>
      <c r="X7" s="22">
        <f>IF(CIT_fed_deduction!X7="",0,(CIT_history!X7*(1-CIT_fed_deduction!X7*CIT_history!X$54))/(1-(CIT_fed_deduction!X7*CIT_history!X$54*CIT_history!X7)))</f>
        <v>0</v>
      </c>
      <c r="Y7" s="22">
        <f>IF(CIT_fed_deduction!Y7="",0,(CIT_history!Y7*(1-CIT_fed_deduction!Y7*CIT_history!Y$54))/(1-(CIT_fed_deduction!Y7*CIT_history!Y$54*CIT_history!Y7)))</f>
        <v>0</v>
      </c>
      <c r="Z7" s="22">
        <f>IF(CIT_fed_deduction!Z7="",0,(CIT_history!Z7*(1-CIT_fed_deduction!Z7*CIT_history!Z$54))/(1-(CIT_fed_deduction!Z7*CIT_history!Z$54*CIT_history!Z7)))</f>
        <v>0</v>
      </c>
      <c r="AA7" s="22">
        <f>IF(CIT_fed_deduction!AA7="",0,(CIT_history!AA7*(1-CIT_fed_deduction!AA7*CIT_history!AA$54))/(1-(CIT_fed_deduction!AA7*CIT_history!AA$54*CIT_history!AA7)))</f>
        <v>0</v>
      </c>
      <c r="AB7" s="22">
        <f>IF(CIT_fed_deduction!AB7="",0,(CIT_history!AB7*(1-CIT_fed_deduction!AB7*CIT_history!AB$54))/(1-(CIT_fed_deduction!AB7*CIT_history!AB$54*CIT_history!AB7)))</f>
        <v>0</v>
      </c>
      <c r="AC7" s="22">
        <f>IF(CIT_fed_deduction!AC7="",0,(CIT_history!AC7*(1-CIT_fed_deduction!AC7*CIT_history!AC$54))/(1-(CIT_fed_deduction!AC7*CIT_history!AC$54*CIT_history!AC7)))</f>
        <v>0</v>
      </c>
      <c r="AD7" s="22">
        <f>IF(CIT_fed_deduction!AD7="",0,(CIT_history!AD7*(1-CIT_fed_deduction!AD7*CIT_history!AD$54))/(1-(CIT_fed_deduction!AD7*CIT_history!AD$54*CIT_history!AD7)))</f>
        <v>0</v>
      </c>
      <c r="AE7" s="22">
        <f>IF(CIT_fed_deduction!AE7="",0,(CIT_history!AE7*(1-CIT_fed_deduction!AE7*CIT_history!AE$54))/(1-(CIT_fed_deduction!AE7*CIT_history!AE$54*CIT_history!AE7)))</f>
        <v>0</v>
      </c>
      <c r="AF7" s="22">
        <f>IF(CIT_fed_deduction!AF7="",0,(CIT_history!AF7*(1-CIT_fed_deduction!AF7*CIT_history!AF$54))/(1-(CIT_fed_deduction!AF7*CIT_history!AF$54*CIT_history!AF7)))</f>
        <v>0</v>
      </c>
      <c r="AG7" s="22">
        <f>IF(CIT_fed_deduction!AG7="",0,(CIT_history!AG7*(1-CIT_fed_deduction!AG7*CIT_history!AG$54))/(1-(CIT_fed_deduction!AG7*CIT_history!AG$54*CIT_history!AG7)))</f>
        <v>0</v>
      </c>
      <c r="AH7" s="22">
        <f>IF(CIT_fed_deduction!AH7="",0,(CIT_history!AH7*(1-CIT_fed_deduction!AH7*CIT_history!AH$54))/(1-(CIT_fed_deduction!AH7*CIT_history!AH$54*CIT_history!AH7)))</f>
        <v>0</v>
      </c>
      <c r="AI7" s="22">
        <f>IF(CIT_fed_deduction!AI7="",0,(CIT_history!AI7*(1-CIT_fed_deduction!AI7*CIT_history!AI$54))/(1-(CIT_fed_deduction!AI7*CIT_history!AI$54*CIT_history!AI7)))</f>
        <v>0</v>
      </c>
      <c r="AJ7" s="22">
        <f>IF(CIT_fed_deduction!AJ7="",0,(CIT_history!AJ7*(1-CIT_fed_deduction!AJ7*CIT_history!AJ$54))/(1-(CIT_fed_deduction!AJ7*CIT_history!AJ$54*CIT_history!AJ7)))</f>
        <v>0</v>
      </c>
      <c r="AK7" s="22">
        <f>IF(CIT_fed_deduction!AK7="",0,(CIT_history!AK7*(1-CIT_fed_deduction!AK7*CIT_history!AK$54))/(1-(CIT_fed_deduction!AK7*CIT_history!AK$54*CIT_history!AK7)))</f>
        <v>0</v>
      </c>
      <c r="AL7" s="22">
        <f>IF(CIT_fed_deduction!AL7="",0,(CIT_history!AL7*(1-CIT_fed_deduction!AL7*CIT_history!AL$54))/(1-(CIT_fed_deduction!AL7*CIT_history!AL$54*CIT_history!AL7)))</f>
        <v>0</v>
      </c>
      <c r="AM7" s="22">
        <f>IF(CIT_fed_deduction!AM7="",0,(CIT_history!AM7*(1-CIT_fed_deduction!AM7*CIT_history!AM$54))/(1-(CIT_fed_deduction!AM7*CIT_history!AM$54*CIT_history!AM7)))</f>
        <v>3.4205231388329982E-2</v>
      </c>
      <c r="AN7" s="22">
        <f>IF(CIT_fed_deduction!AN7="",0,(CIT_history!AN7*(1-CIT_fed_deduction!AN7*CIT_history!AN$54))/(1-(CIT_fed_deduction!AN7*CIT_history!AN$54*CIT_history!AN7)))</f>
        <v>3.2648125755743655E-2</v>
      </c>
      <c r="AO7" s="22">
        <f>IF(CIT_fed_deduction!AO7="",0,(CIT_history!AO7*(1-CIT_fed_deduction!AO7*CIT_history!AO$54))/(1-(CIT_fed_deduction!AO7*CIT_history!AO$54*CIT_history!AO7)))</f>
        <v>3.2648125755743655E-2</v>
      </c>
      <c r="AP7" s="22">
        <f>IF(CIT_fed_deduction!AP7="",0,(CIT_history!AP7*(1-CIT_fed_deduction!AP7*CIT_history!AP$54))/(1-(CIT_fed_deduction!AP7*CIT_history!AP$54*CIT_history!AP7)))</f>
        <v>3.0694668820678516E-2</v>
      </c>
      <c r="AQ7" s="22">
        <f>IF(CIT_fed_deduction!AQ7="",0,(CIT_history!AQ7*(1-CIT_fed_deduction!AQ7*CIT_history!AQ$54))/(1-(CIT_fed_deduction!AQ7*CIT_history!AQ$54*CIT_history!AQ7)))</f>
        <v>2.7946537059538274E-2</v>
      </c>
      <c r="AR7" s="22">
        <f>IF(CIT_fed_deduction!AR7="",0,(CIT_history!AR7*(1-CIT_fed_deduction!AR7*CIT_history!AR$54))/(1-(CIT_fed_deduction!AR7*CIT_history!AR$54*CIT_history!AR7)))</f>
        <v>2.4390243902439025E-2</v>
      </c>
      <c r="AS7" s="22">
        <f>IF(CIT_fed_deduction!AS7="",0,(CIT_history!AS7*(1-CIT_fed_deduction!AS7*CIT_history!AS$54))/(1-(CIT_fed_deduction!AS7*CIT_history!AS$54*CIT_history!AS7)))</f>
        <v>2.4390243902439025E-2</v>
      </c>
      <c r="AT7" s="22">
        <f>IF(CIT_fed_deduction!AT7="",0,(CIT_history!AT7*(1-CIT_fed_deduction!AT7*CIT_history!AT$54))/(1-(CIT_fed_deduction!AT7*CIT_history!AT$54*CIT_history!AT7)))</f>
        <v>2.4390243902439025E-2</v>
      </c>
      <c r="AU7" s="22">
        <f>IF(CIT_fed_deduction!AU7="",0,(CIT_history!AU7*(1-CIT_fed_deduction!AU7*CIT_history!AU$54))/(1-(CIT_fed_deduction!AU7*CIT_history!AU$54*CIT_history!AU7)))</f>
        <v>2.4390243902439025E-2</v>
      </c>
      <c r="AV7" s="22">
        <f>IF(CIT_fed_deduction!AV7="",0,(CIT_history!AV7*(1-CIT_fed_deduction!AV7*CIT_history!AV$54))/(1-(CIT_fed_deduction!AV7*CIT_history!AV$54*CIT_history!AV7)))</f>
        <v>2.5182778229082044E-2</v>
      </c>
      <c r="AW7" s="22">
        <f>IF(CIT_fed_deduction!AW7="",0,(CIT_history!AW7*(1-CIT_fed_deduction!AW7*CIT_history!AW$54))/(1-(CIT_fed_deduction!AW7*CIT_history!AW$54*CIT_history!AW7)))</f>
        <v>3.1600407747196739E-2</v>
      </c>
      <c r="AX7" s="22">
        <f>IF(CIT_fed_deduction!AX7="",0,(CIT_history!AX7*(1-CIT_fed_deduction!AX7*CIT_history!AX$54))/(1-(CIT_fed_deduction!AX7*CIT_history!AX$54*CIT_history!AX7)))</f>
        <v>3.1600407747196739E-2</v>
      </c>
      <c r="AY7" s="22">
        <f>IF(CIT_fed_deduction!AY7="",0,(CIT_history!AY7*(1-CIT_fed_deduction!AY7*CIT_history!AY$54))/(1-(CIT_fed_deduction!AY7*CIT_history!AY$54*CIT_history!AY7)))</f>
        <v>3.1600407747196739E-2</v>
      </c>
      <c r="AZ7" s="22">
        <f>IF(CIT_fed_deduction!AZ7="",0,(CIT_history!AZ7*(1-CIT_fed_deduction!AZ7*CIT_history!AZ$54))/(1-(CIT_fed_deduction!AZ7*CIT_history!AZ$54*CIT_history!AZ7)))</f>
        <v>2.9622063329928505E-2</v>
      </c>
      <c r="BA7" s="22">
        <f>IF(CIT_fed_deduction!BA7="",0,(CIT_history!BA7*(1-CIT_fed_deduction!BA7*CIT_history!BA$54))/(1-(CIT_fed_deduction!BA7*CIT_history!BA$54*CIT_history!BA7)))</f>
        <v>2.5266127997947935E-2</v>
      </c>
      <c r="BB7" s="22">
        <f>IF(CIT_fed_deduction!BB7="",0,(CIT_history!BB7*(1-CIT_fed_deduction!BB7*CIT_history!BB$54))/(1-(CIT_fed_deduction!BB7*CIT_history!BB$54*CIT_history!BB7)))</f>
        <v>2.4640657084188913E-2</v>
      </c>
      <c r="BC7" s="22">
        <f>IF(CIT_fed_deduction!BC7="",0,(CIT_history!BC7*(1-CIT_fed_deduction!BC7*CIT_history!BC$54))/(1-(CIT_fed_deduction!BC7*CIT_history!BC$54*CIT_history!BC7)))</f>
        <v>2.4640657084188913E-2</v>
      </c>
      <c r="BD7" s="22">
        <f>IF(CIT_fed_deduction!BD7="",0,(CIT_history!BD7*(1-CIT_fed_deduction!BD7*CIT_history!BD$54))/(1-(CIT_fed_deduction!BD7*CIT_history!BD$54*CIT_history!BD7)))</f>
        <v>2.4640657084188913E-2</v>
      </c>
      <c r="BE7" s="22">
        <f>IF(CIT_fed_deduction!BE7="",0,(CIT_history!BE7*(1-CIT_fed_deduction!BE7*CIT_history!BE$54))/(1-(CIT_fed_deduction!BE7*CIT_history!BE$54*CIT_history!BE7)))</f>
        <v>2.4640657084188913E-2</v>
      </c>
      <c r="BF7" s="22">
        <f>IF(CIT_fed_deduction!BF7="",0,(CIT_history!BF7*(1-CIT_fed_deduction!BF7*CIT_history!BF$54))/(1-(CIT_fed_deduction!BF7*CIT_history!BF$54*CIT_history!BF7)))</f>
        <v>2.4640657084188913E-2</v>
      </c>
      <c r="BG7" s="22">
        <f>IF(CIT_fed_deduction!BG7="",0,(CIT_history!BG7*(1-CIT_fed_deduction!BG7*CIT_history!BG$54))/(1-(CIT_fed_deduction!BG7*CIT_history!BG$54*CIT_history!BG7)))</f>
        <v>2.4640657084188913E-2</v>
      </c>
      <c r="BH7" s="22">
        <f>IF(CIT_fed_deduction!BH7="",0,(CIT_history!BH7*(1-CIT_fed_deduction!BH7*CIT_history!BH$54))/(1-(CIT_fed_deduction!BH7*CIT_history!BH$54*CIT_history!BH7)))</f>
        <v>2.4640657084188913E-2</v>
      </c>
      <c r="BI7" s="22">
        <f>IF(CIT_fed_deduction!BI7="",0,(CIT_history!BI7*(1-CIT_fed_deduction!BI7*CIT_history!BI$54))/(1-(CIT_fed_deduction!BI7*CIT_history!BI$54*CIT_history!BI7)))</f>
        <v>0.05</v>
      </c>
      <c r="BJ7" s="22">
        <f>IF(CIT_fed_deduction!BJ7="",0,(CIT_history!BJ7*(1-CIT_fed_deduction!BJ7*CIT_history!BJ$54))/(1-(CIT_fed_deduction!BJ7*CIT_history!BJ$54*CIT_history!BJ7)))</f>
        <v>0.05</v>
      </c>
      <c r="BK7" s="22">
        <f>IF(CIT_fed_deduction!BK7="",0,(CIT_history!BK7*(1-CIT_fed_deduction!BK7*CIT_history!BK$54))/(1-(CIT_fed_deduction!BK7*CIT_history!BK$54*CIT_history!BK7)))</f>
        <v>0.05</v>
      </c>
      <c r="BL7" s="22">
        <f>IF(CIT_fed_deduction!BL7="",0,(CIT_history!BL7*(1-CIT_fed_deduction!BL7*CIT_history!BL$54))/(1-(CIT_fed_deduction!BL7*CIT_history!BL$54*CIT_history!BL7)))</f>
        <v>0.05</v>
      </c>
      <c r="BM7" s="22">
        <f>IF(CIT_fed_deduction!BM7="",0,(CIT_history!BM7*(1-CIT_fed_deduction!BM7*CIT_history!BM$54))/(1-(CIT_fed_deduction!BM7*CIT_history!BM$54*CIT_history!BM7)))</f>
        <v>0.05</v>
      </c>
      <c r="BN7" s="22">
        <f>IF(CIT_fed_deduction!BN7="",0,(CIT_history!BN7*(1-CIT_fed_deduction!BN7*CIT_history!BN$54))/(1-(CIT_fed_deduction!BN7*CIT_history!BN$54*CIT_history!BN7)))</f>
        <v>0.05</v>
      </c>
      <c r="BO7" s="22">
        <f>IF(CIT_fed_deduction!BO7="",0,(CIT_history!BO7*(1-CIT_fed_deduction!BO7*CIT_history!BO$54))/(1-(CIT_fed_deduction!BO7*CIT_history!BO$54*CIT_history!BO7)))</f>
        <v>0.05</v>
      </c>
      <c r="BP7" s="22">
        <f>IF(CIT_fed_deduction!BP7="",0,(CIT_history!BP7*(1-CIT_fed_deduction!BP7*CIT_history!BP$54))/(1-(CIT_fed_deduction!BP7*CIT_history!BP$54*CIT_history!BP7)))</f>
        <v>0.05</v>
      </c>
      <c r="BQ7" s="22">
        <f>IF(CIT_fed_deduction!BQ7="",0,(CIT_history!BQ7*(1-CIT_fed_deduction!BQ7*CIT_history!BQ$54))/(1-(CIT_fed_deduction!BQ7*CIT_history!BQ$54*CIT_history!BQ7)))</f>
        <v>0.05</v>
      </c>
      <c r="BR7" s="22">
        <f>IF(CIT_fed_deduction!BR7="",0,(CIT_history!BR7*(1-CIT_fed_deduction!BR7*CIT_history!BR$54))/(1-(CIT_fed_deduction!BR7*CIT_history!BR$54*CIT_history!BR7)))</f>
        <v>0.05</v>
      </c>
      <c r="BS7" s="22">
        <f>IF(CIT_fed_deduction!BS7="",0,(CIT_history!BS7*(1-CIT_fed_deduction!BS7*CIT_history!BS$54))/(1-(CIT_fed_deduction!BS7*CIT_history!BS$54*CIT_history!BS7)))</f>
        <v>0.05</v>
      </c>
      <c r="BT7" s="22">
        <f>IF(CIT_fed_deduction!BT7="",0,(CIT_history!BT7*(1-CIT_fed_deduction!BT7*CIT_history!BT$54))/(1-(CIT_fed_deduction!BT7*CIT_history!BT$54*CIT_history!BT7)))</f>
        <v>0.05</v>
      </c>
      <c r="BU7" s="22">
        <f>IF(CIT_fed_deduction!BU7="",0,(CIT_history!BU7*(1-CIT_fed_deduction!BU7*CIT_history!BU$54))/(1-(CIT_fed_deduction!BU7*CIT_history!BU$54*CIT_history!BU7)))</f>
        <v>0.05</v>
      </c>
      <c r="BV7" s="22">
        <f>IF(CIT_fed_deduction!BV7="",0,(CIT_history!BV7*(1-CIT_fed_deduction!BV7*CIT_history!BV$54))/(1-(CIT_fed_deduction!BV7*CIT_history!BV$54*CIT_history!BV7)))</f>
        <v>0.05</v>
      </c>
      <c r="BW7" s="22">
        <f>IF(CIT_fed_deduction!BW7="",0,(CIT_history!BW7*(1-CIT_fed_deduction!BW7*CIT_history!BW$54))/(1-(CIT_fed_deduction!BW7*CIT_history!BW$54*CIT_history!BW7)))</f>
        <v>0.05</v>
      </c>
      <c r="BX7" s="22">
        <f>IF(CIT_fed_deduction!BX7="",0,(CIT_history!BX7*(1-CIT_fed_deduction!BX7*CIT_history!BX$54))/(1-(CIT_fed_deduction!BX7*CIT_history!BX$54*CIT_history!BX7)))</f>
        <v>0.05</v>
      </c>
      <c r="BY7" s="22">
        <f>IF(CIT_fed_deduction!BY7="",0,(CIT_history!BY7*(1-CIT_fed_deduction!BY7*CIT_history!BY$54))/(1-(CIT_fed_deduction!BY7*CIT_history!BY$54*CIT_history!BY7)))</f>
        <v>0.05</v>
      </c>
      <c r="BZ7" s="22">
        <f>IF(CIT_fed_deduction!BZ7="",0,(CIT_history!BZ7*(1-CIT_fed_deduction!BZ7*CIT_history!BZ$54))/(1-(CIT_fed_deduction!BZ7*CIT_history!BZ$54*CIT_history!BZ7)))</f>
        <v>0.05</v>
      </c>
      <c r="CA7" s="22">
        <f>IF(CIT_fed_deduction!CA7="",0,(CIT_history!CA7*(1-CIT_fed_deduction!CA7*CIT_history!CA$54))/(1-(CIT_fed_deduction!CA7*CIT_history!CA$54*CIT_history!CA7)))</f>
        <v>0.05</v>
      </c>
      <c r="CB7" s="22">
        <f>IF(CIT_fed_deduction!CB7="",0,(CIT_history!CB7*(1-CIT_fed_deduction!CB7*CIT_history!CB$54))/(1-(CIT_fed_deduction!CB7*CIT_history!CB$54*CIT_history!CB7)))</f>
        <v>0.05</v>
      </c>
      <c r="CC7" s="22">
        <f>IF(CIT_fed_deduction!CC7="",0,(CIT_history!CC7*(1-CIT_fed_deduction!CC7*CIT_history!CC$54))/(1-(CIT_fed_deduction!CC7*CIT_history!CC$54*CIT_history!CC7)))</f>
        <v>0.05</v>
      </c>
      <c r="CD7" s="22">
        <f>IF(CIT_fed_deduction!CD7="",0,(CIT_history!CD7*(1-CIT_fed_deduction!CD7*CIT_history!CD$54))/(1-(CIT_fed_deduction!CD7*CIT_history!CD$54*CIT_history!CD7)))</f>
        <v>0.05</v>
      </c>
      <c r="CE7" s="22">
        <f>IF(CIT_fed_deduction!CE7="",0,(CIT_history!CE7*(1-CIT_fed_deduction!CE7*CIT_history!CE$54))/(1-(CIT_fed_deduction!CE7*CIT_history!CE$54*CIT_history!CE7)))</f>
        <v>0.05</v>
      </c>
      <c r="CF7" s="22">
        <f>IF(CIT_fed_deduction!CF7="",0,(CIT_history!CF7*(1-CIT_fed_deduction!CF7*CIT_history!CF$54))/(1-(CIT_fed_deduction!CF7*CIT_history!CF$54*CIT_history!CF7)))</f>
        <v>0.05</v>
      </c>
      <c r="CG7" s="22">
        <f>IF(CIT_fed_deduction!CG7="",0,(CIT_history!CG7*(1-CIT_fed_deduction!CG7*CIT_history!CG$54))/(1-(CIT_fed_deduction!CG7*CIT_history!CG$54*CIT_history!CG7)))</f>
        <v>0.05</v>
      </c>
      <c r="CH7" s="22">
        <f>IF(CIT_fed_deduction!CH7="",0,(CIT_history!CH7*(1-CIT_fed_deduction!CH7*CIT_history!CH$54))/(1-(CIT_fed_deduction!CH7*CIT_history!CH$54*CIT_history!CH7)))</f>
        <v>0.05</v>
      </c>
      <c r="CI7" s="22">
        <f>IF(CIT_fed_deduction!CI7="",0,(CIT_history!CI7*(1-CIT_fed_deduction!CI7*CIT_history!CI$54))/(1-(CIT_fed_deduction!CI7*CIT_history!CI$54*CIT_history!CI7)))</f>
        <v>0.05</v>
      </c>
      <c r="CJ7" s="22">
        <f>IF(CIT_fed_deduction!CJ7="",0,(CIT_history!CJ7*(1-CIT_fed_deduction!CJ7*CIT_history!CJ$54))/(1-(CIT_fed_deduction!CJ7*CIT_history!CJ$54*CIT_history!CJ7)))</f>
        <v>0.06</v>
      </c>
      <c r="CK7" s="22">
        <f>IF(CIT_fed_deduction!CK7="",0,(CIT_history!CK7*(1-CIT_fed_deduction!CK7*CIT_history!CK$54))/(1-(CIT_fed_deduction!CK7*CIT_history!CK$54*CIT_history!CK7)))</f>
        <v>0.06</v>
      </c>
      <c r="CL7" s="22">
        <f>IF(CIT_fed_deduction!CL7="",0,(CIT_history!CL7*(1-CIT_fed_deduction!CL7*CIT_history!CL$54))/(1-(CIT_fed_deduction!CL7*CIT_history!CL$54*CIT_history!CL7)))</f>
        <v>5.5E-2</v>
      </c>
      <c r="CM7" s="22">
        <f>IF(CIT_fed_deduction!CM7="",0,(CIT_history!CM7*(1-CIT_fed_deduction!CM7*CIT_history!CM$54))/(1-(CIT_fed_deduction!CM7*CIT_history!CM$54*CIT_history!CM7)))</f>
        <v>5.3999999999999999E-2</v>
      </c>
      <c r="CN7" s="22">
        <f>IF(CIT_fed_deduction!CN7="",0,(CIT_history!CN7*(1-CIT_fed_deduction!CN7*CIT_history!CN$54))/(1-(CIT_fed_deduction!CN7*CIT_history!CN$54*CIT_history!CN7)))</f>
        <v>5.2999999999999999E-2</v>
      </c>
      <c r="CO7" s="22">
        <f>IF(CIT_fed_deduction!CO7="",0,(CIT_history!CO7*(1-CIT_fed_deduction!CO7*CIT_history!CO$54))/(1-(CIT_fed_deduction!CO7*CIT_history!CO$54*CIT_history!CO7)))</f>
        <v>5.1999999999999998E-2</v>
      </c>
      <c r="CP7" s="22">
        <f>IF(CIT_fed_deduction!CP7="",0,(CIT_history!CP7*(1-CIT_fed_deduction!CP7*CIT_history!CP$54))/(1-(CIT_fed_deduction!CP7*CIT_history!CP$54*CIT_history!CP7)))</f>
        <v>5.0999999999999997E-2</v>
      </c>
      <c r="CQ7" s="22">
        <f>IF(CIT_fed_deduction!CQ7="",0,(CIT_history!CQ7*(1-CIT_fed_deduction!CQ7*CIT_history!CQ$54))/(1-(CIT_fed_deduction!CQ7*CIT_history!CQ$54*CIT_history!CQ7)))</f>
        <v>0.05</v>
      </c>
      <c r="CR7" s="22">
        <f>IF(CIT_fed_deduction!CR7="",0,(CIT_history!CR7*(1-CIT_fed_deduction!CR7*CIT_history!CR$54))/(1-(CIT_fed_deduction!CR7*CIT_history!CR$54*CIT_history!CR7)))</f>
        <v>0.05</v>
      </c>
      <c r="CS7" s="22">
        <f>IF(CIT_fed_deduction!CS7="",0,(CIT_history!CS7*(1-CIT_fed_deduction!CS7*CIT_history!CS$54))/(1-(CIT_fed_deduction!CS7*CIT_history!CS$54*CIT_history!CS7)))</f>
        <v>0.05</v>
      </c>
      <c r="CT7" s="22">
        <f>IF(CIT_fed_deduction!CT7="",0,(CIT_history!CT7*(1-CIT_fed_deduction!CT7*CIT_history!CT$54))/(1-(CIT_fed_deduction!CT7*CIT_history!CT$54*CIT_history!CT7)))</f>
        <v>0.05</v>
      </c>
      <c r="CU7" s="22">
        <f>IF(CIT_fed_deduction!CU7="",0,(CIT_history!CU7*(1-CIT_fed_deduction!CU7*CIT_history!CU$54))/(1-(CIT_fed_deduction!CU7*CIT_history!CU$54*CIT_history!CU7)))</f>
        <v>0.05</v>
      </c>
      <c r="CV7" s="22">
        <f>IF(CIT_fed_deduction!CV7="",0,(CIT_history!CV7*(1-CIT_fed_deduction!CV7*CIT_history!CV$54))/(1-(CIT_fed_deduction!CV7*CIT_history!CV$54*CIT_history!CV7)))</f>
        <v>0.05</v>
      </c>
      <c r="CW7" s="22">
        <f>IF(CIT_fed_deduction!CW7="",0,(CIT_history!CW7*(1-CIT_fed_deduction!CW7*CIT_history!CW$54))/(1-(CIT_fed_deduction!CW7*CIT_history!CW$54*CIT_history!CW7)))</f>
        <v>4.7500000000000001E-2</v>
      </c>
      <c r="CX7" s="22">
        <f>IF(CIT_fed_deduction!CX7="",0,(CIT_history!CX7*(1-CIT_fed_deduction!CX7*CIT_history!CX$54))/(1-(CIT_fed_deduction!CX7*CIT_history!CX$54*CIT_history!CX7)))</f>
        <v>4.6300000000000001E-2</v>
      </c>
      <c r="CY7" s="22">
        <f>IF(CIT_fed_deduction!CY7="",0,(CIT_history!CY7*(1-CIT_fed_deduction!CY7*CIT_history!CY$54))/(1-(CIT_fed_deduction!CY7*CIT_history!CY$54*CIT_history!CY7)))</f>
        <v>4.6300000000000001E-2</v>
      </c>
      <c r="CZ7" s="22">
        <f>IF(CIT_fed_deduction!CZ7="",0,(CIT_history!CZ7*(1-CIT_fed_deduction!CZ7*CIT_history!CZ$54))/(1-(CIT_fed_deduction!CZ7*CIT_history!CZ$54*CIT_history!CZ7)))</f>
        <v>4.6300000000000001E-2</v>
      </c>
      <c r="DA7" s="22">
        <f>IF(CIT_fed_deduction!DA7="",0,(CIT_history!DA7*(1-CIT_fed_deduction!DA7*CIT_history!DA$54))/(1-(CIT_fed_deduction!DA7*CIT_history!DA$54*CIT_history!DA7)))</f>
        <v>4.6300000000000001E-2</v>
      </c>
      <c r="DB7" s="22">
        <f>IF(CIT_fed_deduction!DB7="",0,(CIT_history!DB7*(1-CIT_fed_deduction!DB7*CIT_history!DB$54))/(1-(CIT_fed_deduction!DB7*CIT_history!DB$54*CIT_history!DB7)))</f>
        <v>4.6300000000000001E-2</v>
      </c>
      <c r="DC7" s="22">
        <f>IF(CIT_fed_deduction!DC7="",0,(CIT_history!DC7*(1-CIT_fed_deduction!DC7*CIT_history!DC$54))/(1-(CIT_fed_deduction!DC7*CIT_history!DC$54*CIT_history!DC7)))</f>
        <v>4.6300000000000001E-2</v>
      </c>
      <c r="DD7" s="22">
        <f>IF(CIT_fed_deduction!DD7="",0,(CIT_history!DD7*(1-CIT_fed_deduction!DD7*CIT_history!DD$54))/(1-(CIT_fed_deduction!DD7*CIT_history!DD$54*CIT_history!DD7)))</f>
        <v>4.6300000000000001E-2</v>
      </c>
      <c r="DE7" s="22">
        <f>IF(CIT_fed_deduction!DE7="",0,(CIT_history!DE7*(1-CIT_fed_deduction!DE7*CIT_history!DE$54))/(1-(CIT_fed_deduction!DE7*CIT_history!DE$54*CIT_history!DE7)))</f>
        <v>4.6300000000000001E-2</v>
      </c>
      <c r="DF7" s="22">
        <f>IF(CIT_fed_deduction!DF7="",0,(CIT_history!DF7*(1-CIT_fed_deduction!DF7*CIT_history!DF$54))/(1-(CIT_fed_deduction!DF7*CIT_history!DF$54*CIT_history!DF7)))</f>
        <v>4.6300000000000001E-2</v>
      </c>
      <c r="DG7" s="22">
        <f>IF(CIT_fed_deduction!DG7="",0,(CIT_history!DG7*(1-CIT_fed_deduction!DG7*CIT_history!DG$54))/(1-(CIT_fed_deduction!DG7*CIT_history!DG$54*CIT_history!DG7)))</f>
        <v>4.6300000000000001E-2</v>
      </c>
      <c r="DH7" s="22">
        <f>IF(CIT_fed_deduction!DH7="",0,(CIT_history!DH7*(1-CIT_fed_deduction!DH7*CIT_history!DH$54))/(1-(CIT_fed_deduction!DH7*CIT_history!DH$54*CIT_history!DH7)))</f>
        <v>4.6300000000000001E-2</v>
      </c>
      <c r="DI7" s="22">
        <f>IF(CIT_fed_deduction!DI7="",0,(CIT_history!DI7*(1-CIT_fed_deduction!DI7*CIT_history!DI$54))/(1-(CIT_fed_deduction!DI7*CIT_history!DI$54*CIT_history!DI7)))</f>
        <v>4.6300000000000001E-2</v>
      </c>
      <c r="DJ7" s="22">
        <f>IF(CIT_fed_deduction!DJ7="",0,(CIT_history!DJ7*(1-CIT_fed_deduction!DJ7*CIT_history!DJ$54))/(1-(CIT_fed_deduction!DJ7*CIT_history!DJ$54*CIT_history!DJ7)))</f>
        <v>4.6300000000000001E-2</v>
      </c>
      <c r="DK7" s="22">
        <f>IF(CIT_fed_deduction!DK7="",0,(CIT_history!DK7*(1-CIT_fed_deduction!DK7*CIT_history!DK$54))/(1-(CIT_fed_deduction!DK7*CIT_history!DK$54*CIT_history!DK7)))</f>
        <v>4.6300000000000001E-2</v>
      </c>
      <c r="DL7" s="22">
        <f>IF(CIT_fed_deduction!DL7="",0,(CIT_history!DL7*(1-CIT_fed_deduction!DL7*CIT_history!DL$54))/(1-(CIT_fed_deduction!DL7*CIT_history!DL$54*CIT_history!DL7)))</f>
        <v>4.6300000000000001E-2</v>
      </c>
      <c r="DM7" s="22">
        <f>IF(CIT_fed_deduction!DM7="",0,(CIT_history!DM7*(1-CIT_fed_deduction!DM7*CIT_history!DM$54))/(1-(CIT_fed_deduction!DM7*CIT_history!DM$54*CIT_history!DM7)))</f>
        <v>4.6300000000000001E-2</v>
      </c>
      <c r="DN7" s="22">
        <f>IF(CIT_fed_deduction!DN7="",0,(CIT_history!DN7*(1-CIT_fed_deduction!DN7*CIT_history!DN$54))/(1-(CIT_fed_deduction!DN7*CIT_history!DN$54*CIT_history!DN7)))</f>
        <v>4.6300000000000001E-2</v>
      </c>
      <c r="DO7" s="22">
        <f>IF(CIT_fed_deduction!DO7="",0,(CIT_history!DO7*(1-CIT_fed_deduction!DO7*CIT_history!DO$54))/(1-(CIT_fed_deduction!DO7*CIT_history!DO$54*CIT_history!DO7)))</f>
        <v>4.6300000000000001E-2</v>
      </c>
      <c r="DP7" s="22">
        <f>IF(CIT_fed_deduction!DP7="",0,(CIT_history!DP7*(1-CIT_fed_deduction!DP7*CIT_history!DP$54))/(1-(CIT_fed_deduction!DP7*CIT_history!DP$54*CIT_history!DP7)))</f>
        <v>4.6300000000000001E-2</v>
      </c>
      <c r="DQ7" s="22">
        <f>IF(CIT_fed_deduction!DQ7="",0,(CIT_history!DQ7*(1-CIT_fed_deduction!DQ7*CIT_history!DQ$54))/(1-(CIT_fed_deduction!DQ7*CIT_history!DQ$54*CIT_history!DQ7)))</f>
        <v>4.6300000000000001E-2</v>
      </c>
      <c r="DR7" s="22">
        <f>IF(CIT_fed_deduction!DR7="",0,(CIT_history!DR7*(1-CIT_fed_deduction!DR7*CIT_history!DR$54))/(1-(CIT_fed_deduction!DR7*CIT_history!DR$54*CIT_history!DR7)))</f>
        <v>4.5499999999999999E-2</v>
      </c>
      <c r="DS7" s="22">
        <f>IF(CIT_fed_deduction!DS7="",0,(CIT_history!DS7*(1-CIT_fed_deduction!DS7*CIT_history!DS$54))/(1-(CIT_fed_deduction!DS7*CIT_history!DS$54*CIT_history!DS7)))</f>
        <v>4.5499999999999999E-2</v>
      </c>
      <c r="DT7" s="22">
        <f>IF(CIT_fed_deduction!DT7="",0,(CIT_history!DT7*(1-CIT_fed_deduction!DT7*CIT_history!DT$54))/(1-(CIT_fed_deduction!DT7*CIT_history!DT$54*CIT_history!DT7)))</f>
        <v>4.3999999999999997E-2</v>
      </c>
      <c r="DU7" s="22">
        <f>IF(CIT_fed_deduction!DU7="",0,(CIT_history!DU7*(1-CIT_fed_deduction!DU7*CIT_history!DU$54))/(1-(CIT_fed_deduction!DU7*CIT_history!DU$54*CIT_history!DU7)))</f>
        <v>4.3999999999999997E-2</v>
      </c>
      <c r="DV7" s="22">
        <f>IF(CIT_fed_deduction!DV7="",0,(CIT_history!DV7*(1-CIT_fed_deduction!DV7*CIT_history!DV$54))/(1-(CIT_fed_deduction!DV7*CIT_history!DV$54*CIT_history!DV7)))</f>
        <v>4.3999999999999997E-2</v>
      </c>
      <c r="DW7" s="22">
        <f>IF(CIT_fed_deduction!DW7="",0,(CIT_history!DW7*(1-CIT_fed_deduction!DW7*CIT_history!DW$54))/(1-(CIT_fed_deduction!DW7*CIT_history!DW$54*CIT_history!DW7)))</f>
        <v>4.3999999999999997E-2</v>
      </c>
      <c r="DX7" s="22">
        <f>IF(CIT_fed_deduction!DX7="",0,(CIT_history!DX7*(1-CIT_fed_deduction!DX7*CIT_history!DX$54))/(1-(CIT_fed_deduction!DX7*CIT_history!DX$54*CIT_history!DX7)))</f>
        <v>4.3999999999999997E-2</v>
      </c>
      <c r="DY7" s="144">
        <f>IF(CIT_fed_deduction!DY7="",0,(CIT_history!DY7*(1-CIT_fed_deduction!DY7*CIT_history!DY$54))/(1-(CIT_fed_deduction!DY7*CIT_history!DY$54*CIT_history!DY7)))</f>
        <v>4.3999999999999997E-2</v>
      </c>
      <c r="DZ7" s="68"/>
      <c r="EA7" s="68"/>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1"/>
      <c r="FL7" s="1"/>
      <c r="FM7" s="1"/>
      <c r="FN7" s="1"/>
    </row>
    <row r="8" spans="1:170" ht="15" customHeight="1">
      <c r="A8" s="137" t="s">
        <v>32</v>
      </c>
      <c r="B8" s="22">
        <f>IF(CIT_fed_deduction!B8="",0,(CIT_history!B8*(1-CIT_fed_deduction!B8*CIT_history!B$54))/(1-(CIT_fed_deduction!B8*CIT_history!B$54*CIT_history!B8)))</f>
        <v>0</v>
      </c>
      <c r="C8" s="22">
        <f>IF(CIT_fed_deduction!C8="",0,(CIT_history!C8*(1-CIT_fed_deduction!C8*CIT_history!C$54))/(1-(CIT_fed_deduction!C8*CIT_history!C$54*CIT_history!C8)))</f>
        <v>0</v>
      </c>
      <c r="D8" s="22">
        <f>IF(CIT_fed_deduction!D8="",0,(CIT_history!D8*(1-CIT_fed_deduction!D8*CIT_history!D$54))/(1-(CIT_fed_deduction!D8*CIT_history!D$54*CIT_history!D8)))</f>
        <v>0</v>
      </c>
      <c r="E8" s="22">
        <f>IF(CIT_fed_deduction!E8="",0,(CIT_history!E8*(1-CIT_fed_deduction!E8*CIT_history!E$54))/(1-(CIT_fed_deduction!E8*CIT_history!E$54*CIT_history!E8)))</f>
        <v>0</v>
      </c>
      <c r="F8" s="22">
        <f>IF(CIT_fed_deduction!F8="",0,(CIT_history!F8*(1-CIT_fed_deduction!F8*CIT_history!F$54))/(1-(CIT_fed_deduction!F8*CIT_history!F$54*CIT_history!F8)))</f>
        <v>0</v>
      </c>
      <c r="G8" s="22">
        <f>IF(CIT_fed_deduction!G8="",0,(CIT_history!G8*(1-CIT_fed_deduction!G8*CIT_history!G$54))/(1-(CIT_fed_deduction!G8*CIT_history!G$54*CIT_history!G8)))</f>
        <v>0</v>
      </c>
      <c r="H8" s="22">
        <f>IF(CIT_fed_deduction!H8="",0,(CIT_history!H8*(1-CIT_fed_deduction!H8*CIT_history!H$54))/(1-(CIT_fed_deduction!H8*CIT_history!H$54*CIT_history!H8)))</f>
        <v>0</v>
      </c>
      <c r="I8" s="22">
        <f>IF(CIT_fed_deduction!I8="",0,(CIT_history!I8*(1-CIT_fed_deduction!I8*CIT_history!I$54))/(1-(CIT_fed_deduction!I8*CIT_history!I$54*CIT_history!I8)))</f>
        <v>0</v>
      </c>
      <c r="J8" s="22">
        <f>IF(CIT_fed_deduction!J8="",0,(CIT_history!J8*(1-CIT_fed_deduction!J8*CIT_history!J$54))/(1-(CIT_fed_deduction!J8*CIT_history!J$54*CIT_history!J8)))</f>
        <v>0</v>
      </c>
      <c r="K8" s="22">
        <f>IF(CIT_fed_deduction!K8="",0,(CIT_history!K8*(1-CIT_fed_deduction!K8*CIT_history!K$54))/(1-(CIT_fed_deduction!K8*CIT_history!K$54*CIT_history!K8)))</f>
        <v>0</v>
      </c>
      <c r="L8" s="22">
        <f>IF(CIT_fed_deduction!L8="",0,(CIT_history!L8*(1-CIT_fed_deduction!L8*CIT_history!L$54))/(1-(CIT_fed_deduction!L8*CIT_history!L$54*CIT_history!L8)))</f>
        <v>0</v>
      </c>
      <c r="M8" s="22">
        <f>IF(CIT_fed_deduction!M8="",0,(CIT_history!M8*(1-CIT_fed_deduction!M8*CIT_history!M$54))/(1-(CIT_fed_deduction!M8*CIT_history!M$54*CIT_history!M8)))</f>
        <v>0</v>
      </c>
      <c r="N8" s="22">
        <f>IF(CIT_fed_deduction!N8="",0,(CIT_history!N8*(1-CIT_fed_deduction!N8*CIT_history!N$54))/(1-(CIT_fed_deduction!N8*CIT_history!N$54*CIT_history!N8)))</f>
        <v>0</v>
      </c>
      <c r="O8" s="22">
        <f>IF(CIT_fed_deduction!O8="",0,(CIT_history!O8*(1-CIT_fed_deduction!O8*CIT_history!O$54))/(1-(CIT_fed_deduction!O8*CIT_history!O$54*CIT_history!O8)))</f>
        <v>0</v>
      </c>
      <c r="P8" s="22">
        <f>IF(CIT_fed_deduction!P8="",0,(CIT_history!P8*(1-CIT_fed_deduction!P8*CIT_history!P$54))/(1-(CIT_fed_deduction!P8*CIT_history!P$54*CIT_history!P8)))</f>
        <v>0</v>
      </c>
      <c r="Q8" s="22">
        <f>IF(CIT_fed_deduction!Q8="",0,(CIT_history!Q8*(1-CIT_fed_deduction!Q8*CIT_history!Q$54))/(1-(CIT_fed_deduction!Q8*CIT_history!Q$54*CIT_history!Q8)))</f>
        <v>0.02</v>
      </c>
      <c r="R8" s="22">
        <f>IF(CIT_fed_deduction!R8="",0,(CIT_history!R8*(1-CIT_fed_deduction!R8*CIT_history!R$54))/(1-(CIT_fed_deduction!R8*CIT_history!R$54*CIT_history!R8)))</f>
        <v>0.02</v>
      </c>
      <c r="S8" s="22">
        <f>IF(CIT_fed_deduction!S8="",0,(CIT_history!S8*(1-CIT_fed_deduction!S8*CIT_history!S$54))/(1-(CIT_fed_deduction!S8*CIT_history!S$54*CIT_history!S8)))</f>
        <v>0.02</v>
      </c>
      <c r="T8" s="22">
        <f>IF(CIT_fed_deduction!T8="",0,(CIT_history!T8*(1-CIT_fed_deduction!T8*CIT_history!T$54))/(1-(CIT_fed_deduction!T8*CIT_history!T$54*CIT_history!T8)))</f>
        <v>0.02</v>
      </c>
      <c r="U8" s="22">
        <f>IF(CIT_fed_deduction!U8="",0,(CIT_history!U8*(1-CIT_fed_deduction!U8*CIT_history!U$54))/(1-(CIT_fed_deduction!U8*CIT_history!U$54*CIT_history!U8)))</f>
        <v>0.02</v>
      </c>
      <c r="V8" s="22">
        <f>IF(CIT_fed_deduction!V8="",0,(CIT_history!V8*(1-CIT_fed_deduction!V8*CIT_history!V$54))/(1-(CIT_fed_deduction!V8*CIT_history!V$54*CIT_history!V8)))</f>
        <v>0.02</v>
      </c>
      <c r="W8" s="22">
        <f>IF(CIT_fed_deduction!W8="",0,(CIT_history!W8*(1-CIT_fed_deduction!W8*CIT_history!W$54))/(1-(CIT_fed_deduction!W8*CIT_history!W$54*CIT_history!W8)))</f>
        <v>0.02</v>
      </c>
      <c r="X8" s="22">
        <f>IF(CIT_fed_deduction!X8="",0,(CIT_history!X8*(1-CIT_fed_deduction!X8*CIT_history!X$54))/(1-(CIT_fed_deduction!X8*CIT_history!X$54*CIT_history!X8)))</f>
        <v>0.02</v>
      </c>
      <c r="Y8" s="22">
        <f>IF(CIT_fed_deduction!Y8="",0,(CIT_history!Y8*(1-CIT_fed_deduction!Y8*CIT_history!Y$54))/(1-(CIT_fed_deduction!Y8*CIT_history!Y$54*CIT_history!Y8)))</f>
        <v>0.02</v>
      </c>
      <c r="Z8" s="22">
        <f>IF(CIT_fed_deduction!Z8="",0,(CIT_history!Z8*(1-CIT_fed_deduction!Z8*CIT_history!Z$54))/(1-(CIT_fed_deduction!Z8*CIT_history!Z$54*CIT_history!Z8)))</f>
        <v>0.02</v>
      </c>
      <c r="AA8" s="22">
        <f>IF(CIT_fed_deduction!AA8="",0,(CIT_history!AA8*(1-CIT_fed_deduction!AA8*CIT_history!AA$54))/(1-(CIT_fed_deduction!AA8*CIT_history!AA$54*CIT_history!AA8)))</f>
        <v>0.02</v>
      </c>
      <c r="AB8" s="22">
        <f>IF(CIT_fed_deduction!AB8="",0,(CIT_history!AB8*(1-CIT_fed_deduction!AB8*CIT_history!AB$54))/(1-(CIT_fed_deduction!AB8*CIT_history!AB$54*CIT_history!AB8)))</f>
        <v>0.02</v>
      </c>
      <c r="AC8" s="22">
        <f>IF(CIT_fed_deduction!AC8="",0,(CIT_history!AC8*(1-CIT_fed_deduction!AC8*CIT_history!AC$54))/(1-(CIT_fed_deduction!AC8*CIT_history!AC$54*CIT_history!AC8)))</f>
        <v>0.02</v>
      </c>
      <c r="AD8" s="22">
        <f>IF(CIT_fed_deduction!AD8="",0,(CIT_history!AD8*(1-CIT_fed_deduction!AD8*CIT_history!AD$54))/(1-(CIT_fed_deduction!AD8*CIT_history!AD$54*CIT_history!AD8)))</f>
        <v>0.02</v>
      </c>
      <c r="AE8" s="22">
        <f>IF(CIT_fed_deduction!AE8="",0,(CIT_history!AE8*(1-CIT_fed_deduction!AE8*CIT_history!AE$54))/(1-(CIT_fed_deduction!AE8*CIT_history!AE$54*CIT_history!AE8)))</f>
        <v>0.02</v>
      </c>
      <c r="AF8" s="22">
        <f>IF(CIT_fed_deduction!AF8="",0,(CIT_history!AF8*(1-CIT_fed_deduction!AF8*CIT_history!AF$54))/(1-(CIT_fed_deduction!AF8*CIT_history!AF$54*CIT_history!AF8)))</f>
        <v>0.02</v>
      </c>
      <c r="AG8" s="22">
        <f>IF(CIT_fed_deduction!AG8="",0,(CIT_history!AG8*(1-CIT_fed_deduction!AG8*CIT_history!AG$54))/(1-(CIT_fed_deduction!AG8*CIT_history!AG$54*CIT_history!AG8)))</f>
        <v>0.02</v>
      </c>
      <c r="AH8" s="22">
        <f>IF(CIT_fed_deduction!AH8="",0,(CIT_history!AH8*(1-CIT_fed_deduction!AH8*CIT_history!AH$54))/(1-(CIT_fed_deduction!AH8*CIT_history!AH$54*CIT_history!AH8)))</f>
        <v>0.02</v>
      </c>
      <c r="AI8" s="22">
        <f>IF(CIT_fed_deduction!AI8="",0,(CIT_history!AI8*(1-CIT_fed_deduction!AI8*CIT_history!AI$54))/(1-(CIT_fed_deduction!AI8*CIT_history!AI$54*CIT_history!AI8)))</f>
        <v>0.02</v>
      </c>
      <c r="AJ8" s="22">
        <f>IF(CIT_fed_deduction!AJ8="",0,(CIT_history!AJ8*(1-CIT_fed_deduction!AJ8*CIT_history!AJ$54))/(1-(CIT_fed_deduction!AJ8*CIT_history!AJ$54*CIT_history!AJ8)))</f>
        <v>0.02</v>
      </c>
      <c r="AK8" s="22">
        <f>IF(CIT_fed_deduction!AK8="",0,(CIT_history!AK8*(1-CIT_fed_deduction!AK8*CIT_history!AK$54))/(1-(CIT_fed_deduction!AK8*CIT_history!AK$54*CIT_history!AK8)))</f>
        <v>0.02</v>
      </c>
      <c r="AL8" s="22">
        <f>IF(CIT_fed_deduction!AL8="",0,(CIT_history!AL8*(1-CIT_fed_deduction!AL8*CIT_history!AL$54))/(1-(CIT_fed_deduction!AL8*CIT_history!AL$54*CIT_history!AL8)))</f>
        <v>0.02</v>
      </c>
      <c r="AM8" s="22">
        <f>IF(CIT_fed_deduction!AM8="",0,(CIT_history!AM8*(1-CIT_fed_deduction!AM8*CIT_history!AM$54))/(1-(CIT_fed_deduction!AM8*CIT_history!AM$54*CIT_history!AM8)))</f>
        <v>0.02</v>
      </c>
      <c r="AN8" s="22">
        <f>IF(CIT_fed_deduction!AN8="",0,(CIT_history!AN8*(1-CIT_fed_deduction!AN8*CIT_history!AN$54))/(1-(CIT_fed_deduction!AN8*CIT_history!AN$54*CIT_history!AN8)))</f>
        <v>0.02</v>
      </c>
      <c r="AO8" s="22">
        <f>IF(CIT_fed_deduction!AO8="",0,(CIT_history!AO8*(1-CIT_fed_deduction!AO8*CIT_history!AO$54))/(1-(CIT_fed_deduction!AO8*CIT_history!AO$54*CIT_history!AO8)))</f>
        <v>0.02</v>
      </c>
      <c r="AP8" s="22">
        <f>IF(CIT_fed_deduction!AP8="",0,(CIT_history!AP8*(1-CIT_fed_deduction!AP8*CIT_history!AP$54))/(1-(CIT_fed_deduction!AP8*CIT_history!AP$54*CIT_history!AP8)))</f>
        <v>0.02</v>
      </c>
      <c r="AQ8" s="22">
        <f>IF(CIT_fed_deduction!AQ8="",0,(CIT_history!AQ8*(1-CIT_fed_deduction!AQ8*CIT_history!AQ$54))/(1-(CIT_fed_deduction!AQ8*CIT_history!AQ$54*CIT_history!AQ8)))</f>
        <v>0.02</v>
      </c>
      <c r="AR8" s="22">
        <f>IF(CIT_fed_deduction!AR8="",0,(CIT_history!AR8*(1-CIT_fed_deduction!AR8*CIT_history!AR$54))/(1-(CIT_fed_deduction!AR8*CIT_history!AR$54*CIT_history!AR8)))</f>
        <v>0.02</v>
      </c>
      <c r="AS8" s="22">
        <f>IF(CIT_fed_deduction!AS8="",0,(CIT_history!AS8*(1-CIT_fed_deduction!AS8*CIT_history!AS$54))/(1-(CIT_fed_deduction!AS8*CIT_history!AS$54*CIT_history!AS8)))</f>
        <v>0.02</v>
      </c>
      <c r="AT8" s="22">
        <f>IF(CIT_fed_deduction!AT8="",0,(CIT_history!AT8*(1-CIT_fed_deduction!AT8*CIT_history!AT$54))/(1-(CIT_fed_deduction!AT8*CIT_history!AT$54*CIT_history!AT8)))</f>
        <v>0.02</v>
      </c>
      <c r="AU8" s="22">
        <f>IF(CIT_fed_deduction!AU8="",0,(CIT_history!AU8*(1-CIT_fed_deduction!AU8*CIT_history!AU$54))/(1-(CIT_fed_deduction!AU8*CIT_history!AU$54*CIT_history!AU8)))</f>
        <v>0.02</v>
      </c>
      <c r="AV8" s="22">
        <f>IF(CIT_fed_deduction!AV8="",0,(CIT_history!AV8*(1-CIT_fed_deduction!AV8*CIT_history!AV$54))/(1-(CIT_fed_deduction!AV8*CIT_history!AV$54*CIT_history!AV8)))</f>
        <v>0.02</v>
      </c>
      <c r="AW8" s="22">
        <f>IF(CIT_fed_deduction!AW8="",0,(CIT_history!AW8*(1-CIT_fed_deduction!AW8*CIT_history!AW$54))/(1-(CIT_fed_deduction!AW8*CIT_history!AW$54*CIT_history!AW8)))</f>
        <v>0.03</v>
      </c>
      <c r="AX8" s="22">
        <f>IF(CIT_fed_deduction!AX8="",0,(CIT_history!AX8*(1-CIT_fed_deduction!AX8*CIT_history!AX$54))/(1-(CIT_fed_deduction!AX8*CIT_history!AX$54*CIT_history!AX8)))</f>
        <v>0.03</v>
      </c>
      <c r="AY8" s="22">
        <f>IF(CIT_fed_deduction!AY8="",0,(CIT_history!AY8*(1-CIT_fed_deduction!AY8*CIT_history!AY$54))/(1-(CIT_fed_deduction!AY8*CIT_history!AY$54*CIT_history!AY8)))</f>
        <v>0.03</v>
      </c>
      <c r="AZ8" s="22">
        <f>IF(CIT_fed_deduction!AZ8="",0,(CIT_history!AZ8*(1-CIT_fed_deduction!AZ8*CIT_history!AZ$54))/(1-(CIT_fed_deduction!AZ8*CIT_history!AZ$54*CIT_history!AZ8)))</f>
        <v>0.03</v>
      </c>
      <c r="BA8" s="22">
        <f>IF(CIT_fed_deduction!BA8="",0,(CIT_history!BA8*(1-CIT_fed_deduction!BA8*CIT_history!BA$54))/(1-(CIT_fed_deduction!BA8*CIT_history!BA$54*CIT_history!BA8)))</f>
        <v>0.03</v>
      </c>
      <c r="BB8" s="22">
        <f>IF(CIT_fed_deduction!BB8="",0,(CIT_history!BB8*(1-CIT_fed_deduction!BB8*CIT_history!BB$54))/(1-(CIT_fed_deduction!BB8*CIT_history!BB$54*CIT_history!BB8)))</f>
        <v>0.03</v>
      </c>
      <c r="BC8" s="22">
        <f>IF(CIT_fed_deduction!BC8="",0,(CIT_history!BC8*(1-CIT_fed_deduction!BC8*CIT_history!BC$54))/(1-(CIT_fed_deduction!BC8*CIT_history!BC$54*CIT_history!BC8)))</f>
        <v>3.7499999999999999E-2</v>
      </c>
      <c r="BD8" s="22">
        <f>IF(CIT_fed_deduction!BD8="",0,(CIT_history!BD8*(1-CIT_fed_deduction!BD8*CIT_history!BD$54))/(1-(CIT_fed_deduction!BD8*CIT_history!BD$54*CIT_history!BD8)))</f>
        <v>3.7499999999999999E-2</v>
      </c>
      <c r="BE8" s="22">
        <f>IF(CIT_fed_deduction!BE8="",0,(CIT_history!BE8*(1-CIT_fed_deduction!BE8*CIT_history!BE$54))/(1-(CIT_fed_deduction!BE8*CIT_history!BE$54*CIT_history!BE8)))</f>
        <v>3.7499999999999999E-2</v>
      </c>
      <c r="BF8" s="22">
        <f>IF(CIT_fed_deduction!BF8="",0,(CIT_history!BF8*(1-CIT_fed_deduction!BF8*CIT_history!BF$54))/(1-(CIT_fed_deduction!BF8*CIT_history!BF$54*CIT_history!BF8)))</f>
        <v>3.7499999999999999E-2</v>
      </c>
      <c r="BG8" s="22">
        <f>IF(CIT_fed_deduction!BG8="",0,(CIT_history!BG8*(1-CIT_fed_deduction!BG8*CIT_history!BG$54))/(1-(CIT_fed_deduction!BG8*CIT_history!BG$54*CIT_history!BG8)))</f>
        <v>3.7499999999999999E-2</v>
      </c>
      <c r="BH8" s="22">
        <f>IF(CIT_fed_deduction!BH8="",0,(CIT_history!BH8*(1-CIT_fed_deduction!BH8*CIT_history!BH$54))/(1-(CIT_fed_deduction!BH8*CIT_history!BH$54*CIT_history!BH8)))</f>
        <v>3.7499999999999999E-2</v>
      </c>
      <c r="BI8" s="22">
        <f>IF(CIT_fed_deduction!BI8="",0,(CIT_history!BI8*(1-CIT_fed_deduction!BI8*CIT_history!BI$54))/(1-(CIT_fed_deduction!BI8*CIT_history!BI$54*CIT_history!BI8)))</f>
        <v>0.03</v>
      </c>
      <c r="BJ8" s="22">
        <f>IF(CIT_fed_deduction!BJ8="",0,(CIT_history!BJ8*(1-CIT_fed_deduction!BJ8*CIT_history!BJ$54))/(1-(CIT_fed_deduction!BJ8*CIT_history!BJ$54*CIT_history!BJ8)))</f>
        <v>3.5000000000000003E-2</v>
      </c>
      <c r="BK8" s="22">
        <f>IF(CIT_fed_deduction!BK8="",0,(CIT_history!BK8*(1-CIT_fed_deduction!BK8*CIT_history!BK$54))/(1-(CIT_fed_deduction!BK8*CIT_history!BK$54*CIT_history!BK8)))</f>
        <v>0.05</v>
      </c>
      <c r="BL8" s="22">
        <f>IF(CIT_fed_deduction!BL8="",0,(CIT_history!BL8*(1-CIT_fed_deduction!BL8*CIT_history!BL$54))/(1-(CIT_fed_deduction!BL8*CIT_history!BL$54*CIT_history!BL8)))</f>
        <v>0.05</v>
      </c>
      <c r="BM8" s="22">
        <f>IF(CIT_fed_deduction!BM8="",0,(CIT_history!BM8*(1-CIT_fed_deduction!BM8*CIT_history!BM$54))/(1-(CIT_fed_deduction!BM8*CIT_history!BM$54*CIT_history!BM8)))</f>
        <v>0.05</v>
      </c>
      <c r="BN8" s="22">
        <f>IF(CIT_fed_deduction!BN8="",0,(CIT_history!BN8*(1-CIT_fed_deduction!BN8*CIT_history!BN$54))/(1-(CIT_fed_deduction!BN8*CIT_history!BN$54*CIT_history!BN8)))</f>
        <v>0.05</v>
      </c>
      <c r="BO8" s="22">
        <f>IF(CIT_fed_deduction!BO8="",0,(CIT_history!BO8*(1-CIT_fed_deduction!BO8*CIT_history!BO$54))/(1-(CIT_fed_deduction!BO8*CIT_history!BO$54*CIT_history!BO8)))</f>
        <v>0.05</v>
      </c>
      <c r="BP8" s="22">
        <f>IF(CIT_fed_deduction!BP8="",0,(CIT_history!BP8*(1-CIT_fed_deduction!BP8*CIT_history!BP$54))/(1-(CIT_fed_deduction!BP8*CIT_history!BP$54*CIT_history!BP8)))</f>
        <v>5.2499999999999998E-2</v>
      </c>
      <c r="BQ8" s="22">
        <f>IF(CIT_fed_deduction!BQ8="",0,(CIT_history!BQ8*(1-CIT_fed_deduction!BQ8*CIT_history!BQ$54))/(1-(CIT_fed_deduction!BQ8*CIT_history!BQ$54*CIT_history!BQ8)))</f>
        <v>5.2499999999999998E-2</v>
      </c>
      <c r="BR8" s="22">
        <f>IF(CIT_fed_deduction!BR8="",0,(CIT_history!BR8*(1-CIT_fed_deduction!BR8*CIT_history!BR$54))/(1-(CIT_fed_deduction!BR8*CIT_history!BR$54*CIT_history!BR8)))</f>
        <v>5.2499999999999998E-2</v>
      </c>
      <c r="BS8" s="22">
        <f>IF(CIT_fed_deduction!BS8="",0,(CIT_history!BS8*(1-CIT_fed_deduction!BS8*CIT_history!BS$54))/(1-(CIT_fed_deduction!BS8*CIT_history!BS$54*CIT_history!BS8)))</f>
        <v>5.2499999999999998E-2</v>
      </c>
      <c r="BT8" s="22">
        <f>IF(CIT_fed_deduction!BT8="",0,(CIT_history!BT8*(1-CIT_fed_deduction!BT8*CIT_history!BT$54))/(1-(CIT_fed_deduction!BT8*CIT_history!BT$54*CIT_history!BT8)))</f>
        <v>0.08</v>
      </c>
      <c r="BU8" s="22">
        <f>IF(CIT_fed_deduction!BU8="",0,(CIT_history!BU8*(1-CIT_fed_deduction!BU8*CIT_history!BU$54))/(1-(CIT_fed_deduction!BU8*CIT_history!BU$54*CIT_history!BU8)))</f>
        <v>0.08</v>
      </c>
      <c r="BV8" s="22">
        <f>IF(CIT_fed_deduction!BV8="",0,(CIT_history!BV8*(1-CIT_fed_deduction!BV8*CIT_history!BV$54))/(1-(CIT_fed_deduction!BV8*CIT_history!BV$54*CIT_history!BV8)))</f>
        <v>0.08</v>
      </c>
      <c r="BW8" s="22">
        <f>IF(CIT_fed_deduction!BW8="",0,(CIT_history!BW8*(1-CIT_fed_deduction!BW8*CIT_history!BW$54))/(1-(CIT_fed_deduction!BW8*CIT_history!BW$54*CIT_history!BW8)))</f>
        <v>0.08</v>
      </c>
      <c r="BX8" s="22">
        <f>IF(CIT_fed_deduction!BX8="",0,(CIT_history!BX8*(1-CIT_fed_deduction!BX8*CIT_history!BX$54))/(1-(CIT_fed_deduction!BX8*CIT_history!BX$54*CIT_history!BX8)))</f>
        <v>0.08</v>
      </c>
      <c r="BY8" s="22">
        <f>IF(CIT_fed_deduction!BY8="",0,(CIT_history!BY8*(1-CIT_fed_deduction!BY8*CIT_history!BY$54))/(1-(CIT_fed_deduction!BY8*CIT_history!BY$54*CIT_history!BY8)))</f>
        <v>0.1</v>
      </c>
      <c r="BZ8" s="22">
        <f>IF(CIT_fed_deduction!BZ8="",0,(CIT_history!BZ8*(1-CIT_fed_deduction!BZ8*CIT_history!BZ$54))/(1-(CIT_fed_deduction!BZ8*CIT_history!BZ$54*CIT_history!BZ8)))</f>
        <v>0.1</v>
      </c>
      <c r="CA8" s="22">
        <f>IF(CIT_fed_deduction!CA8="",0,(CIT_history!CA8*(1-CIT_fed_deduction!CA8*CIT_history!CA$54))/(1-(CIT_fed_deduction!CA8*CIT_history!CA$54*CIT_history!CA8)))</f>
        <v>0.1</v>
      </c>
      <c r="CB8" s="22">
        <f>IF(CIT_fed_deduction!CB8="",0,(CIT_history!CB8*(1-CIT_fed_deduction!CB8*CIT_history!CB$54))/(1-(CIT_fed_deduction!CB8*CIT_history!CB$54*CIT_history!CB8)))</f>
        <v>0.1</v>
      </c>
      <c r="CC8" s="22">
        <f>IF(CIT_fed_deduction!CC8="",0,(CIT_history!CC8*(1-CIT_fed_deduction!CC8*CIT_history!CC$54))/(1-(CIT_fed_deduction!CC8*CIT_history!CC$54*CIT_history!CC8)))</f>
        <v>0.1</v>
      </c>
      <c r="CD8" s="22">
        <f>IF(CIT_fed_deduction!CD8="",0,(CIT_history!CD8*(1-CIT_fed_deduction!CD8*CIT_history!CD$54))/(1-(CIT_fed_deduction!CD8*CIT_history!CD$54*CIT_history!CD8)))</f>
        <v>0.1</v>
      </c>
      <c r="CE8" s="22">
        <f>IF(CIT_fed_deduction!CE8="",0,(CIT_history!CE8*(1-CIT_fed_deduction!CE8*CIT_history!CE$54))/(1-(CIT_fed_deduction!CE8*CIT_history!CE$54*CIT_history!CE8)))</f>
        <v>0.1</v>
      </c>
      <c r="CF8" s="22">
        <f>IF(CIT_fed_deduction!CF8="",0,(CIT_history!CF8*(1-CIT_fed_deduction!CF8*CIT_history!CF$54))/(1-(CIT_fed_deduction!CF8*CIT_history!CF$54*CIT_history!CF8)))</f>
        <v>0.1</v>
      </c>
      <c r="CG8" s="22">
        <f>IF(CIT_fed_deduction!CG8="",0,(CIT_history!CG8*(1-CIT_fed_deduction!CG8*CIT_history!CG$54))/(1-(CIT_fed_deduction!CG8*CIT_history!CG$54*CIT_history!CG8)))</f>
        <v>0.115</v>
      </c>
      <c r="CH8" s="22">
        <f>IF(CIT_fed_deduction!CH8="",0,(CIT_history!CH8*(1-CIT_fed_deduction!CH8*CIT_history!CH$54))/(1-(CIT_fed_deduction!CH8*CIT_history!CH$54*CIT_history!CH8)))</f>
        <v>0.115</v>
      </c>
      <c r="CI8" s="22">
        <f>IF(CIT_fed_deduction!CI8="",0,(CIT_history!CI8*(1-CIT_fed_deduction!CI8*CIT_history!CI$54))/(1-(CIT_fed_deduction!CI8*CIT_history!CI$54*CIT_history!CI8)))</f>
        <v>0.115</v>
      </c>
      <c r="CJ8" s="22">
        <f>IF(CIT_fed_deduction!CJ8="",0,(CIT_history!CJ8*(1-CIT_fed_deduction!CJ8*CIT_history!CJ$54))/(1-(CIT_fed_deduction!CJ8*CIT_history!CJ$54*CIT_history!CJ8)))</f>
        <v>0.115</v>
      </c>
      <c r="CK8" s="22">
        <f>IF(CIT_fed_deduction!CK8="",0,(CIT_history!CK8*(1-CIT_fed_deduction!CK8*CIT_history!CK$54))/(1-(CIT_fed_deduction!CK8*CIT_history!CK$54*CIT_history!CK8)))</f>
        <v>0.115</v>
      </c>
      <c r="CL8" s="22">
        <f>IF(CIT_fed_deduction!CL8="",0,(CIT_history!CL8*(1-CIT_fed_deduction!CL8*CIT_history!CL$54))/(1-(CIT_fed_deduction!CL8*CIT_history!CL$54*CIT_history!CL8)))</f>
        <v>0.115</v>
      </c>
      <c r="CM8" s="22">
        <f>IF(CIT_fed_deduction!CM8="",0,(CIT_history!CM8*(1-CIT_fed_deduction!CM8*CIT_history!CM$54))/(1-(CIT_fed_deduction!CM8*CIT_history!CM$54*CIT_history!CM8)))</f>
        <v>0.13800000000000001</v>
      </c>
      <c r="CN8" s="22">
        <f>IF(CIT_fed_deduction!CN8="",0,(CIT_history!CN8*(1-CIT_fed_deduction!CN8*CIT_history!CN$54))/(1-(CIT_fed_deduction!CN8*CIT_history!CN$54*CIT_history!CN8)))</f>
        <v>0.13800000000000001</v>
      </c>
      <c r="CO8" s="22">
        <f>IF(CIT_fed_deduction!CO8="",0,(CIT_history!CO8*(1-CIT_fed_deduction!CO8*CIT_history!CO$54))/(1-(CIT_fed_deduction!CO8*CIT_history!CO$54*CIT_history!CO8)))</f>
        <v>0.13800000000000001</v>
      </c>
      <c r="CP8" s="22">
        <f>IF(CIT_fed_deduction!CP8="",0,(CIT_history!CP8*(1-CIT_fed_deduction!CP8*CIT_history!CP$54))/(1-(CIT_fed_deduction!CP8*CIT_history!CP$54*CIT_history!CP8)))</f>
        <v>0.12650000000000003</v>
      </c>
      <c r="CQ8" s="22">
        <f>IF(CIT_fed_deduction!CQ8="",0,(CIT_history!CQ8*(1-CIT_fed_deduction!CQ8*CIT_history!CQ$54))/(1-(CIT_fed_deduction!CQ8*CIT_history!CQ$54*CIT_history!CQ8)))</f>
        <v>0.115</v>
      </c>
      <c r="CR8" s="22">
        <f>IF(CIT_fed_deduction!CR8="",0,(CIT_history!CR8*(1-CIT_fed_deduction!CR8*CIT_history!CR$54))/(1-(CIT_fed_deduction!CR8*CIT_history!CR$54*CIT_history!CR8)))</f>
        <v>0.115</v>
      </c>
      <c r="CS8" s="22">
        <f>IF(CIT_fed_deduction!CS8="",0,(CIT_history!CS8*(1-CIT_fed_deduction!CS8*CIT_history!CS$54))/(1-(CIT_fed_deduction!CS8*CIT_history!CS$54*CIT_history!CS8)))</f>
        <v>0.1125</v>
      </c>
      <c r="CT8" s="22">
        <f>IF(CIT_fed_deduction!CT8="",0,(CIT_history!CT8*(1-CIT_fed_deduction!CT8*CIT_history!CT$54))/(1-(CIT_fed_deduction!CT8*CIT_history!CT$54*CIT_history!CT8)))</f>
        <v>0.1075</v>
      </c>
      <c r="CU8" s="22">
        <f>IF(CIT_fed_deduction!CU8="",0,(CIT_history!CU8*(1-CIT_fed_deduction!CU8*CIT_history!CU$54))/(1-(CIT_fed_deduction!CU8*CIT_history!CU$54*CIT_history!CU8)))</f>
        <v>0.105</v>
      </c>
      <c r="CV8" s="22">
        <f>IF(CIT_fed_deduction!CV8="",0,(CIT_history!CV8*(1-CIT_fed_deduction!CV8*CIT_history!CV$54))/(1-(CIT_fed_deduction!CV8*CIT_history!CV$54*CIT_history!CV8)))</f>
        <v>9.5000000000000001E-2</v>
      </c>
      <c r="CW8" s="22">
        <f>IF(CIT_fed_deduction!CW8="",0,(CIT_history!CW8*(1-CIT_fed_deduction!CW8*CIT_history!CW$54))/(1-(CIT_fed_deduction!CW8*CIT_history!CW$54*CIT_history!CW8)))</f>
        <v>8.5000000000000006E-2</v>
      </c>
      <c r="CX8" s="22">
        <f>IF(CIT_fed_deduction!CX8="",0,(CIT_history!CX8*(1-CIT_fed_deduction!CX8*CIT_history!CX$54))/(1-(CIT_fed_deduction!CX8*CIT_history!CX$54*CIT_history!CX8)))</f>
        <v>7.4999999999999997E-2</v>
      </c>
      <c r="CY8" s="22">
        <f>IF(CIT_fed_deduction!CY8="",0,(CIT_history!CY8*(1-CIT_fed_deduction!CY8*CIT_history!CY$54))/(1-(CIT_fed_deduction!CY8*CIT_history!CY$54*CIT_history!CY8)))</f>
        <v>7.4999999999999997E-2</v>
      </c>
      <c r="CZ8" s="22">
        <f>IF(CIT_fed_deduction!CZ8="",0,(CIT_history!CZ8*(1-CIT_fed_deduction!CZ8*CIT_history!CZ$54))/(1-(CIT_fed_deduction!CZ8*CIT_history!CZ$54*CIT_history!CZ8)))</f>
        <v>7.4999999999999997E-2</v>
      </c>
      <c r="DA8" s="22">
        <f>IF(CIT_fed_deduction!DA8="",0,(CIT_history!DA8*(1-CIT_fed_deduction!DA8*CIT_history!DA$54))/(1-(CIT_fed_deduction!DA8*CIT_history!DA$54*CIT_history!DA8)))</f>
        <v>0.09</v>
      </c>
      <c r="DB8" s="22">
        <f>IF(CIT_fed_deduction!DB8="",0,(CIT_history!DB8*(1-CIT_fed_deduction!DB8*CIT_history!DB$54))/(1-(CIT_fed_deduction!DB8*CIT_history!DB$54*CIT_history!DB8)))</f>
        <v>9.375E-2</v>
      </c>
      <c r="DC8" s="22">
        <f>IF(CIT_fed_deduction!DC8="",0,(CIT_history!DC8*(1-CIT_fed_deduction!DC8*CIT_history!DC$54))/(1-(CIT_fed_deduction!DC8*CIT_history!DC$54*CIT_history!DC8)))</f>
        <v>7.4999999999999997E-2</v>
      </c>
      <c r="DD8" s="22">
        <f>IF(CIT_fed_deduction!DD8="",0,(CIT_history!DD8*(1-CIT_fed_deduction!DD8*CIT_history!DD$54))/(1-(CIT_fed_deduction!DD8*CIT_history!DD$54*CIT_history!DD8)))</f>
        <v>0.09</v>
      </c>
      <c r="DE8" s="22">
        <f>IF(CIT_fed_deduction!DE8="",0,(CIT_history!DE8*(1-CIT_fed_deduction!DE8*CIT_history!DE$54))/(1-(CIT_fed_deduction!DE8*CIT_history!DE$54*CIT_history!DE8)))</f>
        <v>7.4999999999999997E-2</v>
      </c>
      <c r="DF8" s="22">
        <f>IF(CIT_fed_deduction!DF8="",0,(CIT_history!DF8*(1-CIT_fed_deduction!DF8*CIT_history!DF$54))/(1-(CIT_fed_deduction!DF8*CIT_history!DF$54*CIT_history!DF8)))</f>
        <v>7.4999999999999997E-2</v>
      </c>
      <c r="DG8" s="22">
        <f>IF(CIT_fed_deduction!DG8="",0,(CIT_history!DG8*(1-CIT_fed_deduction!DG8*CIT_history!DG$54))/(1-(CIT_fed_deduction!DG8*CIT_history!DG$54*CIT_history!DG8)))</f>
        <v>8.2500000000000004E-2</v>
      </c>
      <c r="DH8" s="22">
        <f>IF(CIT_fed_deduction!DH8="",0,(CIT_history!DH8*(1-CIT_fed_deduction!DH8*CIT_history!DH$54))/(1-(CIT_fed_deduction!DH8*CIT_history!DH$54*CIT_history!DH8)))</f>
        <v>8.2500000000000004E-2</v>
      </c>
      <c r="DI8" s="22">
        <f>IF(CIT_fed_deduction!DI8="",0,(CIT_history!DI8*(1-CIT_fed_deduction!DI8*CIT_history!DI$54))/(1-(CIT_fed_deduction!DI8*CIT_history!DI$54*CIT_history!DI8)))</f>
        <v>8.2500000000000004E-2</v>
      </c>
      <c r="DJ8" s="22">
        <f>IF(CIT_fed_deduction!DJ8="",0,(CIT_history!DJ8*(1-CIT_fed_deduction!DJ8*CIT_history!DJ$54))/(1-(CIT_fed_deduction!DJ8*CIT_history!DJ$54*CIT_history!DJ8)))</f>
        <v>0.09</v>
      </c>
      <c r="DK8" s="22">
        <f>IF(CIT_fed_deduction!DK8="",0,(CIT_history!DK8*(1-CIT_fed_deduction!DK8*CIT_history!DK$54))/(1-(CIT_fed_deduction!DK8*CIT_history!DK$54*CIT_history!DK8)))</f>
        <v>0.09</v>
      </c>
      <c r="DL8" s="22">
        <f>IF(CIT_fed_deduction!DL8="",0,(CIT_history!DL8*(1-CIT_fed_deduction!DL8*CIT_history!DL$54))/(1-(CIT_fed_deduction!DL8*CIT_history!DL$54*CIT_history!DL8)))</f>
        <v>0.09</v>
      </c>
      <c r="DM8" s="22">
        <f>IF(CIT_fed_deduction!DM8="",0,(CIT_history!DM8*(1-CIT_fed_deduction!DM8*CIT_history!DM$54))/(1-(CIT_fed_deduction!DM8*CIT_history!DM$54*CIT_history!DM8)))</f>
        <v>0.09</v>
      </c>
      <c r="DN8" s="22">
        <f>IF(CIT_fed_deduction!DN8="",0,(CIT_history!DN8*(1-CIT_fed_deduction!DN8*CIT_history!DN$54))/(1-(CIT_fed_deduction!DN8*CIT_history!DN$54*CIT_history!DN8)))</f>
        <v>0.09</v>
      </c>
      <c r="DO8" s="22">
        <f>IF(CIT_fed_deduction!DO8="",0,(CIT_history!DO8*(1-CIT_fed_deduction!DO8*CIT_history!DO$54))/(1-(CIT_fed_deduction!DO8*CIT_history!DO$54*CIT_history!DO8)))</f>
        <v>0.09</v>
      </c>
      <c r="DP8" s="22">
        <f>IF(CIT_fed_deduction!DP8="",0,(CIT_history!DP8*(1-CIT_fed_deduction!DP8*CIT_history!DP$54))/(1-(CIT_fed_deduction!DP8*CIT_history!DP$54*CIT_history!DP8)))</f>
        <v>8.2500000000000004E-2</v>
      </c>
      <c r="DQ8" s="22">
        <f>IF(CIT_fed_deduction!DQ8="",0,(CIT_history!DQ8*(1-CIT_fed_deduction!DQ8*CIT_history!DQ$54))/(1-(CIT_fed_deduction!DQ8*CIT_history!DQ$54*CIT_history!DQ8)))</f>
        <v>8.2500000000000004E-2</v>
      </c>
      <c r="DR8" s="22">
        <f>IF(CIT_fed_deduction!DR8="",0,(CIT_history!DR8*(1-CIT_fed_deduction!DR8*CIT_history!DR$54))/(1-(CIT_fed_deduction!DR8*CIT_history!DR$54*CIT_history!DR8)))</f>
        <v>8.2500000000000004E-2</v>
      </c>
      <c r="DS8" s="22">
        <f>IF(CIT_fed_deduction!DS8="",0,(CIT_history!DS8*(1-CIT_fed_deduction!DS8*CIT_history!DS$54))/(1-(CIT_fed_deduction!DS8*CIT_history!DS$54*CIT_history!DS8)))</f>
        <v>8.2500000000000004E-2</v>
      </c>
      <c r="DT8" s="22">
        <f>IF(CIT_fed_deduction!DT8="",0,(CIT_history!DT8*(1-CIT_fed_deduction!DT8*CIT_history!DT$54))/(1-(CIT_fed_deduction!DT8*CIT_history!DT$54*CIT_history!DT8)))</f>
        <v>8.2500000000000004E-2</v>
      </c>
      <c r="DU8" s="22">
        <f>IF(CIT_fed_deduction!DU8="",0,(CIT_history!DU8*(1-CIT_fed_deduction!DU8*CIT_history!DU$54))/(1-(CIT_fed_deduction!DU8*CIT_history!DU$54*CIT_history!DU8)))</f>
        <v>8.2500000000000004E-2</v>
      </c>
      <c r="DV8" s="22">
        <f>IF(CIT_fed_deduction!DV8="",0,(CIT_history!DV8*(1-CIT_fed_deduction!DV8*CIT_history!DV$54))/(1-(CIT_fed_deduction!DV8*CIT_history!DV$54*CIT_history!DV8)))</f>
        <v>8.2500000000000004E-2</v>
      </c>
      <c r="DW8" s="22">
        <f>IF(CIT_fed_deduction!DW8="",0,(CIT_history!DW8*(1-CIT_fed_deduction!DW8*CIT_history!DW$54))/(1-(CIT_fed_deduction!DW8*CIT_history!DW$54*CIT_history!DW8)))</f>
        <v>8.2500000000000004E-2</v>
      </c>
      <c r="DX8" s="22">
        <f>IF(CIT_fed_deduction!DX8="",0,(CIT_history!DX8*(1-CIT_fed_deduction!DX8*CIT_history!DX$54))/(1-(CIT_fed_deduction!DX8*CIT_history!DX$54*CIT_history!DX8)))</f>
        <v>8.249999999999999E-2</v>
      </c>
      <c r="DY8" s="144">
        <f>IF(CIT_fed_deduction!DY8="",0,(CIT_history!DY8*(1-CIT_fed_deduction!DY8*CIT_history!DY$54))/(1-(CIT_fed_deduction!DY8*CIT_history!DY$54*CIT_history!DY8)))</f>
        <v>8.249999999999999E-2</v>
      </c>
      <c r="DZ8" s="68"/>
      <c r="EA8" s="68"/>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1"/>
      <c r="FL8" s="1"/>
      <c r="FM8" s="1"/>
      <c r="FN8" s="1"/>
    </row>
    <row r="9" spans="1:170" ht="15" customHeight="1">
      <c r="A9" s="137" t="s">
        <v>33</v>
      </c>
      <c r="B9" s="22">
        <f>IF(CIT_fed_deduction!B9="",0,(CIT_history!B9*(1-CIT_fed_deduction!B9*CIT_history!B$54))/(1-(CIT_fed_deduction!B9*CIT_history!B$54*CIT_history!B9)))</f>
        <v>0</v>
      </c>
      <c r="C9" s="22">
        <f>IF(CIT_fed_deduction!C9="",0,(CIT_history!C9*(1-CIT_fed_deduction!C9*CIT_history!C$54))/(1-(CIT_fed_deduction!C9*CIT_history!C$54*CIT_history!C9)))</f>
        <v>0</v>
      </c>
      <c r="D9" s="22">
        <f>IF(CIT_fed_deduction!D9="",0,(CIT_history!D9*(1-CIT_fed_deduction!D9*CIT_history!D$54))/(1-(CIT_fed_deduction!D9*CIT_history!D$54*CIT_history!D9)))</f>
        <v>0</v>
      </c>
      <c r="E9" s="22">
        <f>IF(CIT_fed_deduction!E9="",0,(CIT_history!E9*(1-CIT_fed_deduction!E9*CIT_history!E$54))/(1-(CIT_fed_deduction!E9*CIT_history!E$54*CIT_history!E9)))</f>
        <v>0</v>
      </c>
      <c r="F9" s="22">
        <f>IF(CIT_fed_deduction!F9="",0,(CIT_history!F9*(1-CIT_fed_deduction!F9*CIT_history!F$54))/(1-(CIT_fed_deduction!F9*CIT_history!F$54*CIT_history!F9)))</f>
        <v>0</v>
      </c>
      <c r="G9" s="22">
        <f>IF(CIT_fed_deduction!G9="",0,(CIT_history!G9*(1-CIT_fed_deduction!G9*CIT_history!G$54))/(1-(CIT_fed_deduction!G9*CIT_history!G$54*CIT_history!G9)))</f>
        <v>0</v>
      </c>
      <c r="H9" s="22">
        <f>IF(CIT_fed_deduction!H9="",0,(CIT_history!H9*(1-CIT_fed_deduction!H9*CIT_history!H$54))/(1-(CIT_fed_deduction!H9*CIT_history!H$54*CIT_history!H9)))</f>
        <v>0</v>
      </c>
      <c r="I9" s="22">
        <f>IF(CIT_fed_deduction!I9="",0,(CIT_history!I9*(1-CIT_fed_deduction!I9*CIT_history!I$54))/(1-(CIT_fed_deduction!I9*CIT_history!I$54*CIT_history!I9)))</f>
        <v>0</v>
      </c>
      <c r="J9" s="22">
        <f>IF(CIT_fed_deduction!J9="",0,(CIT_history!J9*(1-CIT_fed_deduction!J9*CIT_history!J$54))/(1-(CIT_fed_deduction!J9*CIT_history!J$54*CIT_history!J9)))</f>
        <v>0</v>
      </c>
      <c r="K9" s="22">
        <f>IF(CIT_fed_deduction!K9="",0,(CIT_history!K9*(1-CIT_fed_deduction!K9*CIT_history!K$54))/(1-(CIT_fed_deduction!K9*CIT_history!K$54*CIT_history!K9)))</f>
        <v>0</v>
      </c>
      <c r="L9" s="22">
        <f>IF(CIT_fed_deduction!L9="",0,(CIT_history!L9*(1-CIT_fed_deduction!L9*CIT_history!L$54))/(1-(CIT_fed_deduction!L9*CIT_history!L$54*CIT_history!L9)))</f>
        <v>0</v>
      </c>
      <c r="M9" s="22">
        <f>IF(CIT_fed_deduction!M9="",0,(CIT_history!M9*(1-CIT_fed_deduction!M9*CIT_history!M$54))/(1-(CIT_fed_deduction!M9*CIT_history!M$54*CIT_history!M9)))</f>
        <v>0</v>
      </c>
      <c r="N9" s="22">
        <f>IF(CIT_fed_deduction!N9="",0,(CIT_history!N9*(1-CIT_fed_deduction!N9*CIT_history!N$54))/(1-(CIT_fed_deduction!N9*CIT_history!N$54*CIT_history!N9)))</f>
        <v>0</v>
      </c>
      <c r="O9" s="22">
        <f>IF(CIT_fed_deduction!O9="",0,(CIT_history!O9*(1-CIT_fed_deduction!O9*CIT_history!O$54))/(1-(CIT_fed_deduction!O9*CIT_history!O$54*CIT_history!O9)))</f>
        <v>0</v>
      </c>
      <c r="P9" s="22">
        <f>IF(CIT_fed_deduction!P9="",0,(CIT_history!P9*(1-CIT_fed_deduction!P9*CIT_history!P$54))/(1-(CIT_fed_deduction!P9*CIT_history!P$54*CIT_history!P9)))</f>
        <v>0</v>
      </c>
      <c r="Q9" s="22">
        <f>IF(CIT_fed_deduction!Q9="",0,(CIT_history!Q9*(1-CIT_fed_deduction!Q9*CIT_history!Q$54))/(1-(CIT_fed_deduction!Q9*CIT_history!Q$54*CIT_history!Q9)))</f>
        <v>0</v>
      </c>
      <c r="R9" s="22">
        <f>IF(CIT_fed_deduction!R9="",0,(CIT_history!R9*(1-CIT_fed_deduction!R9*CIT_history!R$54))/(1-(CIT_fed_deduction!R9*CIT_history!R$54*CIT_history!R9)))</f>
        <v>0</v>
      </c>
      <c r="S9" s="22">
        <f>IF(CIT_fed_deduction!S9="",0,(CIT_history!S9*(1-CIT_fed_deduction!S9*CIT_history!S$54))/(1-(CIT_fed_deduction!S9*CIT_history!S$54*CIT_history!S9)))</f>
        <v>0</v>
      </c>
      <c r="T9" s="22">
        <f>IF(CIT_fed_deduction!T9="",0,(CIT_history!T9*(1-CIT_fed_deduction!T9*CIT_history!T$54))/(1-(CIT_fed_deduction!T9*CIT_history!T$54*CIT_history!T9)))</f>
        <v>0</v>
      </c>
      <c r="U9" s="22">
        <f>IF(CIT_fed_deduction!U9="",0,(CIT_history!U9*(1-CIT_fed_deduction!U9*CIT_history!U$54))/(1-(CIT_fed_deduction!U9*CIT_history!U$54*CIT_history!U9)))</f>
        <v>0</v>
      </c>
      <c r="V9" s="22">
        <f>IF(CIT_fed_deduction!V9="",0,(CIT_history!V9*(1-CIT_fed_deduction!V9*CIT_history!V$54))/(1-(CIT_fed_deduction!V9*CIT_history!V$54*CIT_history!V9)))</f>
        <v>0</v>
      </c>
      <c r="W9" s="22">
        <f>IF(CIT_fed_deduction!W9="",0,(CIT_history!W9*(1-CIT_fed_deduction!W9*CIT_history!W$54))/(1-(CIT_fed_deduction!W9*CIT_history!W$54*CIT_history!W9)))</f>
        <v>0</v>
      </c>
      <c r="X9" s="22">
        <f>IF(CIT_fed_deduction!X9="",0,(CIT_history!X9*(1-CIT_fed_deduction!X9*CIT_history!X$54))/(1-(CIT_fed_deduction!X9*CIT_history!X$54*CIT_history!X9)))</f>
        <v>0</v>
      </c>
      <c r="Y9" s="22">
        <f>IF(CIT_fed_deduction!Y9="",0,(CIT_history!Y9*(1-CIT_fed_deduction!Y9*CIT_history!Y$54))/(1-(CIT_fed_deduction!Y9*CIT_history!Y$54*CIT_history!Y9)))</f>
        <v>0</v>
      </c>
      <c r="Z9" s="22">
        <f>IF(CIT_fed_deduction!Z9="",0,(CIT_history!Z9*(1-CIT_fed_deduction!Z9*CIT_history!Z$54))/(1-(CIT_fed_deduction!Z9*CIT_history!Z$54*CIT_history!Z9)))</f>
        <v>0</v>
      </c>
      <c r="AA9" s="22">
        <f>IF(CIT_fed_deduction!AA9="",0,(CIT_history!AA9*(1-CIT_fed_deduction!AA9*CIT_history!AA$54))/(1-(CIT_fed_deduction!AA9*CIT_history!AA$54*CIT_history!AA9)))</f>
        <v>0</v>
      </c>
      <c r="AB9" s="22">
        <f>IF(CIT_fed_deduction!AB9="",0,(CIT_history!AB9*(1-CIT_fed_deduction!AB9*CIT_history!AB$54))/(1-(CIT_fed_deduction!AB9*CIT_history!AB$54*CIT_history!AB9)))</f>
        <v>0</v>
      </c>
      <c r="AC9" s="22">
        <f>IF(CIT_fed_deduction!AC9="",0,(CIT_history!AC9*(1-CIT_fed_deduction!AC9*CIT_history!AC$54))/(1-(CIT_fed_deduction!AC9*CIT_history!AC$54*CIT_history!AC9)))</f>
        <v>0</v>
      </c>
      <c r="AD9" s="22">
        <f>IF(CIT_fed_deduction!AD9="",0,(CIT_history!AD9*(1-CIT_fed_deduction!AD9*CIT_history!AD$54))/(1-(CIT_fed_deduction!AD9*CIT_history!AD$54*CIT_history!AD9)))</f>
        <v>0</v>
      </c>
      <c r="AE9" s="22">
        <f>IF(CIT_fed_deduction!AE9="",0,(CIT_history!AE9*(1-CIT_fed_deduction!AE9*CIT_history!AE$54))/(1-(CIT_fed_deduction!AE9*CIT_history!AE$54*CIT_history!AE9)))</f>
        <v>0</v>
      </c>
      <c r="AF9" s="22">
        <f>IF(CIT_fed_deduction!AF9="",0,(CIT_history!AF9*(1-CIT_fed_deduction!AF9*CIT_history!AF$54))/(1-(CIT_fed_deduction!AF9*CIT_history!AF$54*CIT_history!AF9)))</f>
        <v>0</v>
      </c>
      <c r="AG9" s="22">
        <f>IF(CIT_fed_deduction!AG9="",0,(CIT_history!AG9*(1-CIT_fed_deduction!AG9*CIT_history!AG$54))/(1-(CIT_fed_deduction!AG9*CIT_history!AG$54*CIT_history!AG9)))</f>
        <v>0</v>
      </c>
      <c r="AH9" s="22">
        <f>IF(CIT_fed_deduction!AH9="",0,(CIT_history!AH9*(1-CIT_fed_deduction!AH9*CIT_history!AH$54))/(1-(CIT_fed_deduction!AH9*CIT_history!AH$54*CIT_history!AH9)))</f>
        <v>0</v>
      </c>
      <c r="AI9" s="22">
        <f>IF(CIT_fed_deduction!AI9="",0,(CIT_history!AI9*(1-CIT_fed_deduction!AI9*CIT_history!AI$54))/(1-(CIT_fed_deduction!AI9*CIT_history!AI$54*CIT_history!AI9)))</f>
        <v>0</v>
      </c>
      <c r="AJ9" s="22">
        <f>IF(CIT_fed_deduction!AJ9="",0,(CIT_history!AJ9*(1-CIT_fed_deduction!AJ9*CIT_history!AJ$54))/(1-(CIT_fed_deduction!AJ9*CIT_history!AJ$54*CIT_history!AJ9)))</f>
        <v>0</v>
      </c>
      <c r="AK9" s="22">
        <f>IF(CIT_fed_deduction!AK9="",0,(CIT_history!AK9*(1-CIT_fed_deduction!AK9*CIT_history!AK$54))/(1-(CIT_fed_deduction!AK9*CIT_history!AK$54*CIT_history!AK9)))</f>
        <v>0</v>
      </c>
      <c r="AL9" s="22">
        <f>IF(CIT_fed_deduction!AL9="",0,(CIT_history!AL9*(1-CIT_fed_deduction!AL9*CIT_history!AL$54))/(1-(CIT_fed_deduction!AL9*CIT_history!AL$54*CIT_history!AL9)))</f>
        <v>0</v>
      </c>
      <c r="AM9" s="22">
        <f>IF(CIT_fed_deduction!AM9="",0,(CIT_history!AM9*(1-CIT_fed_deduction!AM9*CIT_history!AM$54))/(1-(CIT_fed_deduction!AM9*CIT_history!AM$54*CIT_history!AM9)))</f>
        <v>0</v>
      </c>
      <c r="AN9" s="22">
        <f>IF(CIT_fed_deduction!AN9="",0,(CIT_history!AN9*(1-CIT_fed_deduction!AN9*CIT_history!AN$54))/(1-(CIT_fed_deduction!AN9*CIT_history!AN$54*CIT_history!AN9)))</f>
        <v>0</v>
      </c>
      <c r="AO9" s="22">
        <f>IF(CIT_fed_deduction!AO9="",0,(CIT_history!AO9*(1-CIT_fed_deduction!AO9*CIT_history!AO$54))/(1-(CIT_fed_deduction!AO9*CIT_history!AO$54*CIT_history!AO9)))</f>
        <v>0</v>
      </c>
      <c r="AP9" s="22">
        <f>IF(CIT_fed_deduction!AP9="",0,(CIT_history!AP9*(1-CIT_fed_deduction!AP9*CIT_history!AP$54))/(1-(CIT_fed_deduction!AP9*CIT_history!AP$54*CIT_history!AP9)))</f>
        <v>0</v>
      </c>
      <c r="AQ9" s="22">
        <f>IF(CIT_fed_deduction!AQ9="",0,(CIT_history!AQ9*(1-CIT_fed_deduction!AQ9*CIT_history!AQ$54))/(1-(CIT_fed_deduction!AQ9*CIT_history!AQ$54*CIT_history!AQ9)))</f>
        <v>0</v>
      </c>
      <c r="AR9" s="22">
        <f>IF(CIT_fed_deduction!AR9="",0,(CIT_history!AR9*(1-CIT_fed_deduction!AR9*CIT_history!AR$54))/(1-(CIT_fed_deduction!AR9*CIT_history!AR$54*CIT_history!AR9)))</f>
        <v>0</v>
      </c>
      <c r="AS9" s="22">
        <f>IF(CIT_fed_deduction!AS9="",0,(CIT_history!AS9*(1-CIT_fed_deduction!AS9*CIT_history!AS$54))/(1-(CIT_fed_deduction!AS9*CIT_history!AS$54*CIT_history!AS9)))</f>
        <v>0</v>
      </c>
      <c r="AT9" s="22">
        <f>IF(CIT_fed_deduction!AT9="",0,(CIT_history!AT9*(1-CIT_fed_deduction!AT9*CIT_history!AT$54))/(1-(CIT_fed_deduction!AT9*CIT_history!AT$54*CIT_history!AT9)))</f>
        <v>0</v>
      </c>
      <c r="AU9" s="22">
        <f>IF(CIT_fed_deduction!AU9="",0,(CIT_history!AU9*(1-CIT_fed_deduction!AU9*CIT_history!AU$54))/(1-(CIT_fed_deduction!AU9*CIT_history!AU$54*CIT_history!AU9)))</f>
        <v>0</v>
      </c>
      <c r="AV9" s="22">
        <f>IF(CIT_fed_deduction!AV9="",0,(CIT_history!AV9*(1-CIT_fed_deduction!AV9*CIT_history!AV$54))/(1-(CIT_fed_deduction!AV9*CIT_history!AV$54*CIT_history!AV9)))</f>
        <v>0</v>
      </c>
      <c r="AW9" s="22">
        <f>IF(CIT_fed_deduction!AW9="",0,(CIT_history!AW9*(1-CIT_fed_deduction!AW9*CIT_history!AW$54))/(1-(CIT_fed_deduction!AW9*CIT_history!AW$54*CIT_history!AW9)))</f>
        <v>0</v>
      </c>
      <c r="AX9" s="22">
        <f>IF(CIT_fed_deduction!AX9="",0,(CIT_history!AX9*(1-CIT_fed_deduction!AX9*CIT_history!AX$54))/(1-(CIT_fed_deduction!AX9*CIT_history!AX$54*CIT_history!AX9)))</f>
        <v>0</v>
      </c>
      <c r="AY9" s="22">
        <f>IF(CIT_fed_deduction!AY9="",0,(CIT_history!AY9*(1-CIT_fed_deduction!AY9*CIT_history!AY$54))/(1-(CIT_fed_deduction!AY9*CIT_history!AY$54*CIT_history!AY9)))</f>
        <v>0</v>
      </c>
      <c r="AZ9" s="22">
        <f>IF(CIT_fed_deduction!AZ9="",0,(CIT_history!AZ9*(1-CIT_fed_deduction!AZ9*CIT_history!AZ$54))/(1-(CIT_fed_deduction!AZ9*CIT_history!AZ$54*CIT_history!AZ9)))</f>
        <v>0</v>
      </c>
      <c r="BA9" s="22">
        <f>IF(CIT_fed_deduction!BA9="",0,(CIT_history!BA9*(1-CIT_fed_deduction!BA9*CIT_history!BA$54))/(1-(CIT_fed_deduction!BA9*CIT_history!BA$54*CIT_history!BA9)))</f>
        <v>0</v>
      </c>
      <c r="BB9" s="22">
        <f>IF(CIT_fed_deduction!BB9="",0,(CIT_history!BB9*(1-CIT_fed_deduction!BB9*CIT_history!BB$54))/(1-(CIT_fed_deduction!BB9*CIT_history!BB$54*CIT_history!BB9)))</f>
        <v>0</v>
      </c>
      <c r="BC9" s="22">
        <f>IF(CIT_fed_deduction!BC9="",0,(CIT_history!BC9*(1-CIT_fed_deduction!BC9*CIT_history!BC$54))/(1-(CIT_fed_deduction!BC9*CIT_history!BC$54*CIT_history!BC9)))</f>
        <v>0</v>
      </c>
      <c r="BD9" s="22">
        <f>IF(CIT_fed_deduction!BD9="",0,(CIT_history!BD9*(1-CIT_fed_deduction!BD9*CIT_history!BD$54))/(1-(CIT_fed_deduction!BD9*CIT_history!BD$54*CIT_history!BD9)))</f>
        <v>0</v>
      </c>
      <c r="BE9" s="22">
        <f>IF(CIT_fed_deduction!BE9="",0,(CIT_history!BE9*(1-CIT_fed_deduction!BE9*CIT_history!BE$54))/(1-(CIT_fed_deduction!BE9*CIT_history!BE$54*CIT_history!BE9)))</f>
        <v>0</v>
      </c>
      <c r="BF9" s="22">
        <f>IF(CIT_fed_deduction!BF9="",0,(CIT_history!BF9*(1-CIT_fed_deduction!BF9*CIT_history!BF$54))/(1-(CIT_fed_deduction!BF9*CIT_history!BF$54*CIT_history!BF9)))</f>
        <v>0</v>
      </c>
      <c r="BG9" s="22">
        <f>IF(CIT_fed_deduction!BG9="",0,(CIT_history!BG9*(1-CIT_fed_deduction!BG9*CIT_history!BG$54))/(1-(CIT_fed_deduction!BG9*CIT_history!BG$54*CIT_history!BG9)))</f>
        <v>0.05</v>
      </c>
      <c r="BH9" s="22">
        <f>IF(CIT_fed_deduction!BH9="",0,(CIT_history!BH9*(1-CIT_fed_deduction!BH9*CIT_history!BH$54))/(1-(CIT_fed_deduction!BH9*CIT_history!BH$54*CIT_history!BH9)))</f>
        <v>0.05</v>
      </c>
      <c r="BI9" s="22">
        <f>IF(CIT_fed_deduction!BI9="",0,(CIT_history!BI9*(1-CIT_fed_deduction!BI9*CIT_history!BI$54))/(1-(CIT_fed_deduction!BI9*CIT_history!BI$54*CIT_history!BI9)))</f>
        <v>0.05</v>
      </c>
      <c r="BJ9" s="22">
        <f>IF(CIT_fed_deduction!BJ9="",0,(CIT_history!BJ9*(1-CIT_fed_deduction!BJ9*CIT_history!BJ$54))/(1-(CIT_fed_deduction!BJ9*CIT_history!BJ$54*CIT_history!BJ9)))</f>
        <v>0.05</v>
      </c>
      <c r="BK9" s="22">
        <f>IF(CIT_fed_deduction!BK9="",0,(CIT_history!BK9*(1-CIT_fed_deduction!BK9*CIT_history!BK$54))/(1-(CIT_fed_deduction!BK9*CIT_history!BK$54*CIT_history!BK9)))</f>
        <v>0.05</v>
      </c>
      <c r="BL9" s="22">
        <f>IF(CIT_fed_deduction!BL9="",0,(CIT_history!BL9*(1-CIT_fed_deduction!BL9*CIT_history!BL$54))/(1-(CIT_fed_deduction!BL9*CIT_history!BL$54*CIT_history!BL9)))</f>
        <v>0.05</v>
      </c>
      <c r="BM9" s="22">
        <f>IF(CIT_fed_deduction!BM9="",0,(CIT_history!BM9*(1-CIT_fed_deduction!BM9*CIT_history!BM$54))/(1-(CIT_fed_deduction!BM9*CIT_history!BM$54*CIT_history!BM9)))</f>
        <v>0.05</v>
      </c>
      <c r="BN9" s="22">
        <f>IF(CIT_fed_deduction!BN9="",0,(CIT_history!BN9*(1-CIT_fed_deduction!BN9*CIT_history!BN$54))/(1-(CIT_fed_deduction!BN9*CIT_history!BN$54*CIT_history!BN9)))</f>
        <v>0.05</v>
      </c>
      <c r="BO9" s="22">
        <f>IF(CIT_fed_deduction!BO9="",0,(CIT_history!BO9*(1-CIT_fed_deduction!BO9*CIT_history!BO$54))/(1-(CIT_fed_deduction!BO9*CIT_history!BO$54*CIT_history!BO9)))</f>
        <v>0.05</v>
      </c>
      <c r="BP9" s="22">
        <f>IF(CIT_fed_deduction!BP9="",0,(CIT_history!BP9*(1-CIT_fed_deduction!BP9*CIT_history!BP$54))/(1-(CIT_fed_deduction!BP9*CIT_history!BP$54*CIT_history!BP9)))</f>
        <v>0.05</v>
      </c>
      <c r="BQ9" s="22">
        <f>IF(CIT_fed_deduction!BQ9="",0,(CIT_history!BQ9*(1-CIT_fed_deduction!BQ9*CIT_history!BQ$54))/(1-(CIT_fed_deduction!BQ9*CIT_history!BQ$54*CIT_history!BQ9)))</f>
        <v>0.05</v>
      </c>
      <c r="BR9" s="22">
        <f>IF(CIT_fed_deduction!BR9="",0,(CIT_history!BR9*(1-CIT_fed_deduction!BR9*CIT_history!BR$54))/(1-(CIT_fed_deduction!BR9*CIT_history!BR$54*CIT_history!BR9)))</f>
        <v>0.05</v>
      </c>
      <c r="BS9" s="22">
        <f>IF(CIT_fed_deduction!BS9="",0,(CIT_history!BS9*(1-CIT_fed_deduction!BS9*CIT_history!BS$54))/(1-(CIT_fed_deduction!BS9*CIT_history!BS$54*CIT_history!BS9)))</f>
        <v>0.06</v>
      </c>
      <c r="BT9" s="22">
        <f>IF(CIT_fed_deduction!BT9="",0,(CIT_history!BT9*(1-CIT_fed_deduction!BT9*CIT_history!BT$54))/(1-(CIT_fed_deduction!BT9*CIT_history!BT$54*CIT_history!BT9)))</f>
        <v>0.06</v>
      </c>
      <c r="BU9" s="22">
        <f>IF(CIT_fed_deduction!BU9="",0,(CIT_history!BU9*(1-CIT_fed_deduction!BU9*CIT_history!BU$54))/(1-(CIT_fed_deduction!BU9*CIT_history!BU$54*CIT_history!BU9)))</f>
        <v>7.1999999999999995E-2</v>
      </c>
      <c r="BV9" s="22">
        <f>IF(CIT_fed_deduction!BV9="",0,(CIT_history!BV9*(1-CIT_fed_deduction!BV9*CIT_history!BV$54))/(1-(CIT_fed_deduction!BV9*CIT_history!BV$54*CIT_history!BV9)))</f>
        <v>7.1999999999999995E-2</v>
      </c>
      <c r="BW9" s="22">
        <f>IF(CIT_fed_deduction!BW9="",0,(CIT_history!BW9*(1-CIT_fed_deduction!BW9*CIT_history!BW$54))/(1-(CIT_fed_deduction!BW9*CIT_history!BW$54*CIT_history!BW9)))</f>
        <v>7.1999999999999995E-2</v>
      </c>
      <c r="BX9" s="22">
        <f>IF(CIT_fed_deduction!BX9="",0,(CIT_history!BX9*(1-CIT_fed_deduction!BX9*CIT_history!BX$54))/(1-(CIT_fed_deduction!BX9*CIT_history!BX$54*CIT_history!BX9)))</f>
        <v>7.1999999999999995E-2</v>
      </c>
      <c r="BY9" s="22">
        <f>IF(CIT_fed_deduction!BY9="",0,(CIT_history!BY9*(1-CIT_fed_deduction!BY9*CIT_history!BY$54))/(1-(CIT_fed_deduction!BY9*CIT_history!BY$54*CIT_history!BY9)))</f>
        <v>7.1999999999999995E-2</v>
      </c>
      <c r="BZ9" s="22">
        <f>IF(CIT_fed_deduction!BZ9="",0,(CIT_history!BZ9*(1-CIT_fed_deduction!BZ9*CIT_history!BZ$54))/(1-(CIT_fed_deduction!BZ9*CIT_history!BZ$54*CIT_history!BZ9)))</f>
        <v>7.1999999999999995E-2</v>
      </c>
      <c r="CA9" s="22">
        <f>IF(CIT_fed_deduction!CA9="",0,(CIT_history!CA9*(1-CIT_fed_deduction!CA9*CIT_history!CA$54))/(1-(CIT_fed_deduction!CA9*CIT_history!CA$54*CIT_history!CA9)))</f>
        <v>8.6999999999999994E-2</v>
      </c>
      <c r="CB9" s="22">
        <f>IF(CIT_fed_deduction!CB9="",0,(CIT_history!CB9*(1-CIT_fed_deduction!CB9*CIT_history!CB$54))/(1-(CIT_fed_deduction!CB9*CIT_history!CB$54*CIT_history!CB9)))</f>
        <v>8.6999999999999994E-2</v>
      </c>
      <c r="CC9" s="22">
        <f>IF(CIT_fed_deduction!CC9="",0,(CIT_history!CC9*(1-CIT_fed_deduction!CC9*CIT_history!CC$54))/(1-(CIT_fed_deduction!CC9*CIT_history!CC$54*CIT_history!CC9)))</f>
        <v>8.6999999999999994E-2</v>
      </c>
      <c r="CD9" s="22">
        <f>IF(CIT_fed_deduction!CD9="",0,(CIT_history!CD9*(1-CIT_fed_deduction!CD9*CIT_history!CD$54))/(1-(CIT_fed_deduction!CD9*CIT_history!CD$54*CIT_history!CD9)))</f>
        <v>8.6999999999999994E-2</v>
      </c>
      <c r="CE9" s="22">
        <f>IF(CIT_fed_deduction!CE9="",0,(CIT_history!CE9*(1-CIT_fed_deduction!CE9*CIT_history!CE$54))/(1-(CIT_fed_deduction!CE9*CIT_history!CE$54*CIT_history!CE9)))</f>
        <v>8.6999999999999994E-2</v>
      </c>
      <c r="CF9" s="22">
        <f>IF(CIT_fed_deduction!CF9="",0,(CIT_history!CF9*(1-CIT_fed_deduction!CF9*CIT_history!CF$54))/(1-(CIT_fed_deduction!CF9*CIT_history!CF$54*CIT_history!CF9)))</f>
        <v>8.6999999999999994E-2</v>
      </c>
      <c r="CG9" s="22">
        <f>IF(CIT_fed_deduction!CG9="",0,(CIT_history!CG9*(1-CIT_fed_deduction!CG9*CIT_history!CG$54))/(1-(CIT_fed_deduction!CG9*CIT_history!CG$54*CIT_history!CG9)))</f>
        <v>8.6999999999999994E-2</v>
      </c>
      <c r="CH9" s="22">
        <f>IF(CIT_fed_deduction!CH9="",0,(CIT_history!CH9*(1-CIT_fed_deduction!CH9*CIT_history!CH$54))/(1-(CIT_fed_deduction!CH9*CIT_history!CH$54*CIT_history!CH9)))</f>
        <v>8.6999999999999994E-2</v>
      </c>
      <c r="CI9" s="22">
        <f>IF(CIT_fed_deduction!CI9="",0,(CIT_history!CI9*(1-CIT_fed_deduction!CI9*CIT_history!CI$54))/(1-(CIT_fed_deduction!CI9*CIT_history!CI$54*CIT_history!CI9)))</f>
        <v>8.6999999999999994E-2</v>
      </c>
      <c r="CJ9" s="22">
        <f>IF(CIT_fed_deduction!CJ9="",0,(CIT_history!CJ9*(1-CIT_fed_deduction!CJ9*CIT_history!CJ$54))/(1-(CIT_fed_deduction!CJ9*CIT_history!CJ$54*CIT_history!CJ9)))</f>
        <v>8.6999999999999994E-2</v>
      </c>
      <c r="CK9" s="22">
        <f>IF(CIT_fed_deduction!CK9="",0,(CIT_history!CK9*(1-CIT_fed_deduction!CK9*CIT_history!CK$54))/(1-(CIT_fed_deduction!CK9*CIT_history!CK$54*CIT_history!CK9)))</f>
        <v>8.6999999999999994E-2</v>
      </c>
      <c r="CL9" s="22">
        <f>IF(CIT_fed_deduction!CL9="",0,(CIT_history!CL9*(1-CIT_fed_deduction!CL9*CIT_history!CL$54))/(1-(CIT_fed_deduction!CL9*CIT_history!CL$54*CIT_history!CL9)))</f>
        <v>8.6999999999999994E-2</v>
      </c>
      <c r="CM9" s="22">
        <f>IF(CIT_fed_deduction!CM9="",0,(CIT_history!CM9*(1-CIT_fed_deduction!CM9*CIT_history!CM$54))/(1-(CIT_fed_deduction!CM9*CIT_history!CM$54*CIT_history!CM9)))</f>
        <v>8.6999999999999994E-2</v>
      </c>
      <c r="CN9" s="22">
        <f>IF(CIT_fed_deduction!CN9="",0,(CIT_history!CN9*(1-CIT_fed_deduction!CN9*CIT_history!CN$54))/(1-(CIT_fed_deduction!CN9*CIT_history!CN$54*CIT_history!CN9)))</f>
        <v>8.6999999999999994E-2</v>
      </c>
      <c r="CO9" s="22">
        <f>IF(CIT_fed_deduction!CO9="",0,(CIT_history!CO9*(1-CIT_fed_deduction!CO9*CIT_history!CO$54))/(1-(CIT_fed_deduction!CO9*CIT_history!CO$54*CIT_history!CO9)))</f>
        <v>8.6999999999999994E-2</v>
      </c>
      <c r="CP9" s="22">
        <f>IF(CIT_fed_deduction!CP9="",0,(CIT_history!CP9*(1-CIT_fed_deduction!CP9*CIT_history!CP$54))/(1-(CIT_fed_deduction!CP9*CIT_history!CP$54*CIT_history!CP9)))</f>
        <v>8.6999999999999994E-2</v>
      </c>
      <c r="CQ9" s="22">
        <f>IF(CIT_fed_deduction!CQ9="",0,(CIT_history!CQ9*(1-CIT_fed_deduction!CQ9*CIT_history!CQ$54))/(1-(CIT_fed_deduction!CQ9*CIT_history!CQ$54*CIT_history!CQ9)))</f>
        <v>8.6999999999999994E-2</v>
      </c>
      <c r="CR9" s="22">
        <f>IF(CIT_fed_deduction!CR9="",0,(CIT_history!CR9*(1-CIT_fed_deduction!CR9*CIT_history!CR$54))/(1-(CIT_fed_deduction!CR9*CIT_history!CR$54*CIT_history!CR9)))</f>
        <v>8.6999999999999994E-2</v>
      </c>
      <c r="CS9" s="22">
        <f>IF(CIT_fed_deduction!CS9="",0,(CIT_history!CS9*(1-CIT_fed_deduction!CS9*CIT_history!CS$54))/(1-(CIT_fed_deduction!CS9*CIT_history!CS$54*CIT_history!CS9)))</f>
        <v>8.6999999999999994E-2</v>
      </c>
      <c r="CT9" s="22">
        <f>IF(CIT_fed_deduction!CT9="",0,(CIT_history!CT9*(1-CIT_fed_deduction!CT9*CIT_history!CT$54))/(1-(CIT_fed_deduction!CT9*CIT_history!CT$54*CIT_history!CT9)))</f>
        <v>8.6999999999999994E-2</v>
      </c>
      <c r="CU9" s="22">
        <f>IF(CIT_fed_deduction!CU9="",0,(CIT_history!CU9*(1-CIT_fed_deduction!CU9*CIT_history!CU$54))/(1-(CIT_fed_deduction!CU9*CIT_history!CU$54*CIT_history!CU9)))</f>
        <v>8.6999999999999994E-2</v>
      </c>
      <c r="CV9" s="22">
        <f>IF(CIT_fed_deduction!CV9="",0,(CIT_history!CV9*(1-CIT_fed_deduction!CV9*CIT_history!CV$54))/(1-(CIT_fed_deduction!CV9*CIT_history!CV$54*CIT_history!CV9)))</f>
        <v>8.6999999999999994E-2</v>
      </c>
      <c r="CW9" s="22">
        <f>IF(CIT_fed_deduction!CW9="",0,(CIT_history!CW9*(1-CIT_fed_deduction!CW9*CIT_history!CW$54))/(1-(CIT_fed_deduction!CW9*CIT_history!CW$54*CIT_history!CW9)))</f>
        <v>8.6999999999999994E-2</v>
      </c>
      <c r="CX9" s="22">
        <f>IF(CIT_fed_deduction!CX9="",0,(CIT_history!CX9*(1-CIT_fed_deduction!CX9*CIT_history!CX$54))/(1-(CIT_fed_deduction!CX9*CIT_history!CX$54*CIT_history!CX9)))</f>
        <v>8.6999999999999994E-2</v>
      </c>
      <c r="CY9" s="22">
        <f>IF(CIT_fed_deduction!CY9="",0,(CIT_history!CY9*(1-CIT_fed_deduction!CY9*CIT_history!CY$54))/(1-(CIT_fed_deduction!CY9*CIT_history!CY$54*CIT_history!CY9)))</f>
        <v>8.6999999999999994E-2</v>
      </c>
      <c r="CZ9" s="22">
        <f>IF(CIT_fed_deduction!CZ9="",0,(CIT_history!CZ9*(1-CIT_fed_deduction!CZ9*CIT_history!CZ$54))/(1-(CIT_fed_deduction!CZ9*CIT_history!CZ$54*CIT_history!CZ9)))</f>
        <v>8.6999999999999994E-2</v>
      </c>
      <c r="DA9" s="22">
        <f>IF(CIT_fed_deduction!DA9="",0,(CIT_history!DA9*(1-CIT_fed_deduction!DA9*CIT_history!DA$54))/(1-(CIT_fed_deduction!DA9*CIT_history!DA$54*CIT_history!DA9)))</f>
        <v>8.6999999999999994E-2</v>
      </c>
      <c r="DB9" s="22">
        <f>IF(CIT_fed_deduction!DB9="",0,(CIT_history!DB9*(1-CIT_fed_deduction!DB9*CIT_history!DB$54))/(1-(CIT_fed_deduction!DB9*CIT_history!DB$54*CIT_history!DB9)))</f>
        <v>8.6999999999999994E-2</v>
      </c>
      <c r="DC9" s="22">
        <f>IF(CIT_fed_deduction!DC9="",0,(CIT_history!DC9*(1-CIT_fed_deduction!DC9*CIT_history!DC$54))/(1-(CIT_fed_deduction!DC9*CIT_history!DC$54*CIT_history!DC9)))</f>
        <v>8.6999999999999994E-2</v>
      </c>
      <c r="DD9" s="22">
        <f>IF(CIT_fed_deduction!DD9="",0,(CIT_history!DD9*(1-CIT_fed_deduction!DD9*CIT_history!DD$54))/(1-(CIT_fed_deduction!DD9*CIT_history!DD$54*CIT_history!DD9)))</f>
        <v>8.6999999999999994E-2</v>
      </c>
      <c r="DE9" s="22">
        <f>IF(CIT_fed_deduction!DE9="",0,(CIT_history!DE9*(1-CIT_fed_deduction!DE9*CIT_history!DE$54))/(1-(CIT_fed_deduction!DE9*CIT_history!DE$54*CIT_history!DE9)))</f>
        <v>8.6999999999999994E-2</v>
      </c>
      <c r="DF9" s="22">
        <f>IF(CIT_fed_deduction!DF9="",0,(CIT_history!DF9*(1-CIT_fed_deduction!DF9*CIT_history!DF$54))/(1-(CIT_fed_deduction!DF9*CIT_history!DF$54*CIT_history!DF9)))</f>
        <v>8.6999999999999994E-2</v>
      </c>
      <c r="DG9" s="22">
        <f>IF(CIT_fed_deduction!DG9="",0,(CIT_history!DG9*(1-CIT_fed_deduction!DG9*CIT_history!DG$54))/(1-(CIT_fed_deduction!DG9*CIT_history!DG$54*CIT_history!DG9)))</f>
        <v>8.6999999999999994E-2</v>
      </c>
      <c r="DH9" s="22">
        <f>IF(CIT_fed_deduction!DH9="",0,(CIT_history!DH9*(1-CIT_fed_deduction!DH9*CIT_history!DH$54))/(1-(CIT_fed_deduction!DH9*CIT_history!DH$54*CIT_history!DH9)))</f>
        <v>8.6999999999999994E-2</v>
      </c>
      <c r="DI9" s="22">
        <f>IF(CIT_fed_deduction!DI9="",0,(CIT_history!DI9*(1-CIT_fed_deduction!DI9*CIT_history!DI$54))/(1-(CIT_fed_deduction!DI9*CIT_history!DI$54*CIT_history!DI9)))</f>
        <v>8.6999999999999994E-2</v>
      </c>
      <c r="DJ9" s="22">
        <f>IF(CIT_fed_deduction!DJ9="",0,(CIT_history!DJ9*(1-CIT_fed_deduction!DJ9*CIT_history!DJ$54))/(1-(CIT_fed_deduction!DJ9*CIT_history!DJ$54*CIT_history!DJ9)))</f>
        <v>8.6999999999999994E-2</v>
      </c>
      <c r="DK9" s="22">
        <f>IF(CIT_fed_deduction!DK9="",0,(CIT_history!DK9*(1-CIT_fed_deduction!DK9*CIT_history!DK$54))/(1-(CIT_fed_deduction!DK9*CIT_history!DK$54*CIT_history!DK9)))</f>
        <v>8.6999999999999994E-2</v>
      </c>
      <c r="DL9" s="22">
        <f>IF(CIT_fed_deduction!DL9="",0,(CIT_history!DL9*(1-CIT_fed_deduction!DL9*CIT_history!DL$54))/(1-(CIT_fed_deduction!DL9*CIT_history!DL$54*CIT_history!DL9)))</f>
        <v>8.6999999999999994E-2</v>
      </c>
      <c r="DM9" s="22">
        <f>IF(CIT_fed_deduction!DM9="",0,(CIT_history!DM9*(1-CIT_fed_deduction!DM9*CIT_history!DM$54))/(1-(CIT_fed_deduction!DM9*CIT_history!DM$54*CIT_history!DM9)))</f>
        <v>8.6999999999999994E-2</v>
      </c>
      <c r="DN9" s="22">
        <f>IF(CIT_fed_deduction!DN9="",0,(CIT_history!DN9*(1-CIT_fed_deduction!DN9*CIT_history!DN$54))/(1-(CIT_fed_deduction!DN9*CIT_history!DN$54*CIT_history!DN9)))</f>
        <v>8.6999999999999994E-2</v>
      </c>
      <c r="DO9" s="22">
        <f>IF(CIT_fed_deduction!DO9="",0,(CIT_history!DO9*(1-CIT_fed_deduction!DO9*CIT_history!DO$54))/(1-(CIT_fed_deduction!DO9*CIT_history!DO$54*CIT_history!DO9)))</f>
        <v>8.6999999999999994E-2</v>
      </c>
      <c r="DP9" s="22">
        <f>IF(CIT_fed_deduction!DP9="",0,(CIT_history!DP9*(1-CIT_fed_deduction!DP9*CIT_history!DP$54))/(1-(CIT_fed_deduction!DP9*CIT_history!DP$54*CIT_history!DP9)))</f>
        <v>8.6999999999999994E-2</v>
      </c>
      <c r="DQ9" s="22">
        <f>IF(CIT_fed_deduction!DQ9="",0,(CIT_history!DQ9*(1-CIT_fed_deduction!DQ9*CIT_history!DQ$54))/(1-(CIT_fed_deduction!DQ9*CIT_history!DQ$54*CIT_history!DQ9)))</f>
        <v>8.6999999999999994E-2</v>
      </c>
      <c r="DR9" s="22">
        <f>IF(CIT_fed_deduction!DR9="",0,(CIT_history!DR9*(1-CIT_fed_deduction!DR9*CIT_history!DR$54))/(1-(CIT_fed_deduction!DR9*CIT_history!DR$54*CIT_history!DR9)))</f>
        <v>8.6999999999999994E-2</v>
      </c>
      <c r="DS9" s="22">
        <f>IF(CIT_fed_deduction!DS9="",0,(CIT_history!DS9*(1-CIT_fed_deduction!DS9*CIT_history!DS$54))/(1-(CIT_fed_deduction!DS9*CIT_history!DS$54*CIT_history!DS9)))</f>
        <v>8.6999999999999994E-2</v>
      </c>
      <c r="DT9" s="22">
        <f>IF(CIT_fed_deduction!DT9="",0,(CIT_history!DT9*(1-CIT_fed_deduction!DT9*CIT_history!DT$54))/(1-(CIT_fed_deduction!DT9*CIT_history!DT$54*CIT_history!DT9)))</f>
        <v>8.6999999999999994E-2</v>
      </c>
      <c r="DU9" s="22">
        <f>IF(CIT_fed_deduction!DU9="",0,(CIT_history!DU9*(1-CIT_fed_deduction!DU9*CIT_history!DU$54))/(1-(CIT_fed_deduction!DU9*CIT_history!DU$54*CIT_history!DU9)))</f>
        <v>8.6999999999999994E-2</v>
      </c>
      <c r="DV9" s="22">
        <f>IF(CIT_fed_deduction!DV9="",0,(CIT_history!DV9*(1-CIT_fed_deduction!DV9*CIT_history!DV$54))/(1-(CIT_fed_deduction!DV9*CIT_history!DV$54*CIT_history!DV9)))</f>
        <v>8.6999999999999994E-2</v>
      </c>
      <c r="DW9" s="22">
        <f>IF(CIT_fed_deduction!DW9="",0,(CIT_history!DW9*(1-CIT_fed_deduction!DW9*CIT_history!DW$54))/(1-(CIT_fed_deduction!DW9*CIT_history!DW$54*CIT_history!DW9)))</f>
        <v>8.6999999999999994E-2</v>
      </c>
      <c r="DX9" s="22">
        <f>IF(CIT_fed_deduction!DX9="",0,(CIT_history!DX9*(1-CIT_fed_deduction!DX9*CIT_history!DX$54))/(1-(CIT_fed_deduction!DX9*CIT_history!DX$54*CIT_history!DX9)))</f>
        <v>8.6999999999999994E-2</v>
      </c>
      <c r="DY9" s="144">
        <f>IF(CIT_fed_deduction!DY9="",0,(CIT_history!DY9*(1-CIT_fed_deduction!DY9*CIT_history!DY$54))/(1-(CIT_fed_deduction!DY9*CIT_history!DY$54*CIT_history!DY9)))</f>
        <v>8.6999999999999994E-2</v>
      </c>
      <c r="DZ9" s="68"/>
      <c r="EA9" s="68"/>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1"/>
      <c r="FL9" s="1"/>
      <c r="FM9" s="1"/>
      <c r="FN9" s="1"/>
    </row>
    <row r="10" spans="1:170" ht="15" customHeight="1">
      <c r="A10" s="137" t="s">
        <v>34</v>
      </c>
      <c r="B10" s="22">
        <f>IF(CIT_fed_deduction!B10="",0,(CIT_history!B10*(1-CIT_fed_deduction!B10*CIT_history!B$54))/(1-(CIT_fed_deduction!B10*CIT_history!B$54*CIT_history!B10)))</f>
        <v>0</v>
      </c>
      <c r="C10" s="22">
        <f>IF(CIT_fed_deduction!C10="",0,(CIT_history!C10*(1-CIT_fed_deduction!C10*CIT_history!C$54))/(1-(CIT_fed_deduction!C10*CIT_history!C$54*CIT_history!C10)))</f>
        <v>0</v>
      </c>
      <c r="D10" s="22">
        <f>IF(CIT_fed_deduction!D10="",0,(CIT_history!D10*(1-CIT_fed_deduction!D10*CIT_history!D$54))/(1-(CIT_fed_deduction!D10*CIT_history!D$54*CIT_history!D10)))</f>
        <v>0</v>
      </c>
      <c r="E10" s="22">
        <f>IF(CIT_fed_deduction!E10="",0,(CIT_history!E10*(1-CIT_fed_deduction!E10*CIT_history!E$54))/(1-(CIT_fed_deduction!E10*CIT_history!E$54*CIT_history!E10)))</f>
        <v>0</v>
      </c>
      <c r="F10" s="22">
        <f>IF(CIT_fed_deduction!F10="",0,(CIT_history!F10*(1-CIT_fed_deduction!F10*CIT_history!F$54))/(1-(CIT_fed_deduction!F10*CIT_history!F$54*CIT_history!F10)))</f>
        <v>0</v>
      </c>
      <c r="G10" s="22">
        <f>IF(CIT_fed_deduction!G10="",0,(CIT_history!G10*(1-CIT_fed_deduction!G10*CIT_history!G$54))/(1-(CIT_fed_deduction!G10*CIT_history!G$54*CIT_history!G10)))</f>
        <v>0</v>
      </c>
      <c r="H10" s="22">
        <f>IF(CIT_fed_deduction!H10="",0,(CIT_history!H10*(1-CIT_fed_deduction!H10*CIT_history!H$54))/(1-(CIT_fed_deduction!H10*CIT_history!H$54*CIT_history!H10)))</f>
        <v>0</v>
      </c>
      <c r="I10" s="22">
        <f>IF(CIT_fed_deduction!I10="",0,(CIT_history!I10*(1-CIT_fed_deduction!I10*CIT_history!I$54))/(1-(CIT_fed_deduction!I10*CIT_history!I$54*CIT_history!I10)))</f>
        <v>0</v>
      </c>
      <c r="J10" s="22">
        <f>IF(CIT_fed_deduction!J10="",0,(CIT_history!J10*(1-CIT_fed_deduction!J10*CIT_history!J$54))/(1-(CIT_fed_deduction!J10*CIT_history!J$54*CIT_history!J10)))</f>
        <v>0</v>
      </c>
      <c r="K10" s="22">
        <f>IF(CIT_fed_deduction!K10="",0,(CIT_history!K10*(1-CIT_fed_deduction!K10*CIT_history!K$54))/(1-(CIT_fed_deduction!K10*CIT_history!K$54*CIT_history!K10)))</f>
        <v>0</v>
      </c>
      <c r="L10" s="22">
        <f>IF(CIT_fed_deduction!L10="",0,(CIT_history!L10*(1-CIT_fed_deduction!L10*CIT_history!L$54))/(1-(CIT_fed_deduction!L10*CIT_history!L$54*CIT_history!L10)))</f>
        <v>0</v>
      </c>
      <c r="M10" s="22">
        <f>IF(CIT_fed_deduction!M10="",0,(CIT_history!M10*(1-CIT_fed_deduction!M10*CIT_history!M$54))/(1-(CIT_fed_deduction!M10*CIT_history!M$54*CIT_history!M10)))</f>
        <v>0</v>
      </c>
      <c r="N10" s="22">
        <f>IF(CIT_fed_deduction!N10="",0,(CIT_history!N10*(1-CIT_fed_deduction!N10*CIT_history!N$54))/(1-(CIT_fed_deduction!N10*CIT_history!N$54*CIT_history!N10)))</f>
        <v>0</v>
      </c>
      <c r="O10" s="22">
        <f>IF(CIT_fed_deduction!O10="",0,(CIT_history!O10*(1-CIT_fed_deduction!O10*CIT_history!O$54))/(1-(CIT_fed_deduction!O10*CIT_history!O$54*CIT_history!O10)))</f>
        <v>0</v>
      </c>
      <c r="P10" s="22">
        <f>IF(CIT_fed_deduction!P10="",0,(CIT_history!P10*(1-CIT_fed_deduction!P10*CIT_history!P$54))/(1-(CIT_fed_deduction!P10*CIT_history!P$54*CIT_history!P10)))</f>
        <v>0</v>
      </c>
      <c r="Q10" s="22">
        <f>IF(CIT_fed_deduction!Q10="",0,(CIT_history!Q10*(1-CIT_fed_deduction!Q10*CIT_history!Q$54))/(1-(CIT_fed_deduction!Q10*CIT_history!Q$54*CIT_history!Q10)))</f>
        <v>0</v>
      </c>
      <c r="R10" s="22">
        <f>IF(CIT_fed_deduction!R10="",0,(CIT_history!R10*(1-CIT_fed_deduction!R10*CIT_history!R$54))/(1-(CIT_fed_deduction!R10*CIT_history!R$54*CIT_history!R10)))</f>
        <v>0</v>
      </c>
      <c r="S10" s="22">
        <f>IF(CIT_fed_deduction!S10="",0,(CIT_history!S10*(1-CIT_fed_deduction!S10*CIT_history!S$54))/(1-(CIT_fed_deduction!S10*CIT_history!S$54*CIT_history!S10)))</f>
        <v>0</v>
      </c>
      <c r="T10" s="22">
        <f>IF(CIT_fed_deduction!T10="",0,(CIT_history!T10*(1-CIT_fed_deduction!T10*CIT_history!T$54))/(1-(CIT_fed_deduction!T10*CIT_history!T$54*CIT_history!T10)))</f>
        <v>0</v>
      </c>
      <c r="U10" s="22">
        <f>IF(CIT_fed_deduction!U10="",0,(CIT_history!U10*(1-CIT_fed_deduction!U10*CIT_history!U$54))/(1-(CIT_fed_deduction!U10*CIT_history!U$54*CIT_history!U10)))</f>
        <v>0</v>
      </c>
      <c r="V10" s="22">
        <f>IF(CIT_fed_deduction!V10="",0,(CIT_history!V10*(1-CIT_fed_deduction!V10*CIT_history!V$54))/(1-(CIT_fed_deduction!V10*CIT_history!V$54*CIT_history!V10)))</f>
        <v>0</v>
      </c>
      <c r="W10" s="22">
        <f>IF(CIT_fed_deduction!W10="",0,(CIT_history!W10*(1-CIT_fed_deduction!W10*CIT_history!W$54))/(1-(CIT_fed_deduction!W10*CIT_history!W$54*CIT_history!W10)))</f>
        <v>0</v>
      </c>
      <c r="X10" s="22">
        <f>IF(CIT_fed_deduction!X10="",0,(CIT_history!X10*(1-CIT_fed_deduction!X10*CIT_history!X$54))/(1-(CIT_fed_deduction!X10*CIT_history!X$54*CIT_history!X10)))</f>
        <v>0</v>
      </c>
      <c r="Y10" s="22">
        <f>IF(CIT_fed_deduction!Y10="",0,(CIT_history!Y10*(1-CIT_fed_deduction!Y10*CIT_history!Y$54))/(1-(CIT_fed_deduction!Y10*CIT_history!Y$54*CIT_history!Y10)))</f>
        <v>0</v>
      </c>
      <c r="Z10" s="22">
        <f>IF(CIT_fed_deduction!Z10="",0,(CIT_history!Z10*(1-CIT_fed_deduction!Z10*CIT_history!Z$54))/(1-(CIT_fed_deduction!Z10*CIT_history!Z$54*CIT_history!Z10)))</f>
        <v>0</v>
      </c>
      <c r="AA10" s="22">
        <f>IF(CIT_fed_deduction!AA10="",0,(CIT_history!AA10*(1-CIT_fed_deduction!AA10*CIT_history!AA$54))/(1-(CIT_fed_deduction!AA10*CIT_history!AA$54*CIT_history!AA10)))</f>
        <v>0</v>
      </c>
      <c r="AB10" s="22">
        <f>IF(CIT_fed_deduction!AB10="",0,(CIT_history!AB10*(1-CIT_fed_deduction!AB10*CIT_history!AB$54))/(1-(CIT_fed_deduction!AB10*CIT_history!AB$54*CIT_history!AB10)))</f>
        <v>0</v>
      </c>
      <c r="AC10" s="22">
        <f>IF(CIT_fed_deduction!AC10="",0,(CIT_history!AC10*(1-CIT_fed_deduction!AC10*CIT_history!AC$54))/(1-(CIT_fed_deduction!AC10*CIT_history!AC$54*CIT_history!AC10)))</f>
        <v>0</v>
      </c>
      <c r="AD10" s="22">
        <f>IF(CIT_fed_deduction!AD10="",0,(CIT_history!AD10*(1-CIT_fed_deduction!AD10*CIT_history!AD$54))/(1-(CIT_fed_deduction!AD10*CIT_history!AD$54*CIT_history!AD10)))</f>
        <v>0</v>
      </c>
      <c r="AE10" s="22">
        <f>IF(CIT_fed_deduction!AE10="",0,(CIT_history!AE10*(1-CIT_fed_deduction!AE10*CIT_history!AE$54))/(1-(CIT_fed_deduction!AE10*CIT_history!AE$54*CIT_history!AE10)))</f>
        <v>0</v>
      </c>
      <c r="AF10" s="22">
        <f>IF(CIT_fed_deduction!AF10="",0,(CIT_history!AF10*(1-CIT_fed_deduction!AF10*CIT_history!AF$54))/(1-(CIT_fed_deduction!AF10*CIT_history!AF$54*CIT_history!AF10)))</f>
        <v>0</v>
      </c>
      <c r="AG10" s="22">
        <f>IF(CIT_fed_deduction!AG10="",0,(CIT_history!AG10*(1-CIT_fed_deduction!AG10*CIT_history!AG$54))/(1-(CIT_fed_deduction!AG10*CIT_history!AG$54*CIT_history!AG10)))</f>
        <v>0</v>
      </c>
      <c r="AH10" s="22">
        <f>IF(CIT_fed_deduction!AH10="",0,(CIT_history!AH10*(1-CIT_fed_deduction!AH10*CIT_history!AH$54))/(1-(CIT_fed_deduction!AH10*CIT_history!AH$54*CIT_history!AH10)))</f>
        <v>0</v>
      </c>
      <c r="AI10" s="22">
        <f>IF(CIT_fed_deduction!AI10="",0,(CIT_history!AI10*(1-CIT_fed_deduction!AI10*CIT_history!AI$54))/(1-(CIT_fed_deduction!AI10*CIT_history!AI$54*CIT_history!AI10)))</f>
        <v>0</v>
      </c>
      <c r="AJ10" s="22">
        <f>IF(CIT_fed_deduction!AJ10="",0,(CIT_history!AJ10*(1-CIT_fed_deduction!AJ10*CIT_history!AJ$54))/(1-(CIT_fed_deduction!AJ10*CIT_history!AJ$54*CIT_history!AJ10)))</f>
        <v>0</v>
      </c>
      <c r="AK10" s="22">
        <f>IF(CIT_fed_deduction!AK10="",0,(CIT_history!AK10*(1-CIT_fed_deduction!AK10*CIT_history!AK$54))/(1-(CIT_fed_deduction!AK10*CIT_history!AK$54*CIT_history!AK10)))</f>
        <v>0</v>
      </c>
      <c r="AL10" s="22">
        <f>IF(CIT_fed_deduction!AL10="",0,(CIT_history!AL10*(1-CIT_fed_deduction!AL10*CIT_history!AL$54))/(1-(CIT_fed_deduction!AL10*CIT_history!AL$54*CIT_history!AL10)))</f>
        <v>0</v>
      </c>
      <c r="AM10" s="22">
        <f>IF(CIT_fed_deduction!AM10="",0,(CIT_history!AM10*(1-CIT_fed_deduction!AM10*CIT_history!AM$54))/(1-(CIT_fed_deduction!AM10*CIT_history!AM$54*CIT_history!AM10)))</f>
        <v>0</v>
      </c>
      <c r="AN10" s="22">
        <f>IF(CIT_fed_deduction!AN10="",0,(CIT_history!AN10*(1-CIT_fed_deduction!AN10*CIT_history!AN$54))/(1-(CIT_fed_deduction!AN10*CIT_history!AN$54*CIT_history!AN10)))</f>
        <v>0</v>
      </c>
      <c r="AO10" s="22">
        <f>IF(CIT_fed_deduction!AO10="",0,(CIT_history!AO10*(1-CIT_fed_deduction!AO10*CIT_history!AO$54))/(1-(CIT_fed_deduction!AO10*CIT_history!AO$54*CIT_history!AO10)))</f>
        <v>0.05</v>
      </c>
      <c r="AP10" s="22">
        <f>IF(CIT_fed_deduction!AP10="",0,(CIT_history!AP10*(1-CIT_fed_deduction!AP10*CIT_history!AP$54))/(1-(CIT_fed_deduction!AP10*CIT_history!AP$54*CIT_history!AP10)))</f>
        <v>0.05</v>
      </c>
      <c r="AQ10" s="22">
        <f>IF(CIT_fed_deduction!AQ10="",0,(CIT_history!AQ10*(1-CIT_fed_deduction!AQ10*CIT_history!AQ$54))/(1-(CIT_fed_deduction!AQ10*CIT_history!AQ$54*CIT_history!AQ10)))</f>
        <v>0.05</v>
      </c>
      <c r="AR10" s="22">
        <f>IF(CIT_fed_deduction!AR10="",0,(CIT_history!AR10*(1-CIT_fed_deduction!AR10*CIT_history!AR$54))/(1-(CIT_fed_deduction!AR10*CIT_history!AR$54*CIT_history!AR10)))</f>
        <v>0.05</v>
      </c>
      <c r="AS10" s="22">
        <f>IF(CIT_fed_deduction!AS10="",0,(CIT_history!AS10*(1-CIT_fed_deduction!AS10*CIT_history!AS$54))/(1-(CIT_fed_deduction!AS10*CIT_history!AS$54*CIT_history!AS10)))</f>
        <v>0.05</v>
      </c>
      <c r="AT10" s="22">
        <f>IF(CIT_fed_deduction!AT10="",0,(CIT_history!AT10*(1-CIT_fed_deduction!AT10*CIT_history!AT$54))/(1-(CIT_fed_deduction!AT10*CIT_history!AT$54*CIT_history!AT10)))</f>
        <v>0.05</v>
      </c>
      <c r="AU10" s="22">
        <f>IF(CIT_fed_deduction!AU10="",0,(CIT_history!AU10*(1-CIT_fed_deduction!AU10*CIT_history!AU$54))/(1-(CIT_fed_deduction!AU10*CIT_history!AU$54*CIT_history!AU10)))</f>
        <v>0.05</v>
      </c>
      <c r="AV10" s="22">
        <f>IF(CIT_fed_deduction!AV10="",0,(CIT_history!AV10*(1-CIT_fed_deduction!AV10*CIT_history!AV$54))/(1-(CIT_fed_deduction!AV10*CIT_history!AV$54*CIT_history!AV10)))</f>
        <v>0.05</v>
      </c>
      <c r="AW10" s="22">
        <f>IF(CIT_fed_deduction!AW10="",0,(CIT_history!AW10*(1-CIT_fed_deduction!AW10*CIT_history!AW$54))/(1-(CIT_fed_deduction!AW10*CIT_history!AW$54*CIT_history!AW10)))</f>
        <v>0.05</v>
      </c>
      <c r="AX10" s="22">
        <f>IF(CIT_fed_deduction!AX10="",0,(CIT_history!AX10*(1-CIT_fed_deduction!AX10*CIT_history!AX$54))/(1-(CIT_fed_deduction!AX10*CIT_history!AX$54*CIT_history!AX10)))</f>
        <v>0.05</v>
      </c>
      <c r="AY10" s="22">
        <f>IF(CIT_fed_deduction!AY10="",0,(CIT_history!AY10*(1-CIT_fed_deduction!AY10*CIT_history!AY$54))/(1-(CIT_fed_deduction!AY10*CIT_history!AY$54*CIT_history!AY10)))</f>
        <v>0.05</v>
      </c>
      <c r="AZ10" s="22">
        <f>IF(CIT_fed_deduction!AZ10="",0,(CIT_history!AZ10*(1-CIT_fed_deduction!AZ10*CIT_history!AZ$54))/(1-(CIT_fed_deduction!AZ10*CIT_history!AZ$54*CIT_history!AZ10)))</f>
        <v>0.05</v>
      </c>
      <c r="BA10" s="22">
        <f>IF(CIT_fed_deduction!BA10="",0,(CIT_history!BA10*(1-CIT_fed_deduction!BA10*CIT_history!BA$54))/(1-(CIT_fed_deduction!BA10*CIT_history!BA$54*CIT_history!BA10)))</f>
        <v>0.05</v>
      </c>
      <c r="BB10" s="22">
        <f>IF(CIT_fed_deduction!BB10="",0,(CIT_history!BB10*(1-CIT_fed_deduction!BB10*CIT_history!BB$54))/(1-(CIT_fed_deduction!BB10*CIT_history!BB$54*CIT_history!BB10)))</f>
        <v>0.05</v>
      </c>
      <c r="BC10" s="22">
        <f>IF(CIT_fed_deduction!BC10="",0,(CIT_history!BC10*(1-CIT_fed_deduction!BC10*CIT_history!BC$54))/(1-(CIT_fed_deduction!BC10*CIT_history!BC$54*CIT_history!BC10)))</f>
        <v>0.05</v>
      </c>
      <c r="BD10" s="22">
        <f>IF(CIT_fed_deduction!BD10="",0,(CIT_history!BD10*(1-CIT_fed_deduction!BD10*CIT_history!BD$54))/(1-(CIT_fed_deduction!BD10*CIT_history!BD$54*CIT_history!BD10)))</f>
        <v>0.05</v>
      </c>
      <c r="BE10" s="22">
        <f>IF(CIT_fed_deduction!BE10="",0,(CIT_history!BE10*(1-CIT_fed_deduction!BE10*CIT_history!BE$54))/(1-(CIT_fed_deduction!BE10*CIT_history!BE$54*CIT_history!BE10)))</f>
        <v>0.05</v>
      </c>
      <c r="BF10" s="22">
        <f>IF(CIT_fed_deduction!BF10="",0,(CIT_history!BF10*(1-CIT_fed_deduction!BF10*CIT_history!BF$54))/(1-(CIT_fed_deduction!BF10*CIT_history!BF$54*CIT_history!BF10)))</f>
        <v>0.05</v>
      </c>
      <c r="BG10" s="22">
        <f>IF(CIT_fed_deduction!BG10="",0,(CIT_history!BG10*(1-CIT_fed_deduction!BG10*CIT_history!BG$54))/(1-(CIT_fed_deduction!BG10*CIT_history!BG$54*CIT_history!BG10)))</f>
        <v>0.05</v>
      </c>
      <c r="BH10" s="22">
        <f>IF(CIT_fed_deduction!BH10="",0,(CIT_history!BH10*(1-CIT_fed_deduction!BH10*CIT_history!BH$54))/(1-(CIT_fed_deduction!BH10*CIT_history!BH$54*CIT_history!BH10)))</f>
        <v>0.05</v>
      </c>
      <c r="BI10" s="22">
        <f>IF(CIT_fed_deduction!BI10="",0,(CIT_history!BI10*(1-CIT_fed_deduction!BI10*CIT_history!BI$54))/(1-(CIT_fed_deduction!BI10*CIT_history!BI$54*CIT_history!BI10)))</f>
        <v>0.05</v>
      </c>
      <c r="BJ10" s="22">
        <f>IF(CIT_fed_deduction!BJ10="",0,(CIT_history!BJ10*(1-CIT_fed_deduction!BJ10*CIT_history!BJ$54))/(1-(CIT_fed_deduction!BJ10*CIT_history!BJ$54*CIT_history!BJ10)))</f>
        <v>0.05</v>
      </c>
      <c r="BK10" s="22">
        <f>IF(CIT_fed_deduction!BK10="",0,(CIT_history!BK10*(1-CIT_fed_deduction!BK10*CIT_history!BK$54))/(1-(CIT_fed_deduction!BK10*CIT_history!BK$54*CIT_history!BK10)))</f>
        <v>0.05</v>
      </c>
      <c r="BL10" s="22">
        <f>IF(CIT_fed_deduction!BL10="",0,(CIT_history!BL10*(1-CIT_fed_deduction!BL10*CIT_history!BL$54))/(1-(CIT_fed_deduction!BL10*CIT_history!BL$54*CIT_history!BL10)))</f>
        <v>0.05</v>
      </c>
      <c r="BM10" s="22">
        <f>IF(CIT_fed_deduction!BM10="",0,(CIT_history!BM10*(1-CIT_fed_deduction!BM10*CIT_history!BM$54))/(1-(CIT_fed_deduction!BM10*CIT_history!BM$54*CIT_history!BM10)))</f>
        <v>0.05</v>
      </c>
      <c r="BN10" s="22">
        <f>IF(CIT_fed_deduction!BN10="",0,(CIT_history!BN10*(1-CIT_fed_deduction!BN10*CIT_history!BN$54))/(1-(CIT_fed_deduction!BN10*CIT_history!BN$54*CIT_history!BN10)))</f>
        <v>0.05</v>
      </c>
      <c r="BO10" s="22">
        <f>IF(CIT_fed_deduction!BO10="",0,(CIT_history!BO10*(1-CIT_fed_deduction!BO10*CIT_history!BO$54))/(1-(CIT_fed_deduction!BO10*CIT_history!BO$54*CIT_history!BO10)))</f>
        <v>0.05</v>
      </c>
      <c r="BP10" s="22">
        <f>IF(CIT_fed_deduction!BP10="",0,(CIT_history!BP10*(1-CIT_fed_deduction!BP10*CIT_history!BP$54))/(1-(CIT_fed_deduction!BP10*CIT_history!BP$54*CIT_history!BP10)))</f>
        <v>0.05</v>
      </c>
      <c r="BQ10" s="22">
        <f>IF(CIT_fed_deduction!BQ10="",0,(CIT_history!BQ10*(1-CIT_fed_deduction!BQ10*CIT_history!BQ$54))/(1-(CIT_fed_deduction!BQ10*CIT_history!BQ$54*CIT_history!BQ10)))</f>
        <v>0.05</v>
      </c>
      <c r="BR10" s="22">
        <f>IF(CIT_fed_deduction!BR10="",0,(CIT_history!BR10*(1-CIT_fed_deduction!BR10*CIT_history!BR$54))/(1-(CIT_fed_deduction!BR10*CIT_history!BR$54*CIT_history!BR10)))</f>
        <v>0.06</v>
      </c>
      <c r="BS10" s="22">
        <f>IF(CIT_fed_deduction!BS10="",0,(CIT_history!BS10*(1-CIT_fed_deduction!BS10*CIT_history!BS$54))/(1-(CIT_fed_deduction!BS10*CIT_history!BS$54*CIT_history!BS10)))</f>
        <v>0.06</v>
      </c>
      <c r="BT10" s="22">
        <f>IF(CIT_fed_deduction!BT10="",0,(CIT_history!BT10*(1-CIT_fed_deduction!BT10*CIT_history!BT$54))/(1-(CIT_fed_deduction!BT10*CIT_history!BT$54*CIT_history!BT10)))</f>
        <v>0.06</v>
      </c>
      <c r="BU10" s="22">
        <f>IF(CIT_fed_deduction!BU10="",0,(CIT_history!BU10*(1-CIT_fed_deduction!BU10*CIT_history!BU$54))/(1-(CIT_fed_deduction!BU10*CIT_history!BU$54*CIT_history!BU10)))</f>
        <v>0.06</v>
      </c>
      <c r="BV10" s="22">
        <f>IF(CIT_fed_deduction!BV10="",0,(CIT_history!BV10*(1-CIT_fed_deduction!BV10*CIT_history!BV$54))/(1-(CIT_fed_deduction!BV10*CIT_history!BV$54*CIT_history!BV10)))</f>
        <v>0.06</v>
      </c>
      <c r="BW10" s="22">
        <f>IF(CIT_fed_deduction!BW10="",0,(CIT_history!BW10*(1-CIT_fed_deduction!BW10*CIT_history!BW$54))/(1-(CIT_fed_deduction!BW10*CIT_history!BW$54*CIT_history!BW10)))</f>
        <v>7.0000000000000007E-2</v>
      </c>
      <c r="BX10" s="22">
        <f>IF(CIT_fed_deduction!BX10="",0,(CIT_history!BX10*(1-CIT_fed_deduction!BX10*CIT_history!BX$54))/(1-(CIT_fed_deduction!BX10*CIT_history!BX$54*CIT_history!BX10)))</f>
        <v>0.08</v>
      </c>
      <c r="BY10" s="22">
        <f>IF(CIT_fed_deduction!BY10="",0,(CIT_history!BY10*(1-CIT_fed_deduction!BY10*CIT_history!BY$54))/(1-(CIT_fed_deduction!BY10*CIT_history!BY$54*CIT_history!BY10)))</f>
        <v>0.12</v>
      </c>
      <c r="BZ10" s="22">
        <f>IF(CIT_fed_deduction!BZ10="",0,(CIT_history!BZ10*(1-CIT_fed_deduction!BZ10*CIT_history!BZ$54))/(1-(CIT_fed_deduction!BZ10*CIT_history!BZ$54*CIT_history!BZ10)))</f>
        <v>9.8999999999999991E-2</v>
      </c>
      <c r="CA10" s="22">
        <f>IF(CIT_fed_deduction!CA10="",0,(CIT_history!CA10*(1-CIT_fed_deduction!CA10*CIT_history!CA$54))/(1-(CIT_fed_deduction!CA10*CIT_history!CA$54*CIT_history!CA10)))</f>
        <v>9.8999999999999991E-2</v>
      </c>
      <c r="CB10" s="22">
        <f>IF(CIT_fed_deduction!CB10="",0,(CIT_history!CB10*(1-CIT_fed_deduction!CB10*CIT_history!CB$54))/(1-(CIT_fed_deduction!CB10*CIT_history!CB$54*CIT_history!CB10)))</f>
        <v>0.09</v>
      </c>
      <c r="CC10" s="22">
        <f>IF(CIT_fed_deduction!CC10="",0,(CIT_history!CC10*(1-CIT_fed_deduction!CC10*CIT_history!CC$54))/(1-(CIT_fed_deduction!CC10*CIT_history!CC$54*CIT_history!CC10)))</f>
        <v>0.09</v>
      </c>
      <c r="CD10" s="22">
        <f>IF(CIT_fed_deduction!CD10="",0,(CIT_history!CD10*(1-CIT_fed_deduction!CD10*CIT_history!CD$54))/(1-(CIT_fed_deduction!CD10*CIT_history!CD$54*CIT_history!CD10)))</f>
        <v>0.09</v>
      </c>
      <c r="CE10" s="22">
        <f>IF(CIT_fed_deduction!CE10="",0,(CIT_history!CE10*(1-CIT_fed_deduction!CE10*CIT_history!CE$54))/(1-(CIT_fed_deduction!CE10*CIT_history!CE$54*CIT_history!CE10)))</f>
        <v>0.09</v>
      </c>
      <c r="CF10" s="22">
        <f>IF(CIT_fed_deduction!CF10="",0,(CIT_history!CF10*(1-CIT_fed_deduction!CF10*CIT_history!CF$54))/(1-(CIT_fed_deduction!CF10*CIT_history!CF$54*CIT_history!CF10)))</f>
        <v>0.09</v>
      </c>
      <c r="CG10" s="22">
        <f>IF(CIT_fed_deduction!CG10="",0,(CIT_history!CG10*(1-CIT_fed_deduction!CG10*CIT_history!CG$54))/(1-(CIT_fed_deduction!CG10*CIT_history!CG$54*CIT_history!CG10)))</f>
        <v>0.09</v>
      </c>
      <c r="CH10" s="22">
        <f>IF(CIT_fed_deduction!CH10="",0,(CIT_history!CH10*(1-CIT_fed_deduction!CH10*CIT_history!CH$54))/(1-(CIT_fed_deduction!CH10*CIT_history!CH$54*CIT_history!CH10)))</f>
        <v>0.1</v>
      </c>
      <c r="CI10" s="22">
        <f>IF(CIT_fed_deduction!CI10="",0,(CIT_history!CI10*(1-CIT_fed_deduction!CI10*CIT_history!CI$54))/(1-(CIT_fed_deduction!CI10*CIT_history!CI$54*CIT_history!CI10)))</f>
        <v>0.1</v>
      </c>
      <c r="CJ10" s="22">
        <f>IF(CIT_fed_deduction!CJ10="",0,(CIT_history!CJ10*(1-CIT_fed_deduction!CJ10*CIT_history!CJ$54))/(1-(CIT_fed_deduction!CJ10*CIT_history!CJ$54*CIT_history!CJ10)))</f>
        <v>0.1</v>
      </c>
      <c r="CK10" s="22">
        <f>IF(CIT_fed_deduction!CK10="",0,(CIT_history!CK10*(1-CIT_fed_deduction!CK10*CIT_history!CK$54))/(1-(CIT_fed_deduction!CK10*CIT_history!CK$54*CIT_history!CK10)))</f>
        <v>0.1</v>
      </c>
      <c r="CL10" s="22">
        <f>IF(CIT_fed_deduction!CL10="",0,(CIT_history!CL10*(1-CIT_fed_deduction!CL10*CIT_history!CL$54))/(1-(CIT_fed_deduction!CL10*CIT_history!CL$54*CIT_history!CL10)))</f>
        <v>0.1</v>
      </c>
      <c r="CM10" s="22">
        <f>IF(CIT_fed_deduction!CM10="",0,(CIT_history!CM10*(1-CIT_fed_deduction!CM10*CIT_history!CM$54))/(1-(CIT_fed_deduction!CM10*CIT_history!CM$54*CIT_history!CM10)))</f>
        <v>0.1</v>
      </c>
      <c r="CN10" s="22">
        <f>IF(CIT_fed_deduction!CN10="",0,(CIT_history!CN10*(1-CIT_fed_deduction!CN10*CIT_history!CN$54))/(1-(CIT_fed_deduction!CN10*CIT_history!CN$54*CIT_history!CN10)))</f>
        <v>0.1</v>
      </c>
      <c r="CO10" s="22">
        <f>IF(CIT_fed_deduction!CO10="",0,(CIT_history!CO10*(1-CIT_fed_deduction!CO10*CIT_history!CO$54))/(1-(CIT_fed_deduction!CO10*CIT_history!CO$54*CIT_history!CO10)))</f>
        <v>0.1</v>
      </c>
      <c r="CP10" s="22">
        <f>IF(CIT_fed_deduction!CP10="",0,(CIT_history!CP10*(1-CIT_fed_deduction!CP10*CIT_history!CP$54))/(1-(CIT_fed_deduction!CP10*CIT_history!CP$54*CIT_history!CP10)))</f>
        <v>0.1</v>
      </c>
      <c r="CQ10" s="22">
        <f>IF(CIT_fed_deduction!CQ10="",0,(CIT_history!CQ10*(1-CIT_fed_deduction!CQ10*CIT_history!CQ$54))/(1-(CIT_fed_deduction!CQ10*CIT_history!CQ$54*CIT_history!CQ10)))</f>
        <v>0.10250000000000001</v>
      </c>
      <c r="CR10" s="22">
        <f>IF(CIT_fed_deduction!CR10="",0,(CIT_history!CR10*(1-CIT_fed_deduction!CR10*CIT_history!CR$54))/(1-(CIT_fed_deduction!CR10*CIT_history!CR$54*CIT_history!CR10)))</f>
        <v>0.10250000000000001</v>
      </c>
      <c r="CS10" s="22">
        <f>IF(CIT_fed_deduction!CS10="",0,(CIT_history!CS10*(1-CIT_fed_deduction!CS10*CIT_history!CS$54))/(1-(CIT_fed_deduction!CS10*CIT_history!CS$54*CIT_history!CS10)))</f>
        <v>9.9750000000000005E-2</v>
      </c>
      <c r="CT10" s="22">
        <f>IF(CIT_fed_deduction!CT10="",0,(CIT_history!CT10*(1-CIT_fed_deduction!CT10*CIT_history!CT$54))/(1-(CIT_fed_deduction!CT10*CIT_history!CT$54*CIT_history!CT10)))</f>
        <v>9.9750000000000005E-2</v>
      </c>
      <c r="CU10" s="22">
        <f>IF(CIT_fed_deduction!CU10="",0,(CIT_history!CU10*(1-CIT_fed_deduction!CU10*CIT_history!CU$54))/(1-(CIT_fed_deduction!CU10*CIT_history!CU$54*CIT_history!CU10)))</f>
        <v>9.9750000000000005E-2</v>
      </c>
      <c r="CV10" s="22">
        <f>IF(CIT_fed_deduction!CV10="",0,(CIT_history!CV10*(1-CIT_fed_deduction!CV10*CIT_history!CV$54))/(1-(CIT_fed_deduction!CV10*CIT_history!CV$54*CIT_history!CV10)))</f>
        <v>9.9750000000000005E-2</v>
      </c>
      <c r="CW10" s="22">
        <f>IF(CIT_fed_deduction!CW10="",0,(CIT_history!CW10*(1-CIT_fed_deduction!CW10*CIT_history!CW$54))/(1-(CIT_fed_deduction!CW10*CIT_history!CW$54*CIT_history!CW10)))</f>
        <v>9.9750000000000005E-2</v>
      </c>
      <c r="CX10" s="22">
        <f>IF(CIT_fed_deduction!CX10="",0,(CIT_history!CX10*(1-CIT_fed_deduction!CX10*CIT_history!CX$54))/(1-(CIT_fed_deduction!CX10*CIT_history!CX$54*CIT_history!CX10)))</f>
        <v>9.9750000000000005E-2</v>
      </c>
      <c r="CY10" s="22">
        <f>IF(CIT_fed_deduction!CY10="",0,(CIT_history!CY10*(1-CIT_fed_deduction!CY10*CIT_history!CY$54))/(1-(CIT_fed_deduction!CY10*CIT_history!CY$54*CIT_history!CY10)))</f>
        <v>9.9750000000000005E-2</v>
      </c>
      <c r="CZ10" s="22">
        <f>IF(CIT_fed_deduction!CZ10="",0,(CIT_history!CZ10*(1-CIT_fed_deduction!CZ10*CIT_history!CZ$54))/(1-(CIT_fed_deduction!CZ10*CIT_history!CZ$54*CIT_history!CZ10)))</f>
        <v>9.9750000000000005E-2</v>
      </c>
      <c r="DA10" s="22">
        <f>IF(CIT_fed_deduction!DA10="",0,(CIT_history!DA10*(1-CIT_fed_deduction!DA10*CIT_history!DA$54))/(1-(CIT_fed_deduction!DA10*CIT_history!DA$54*CIT_history!DA10)))</f>
        <v>9.9750000000000005E-2</v>
      </c>
      <c r="DB10" s="22">
        <f>IF(CIT_fed_deduction!DB10="",0,(CIT_history!DB10*(1-CIT_fed_deduction!DB10*CIT_history!DB$54))/(1-(CIT_fed_deduction!DB10*CIT_history!DB$54*CIT_history!DB10)))</f>
        <v>9.9750000000000005E-2</v>
      </c>
      <c r="DC10" s="22">
        <f>IF(CIT_fed_deduction!DC10="",0,(CIT_history!DC10*(1-CIT_fed_deduction!DC10*CIT_history!DC$54))/(1-(CIT_fed_deduction!DC10*CIT_history!DC$54*CIT_history!DC10)))</f>
        <v>9.9750000000000005E-2</v>
      </c>
      <c r="DD10" s="22">
        <f>IF(CIT_fed_deduction!DD10="",0,(CIT_history!DD10*(1-CIT_fed_deduction!DD10*CIT_history!DD$54))/(1-(CIT_fed_deduction!DD10*CIT_history!DD$54*CIT_history!DD10)))</f>
        <v>9.9750000000000005E-2</v>
      </c>
      <c r="DE10" s="22">
        <f>IF(CIT_fed_deduction!DE10="",0,(CIT_history!DE10*(1-CIT_fed_deduction!DE10*CIT_history!DE$54))/(1-(CIT_fed_deduction!DE10*CIT_history!DE$54*CIT_history!DE10)))</f>
        <v>9.9750000000000005E-2</v>
      </c>
      <c r="DF10" s="22">
        <f>IF(CIT_fed_deduction!DF10="",0,(CIT_history!DF10*(1-CIT_fed_deduction!DF10*CIT_history!DF$54))/(1-(CIT_fed_deduction!DF10*CIT_history!DF$54*CIT_history!DF10)))</f>
        <v>9.9750000000000005E-2</v>
      </c>
      <c r="DG10" s="22">
        <f>IF(CIT_fed_deduction!DG10="",0,(CIT_history!DG10*(1-CIT_fed_deduction!DG10*CIT_history!DG$54))/(1-(CIT_fed_deduction!DG10*CIT_history!DG$54*CIT_history!DG10)))</f>
        <v>9.9750000000000005E-2</v>
      </c>
      <c r="DH10" s="22">
        <f>IF(CIT_fed_deduction!DH10="",0,(CIT_history!DH10*(1-CIT_fed_deduction!DH10*CIT_history!DH$54))/(1-(CIT_fed_deduction!DH10*CIT_history!DH$54*CIT_history!DH10)))</f>
        <v>9.9750000000000005E-2</v>
      </c>
      <c r="DI10" s="22">
        <f>IF(CIT_fed_deduction!DI10="",0,(CIT_history!DI10*(1-CIT_fed_deduction!DI10*CIT_history!DI$54))/(1-(CIT_fed_deduction!DI10*CIT_history!DI$54*CIT_history!DI10)))</f>
        <v>9.9750000000000005E-2</v>
      </c>
      <c r="DJ10" s="22">
        <f>IF(CIT_fed_deduction!DJ10="",0,(CIT_history!DJ10*(1-CIT_fed_deduction!DJ10*CIT_history!DJ$54))/(1-(CIT_fed_deduction!DJ10*CIT_history!DJ$54*CIT_history!DJ10)))</f>
        <v>9.9750000000000005E-2</v>
      </c>
      <c r="DK10" s="22">
        <f>IF(CIT_fed_deduction!DK10="",0,(CIT_history!DK10*(1-CIT_fed_deduction!DK10*CIT_history!DK$54))/(1-(CIT_fed_deduction!DK10*CIT_history!DK$54*CIT_history!DK10)))</f>
        <v>9.9750000000000005E-2</v>
      </c>
      <c r="DL10" s="22">
        <f>IF(CIT_fed_deduction!DL10="",0,(CIT_history!DL10*(1-CIT_fed_deduction!DL10*CIT_history!DL$54))/(1-(CIT_fed_deduction!DL10*CIT_history!DL$54*CIT_history!DL10)))</f>
        <v>9.9750000000000005E-2</v>
      </c>
      <c r="DM10" s="22">
        <f>IF(CIT_fed_deduction!DM10="",0,(CIT_history!DM10*(1-CIT_fed_deduction!DM10*CIT_history!DM$54))/(1-(CIT_fed_deduction!DM10*CIT_history!DM$54*CIT_history!DM10)))</f>
        <v>9.4E-2</v>
      </c>
      <c r="DN10" s="22">
        <f>IF(CIT_fed_deduction!DN10="",0,(CIT_history!DN10*(1-CIT_fed_deduction!DN10*CIT_history!DN$54))/(1-(CIT_fed_deduction!DN10*CIT_history!DN$54*CIT_history!DN10)))</f>
        <v>9.1999999999999998E-2</v>
      </c>
      <c r="DO10" s="22">
        <f>IF(CIT_fed_deduction!DO10="",0,(CIT_history!DO10*(1-CIT_fed_deduction!DO10*CIT_history!DO$54))/(1-(CIT_fed_deduction!DO10*CIT_history!DO$54*CIT_history!DO10)))</f>
        <v>0.09</v>
      </c>
      <c r="DP10" s="22">
        <f>IF(CIT_fed_deduction!DP10="",0,(CIT_history!DP10*(1-CIT_fed_deduction!DP10*CIT_history!DP$54))/(1-(CIT_fed_deduction!DP10*CIT_history!DP$54*CIT_history!DP10)))</f>
        <v>8.2500000000000004E-2</v>
      </c>
      <c r="DQ10" s="22">
        <f>IF(CIT_fed_deduction!DQ10="",0,(CIT_history!DQ10*(1-CIT_fed_deduction!DQ10*CIT_history!DQ$54))/(1-(CIT_fed_deduction!DQ10*CIT_history!DQ$54*CIT_history!DQ10)))</f>
        <v>8.2500000000000004E-2</v>
      </c>
      <c r="DR10" s="22">
        <f>IF(CIT_fed_deduction!DR10="",0,(CIT_history!DR10*(1-CIT_fed_deduction!DR10*CIT_history!DR$54))/(1-(CIT_fed_deduction!DR10*CIT_history!DR$54*CIT_history!DR10)))</f>
        <v>8.2500000000000004E-2</v>
      </c>
      <c r="DS10" s="22">
        <f>IF(CIT_fed_deduction!DS10="",0,(CIT_history!DS10*(1-CIT_fed_deduction!DS10*CIT_history!DS$54))/(1-(CIT_fed_deduction!DS10*CIT_history!DS$54*CIT_history!DS10)))</f>
        <v>8.2500000000000004E-2</v>
      </c>
      <c r="DT10" s="22">
        <f>IF(CIT_fed_deduction!DT10="",0,(CIT_history!DT10*(1-CIT_fed_deduction!DT10*CIT_history!DT$54))/(1-(CIT_fed_deduction!DT10*CIT_history!DT$54*CIT_history!DT10)))</f>
        <v>8.2500000000000004E-2</v>
      </c>
      <c r="DU10" s="22">
        <f>IF(CIT_fed_deduction!DU10="",0,(CIT_history!DU10*(1-CIT_fed_deduction!DU10*CIT_history!DU$54))/(1-(CIT_fed_deduction!DU10*CIT_history!DU$54*CIT_history!DU10)))</f>
        <v>8.2500000000000004E-2</v>
      </c>
      <c r="DV10" s="22">
        <f>IF(CIT_fed_deduction!DV10="",0,(CIT_history!DV10*(1-CIT_fed_deduction!DV10*CIT_history!DV$54))/(1-(CIT_fed_deduction!DV10*CIT_history!DV$54*CIT_history!DV10)))</f>
        <v>8.2500000000000004E-2</v>
      </c>
      <c r="DW10" s="22">
        <f>IF(CIT_fed_deduction!DW10="",0,(CIT_history!DW10*(1-CIT_fed_deduction!DW10*CIT_history!DW$54))/(1-(CIT_fed_deduction!DW10*CIT_history!DW$54*CIT_history!DW10)))</f>
        <v>8.2500000000000004E-2</v>
      </c>
      <c r="DX10" s="22">
        <f>IF(CIT_fed_deduction!DX10="",0,(CIT_history!DX10*(1-CIT_fed_deduction!DX10*CIT_history!DX$54))/(1-(CIT_fed_deduction!DX10*CIT_history!DX$54*CIT_history!DX10)))</f>
        <v>8.2500000000000004E-2</v>
      </c>
      <c r="DY10" s="144">
        <f>IF(CIT_fed_deduction!DY10="",0,(CIT_history!DY10*(1-CIT_fed_deduction!DY10*CIT_history!DY$54))/(1-(CIT_fed_deduction!DY10*CIT_history!DY$54*CIT_history!DY10)))</f>
        <v>8.2500000000000004E-2</v>
      </c>
      <c r="DZ10" s="68"/>
      <c r="EA10" s="68"/>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1"/>
      <c r="FL10" s="1"/>
      <c r="FM10" s="1"/>
      <c r="FN10" s="1"/>
    </row>
    <row r="11" spans="1:170" ht="15" customHeight="1">
      <c r="A11" s="137" t="s">
        <v>35</v>
      </c>
      <c r="B11" s="22">
        <f>IF(CIT_fed_deduction!B11="",0,(CIT_history!B11*(1-CIT_fed_deduction!B11*CIT_history!B$54))/(1-(CIT_fed_deduction!B11*CIT_history!B$54*CIT_history!B11)))</f>
        <v>0</v>
      </c>
      <c r="C11" s="22">
        <f>IF(CIT_fed_deduction!C11="",0,(CIT_history!C11*(1-CIT_fed_deduction!C11*CIT_history!C$54))/(1-(CIT_fed_deduction!C11*CIT_history!C$54*CIT_history!C11)))</f>
        <v>0</v>
      </c>
      <c r="D11" s="22">
        <f>IF(CIT_fed_deduction!D11="",0,(CIT_history!D11*(1-CIT_fed_deduction!D11*CIT_history!D$54))/(1-(CIT_fed_deduction!D11*CIT_history!D$54*CIT_history!D11)))</f>
        <v>0</v>
      </c>
      <c r="E11" s="22">
        <f>IF(CIT_fed_deduction!E11="",0,(CIT_history!E11*(1-CIT_fed_deduction!E11*CIT_history!E$54))/(1-(CIT_fed_deduction!E11*CIT_history!E$54*CIT_history!E11)))</f>
        <v>0</v>
      </c>
      <c r="F11" s="22">
        <f>IF(CIT_fed_deduction!F11="",0,(CIT_history!F11*(1-CIT_fed_deduction!F11*CIT_history!F$54))/(1-(CIT_fed_deduction!F11*CIT_history!F$54*CIT_history!F11)))</f>
        <v>0</v>
      </c>
      <c r="G11" s="22">
        <f>IF(CIT_fed_deduction!G11="",0,(CIT_history!G11*(1-CIT_fed_deduction!G11*CIT_history!G$54))/(1-(CIT_fed_deduction!G11*CIT_history!G$54*CIT_history!G11)))</f>
        <v>0</v>
      </c>
      <c r="H11" s="22">
        <f>IF(CIT_fed_deduction!H11="",0,(CIT_history!H11*(1-CIT_fed_deduction!H11*CIT_history!H$54))/(1-(CIT_fed_deduction!H11*CIT_history!H$54*CIT_history!H11)))</f>
        <v>0</v>
      </c>
      <c r="I11" s="22">
        <f>IF(CIT_fed_deduction!I11="",0,(CIT_history!I11*(1-CIT_fed_deduction!I11*CIT_history!I$54))/(1-(CIT_fed_deduction!I11*CIT_history!I$54*CIT_history!I11)))</f>
        <v>0</v>
      </c>
      <c r="J11" s="22">
        <f>IF(CIT_fed_deduction!J11="",0,(CIT_history!J11*(1-CIT_fed_deduction!J11*CIT_history!J$54))/(1-(CIT_fed_deduction!J11*CIT_history!J$54*CIT_history!J11)))</f>
        <v>0</v>
      </c>
      <c r="K11" s="22">
        <f>IF(CIT_fed_deduction!K11="",0,(CIT_history!K11*(1-CIT_fed_deduction!K11*CIT_history!K$54))/(1-(CIT_fed_deduction!K11*CIT_history!K$54*CIT_history!K11)))</f>
        <v>0</v>
      </c>
      <c r="L11" s="22">
        <f>IF(CIT_fed_deduction!L11="",0,(CIT_history!L11*(1-CIT_fed_deduction!L11*CIT_history!L$54))/(1-(CIT_fed_deduction!L11*CIT_history!L$54*CIT_history!L11)))</f>
        <v>0</v>
      </c>
      <c r="M11" s="22">
        <f>IF(CIT_fed_deduction!M11="",0,(CIT_history!M11*(1-CIT_fed_deduction!M11*CIT_history!M$54))/(1-(CIT_fed_deduction!M11*CIT_history!M$54*CIT_history!M11)))</f>
        <v>0</v>
      </c>
      <c r="N11" s="22">
        <f>IF(CIT_fed_deduction!N11="",0,(CIT_history!N11*(1-CIT_fed_deduction!N11*CIT_history!N$54))/(1-(CIT_fed_deduction!N11*CIT_history!N$54*CIT_history!N11)))</f>
        <v>0</v>
      </c>
      <c r="O11" s="22">
        <f>IF(CIT_fed_deduction!O11="",0,(CIT_history!O11*(1-CIT_fed_deduction!O11*CIT_history!O$54))/(1-(CIT_fed_deduction!O11*CIT_history!O$54*CIT_history!O11)))</f>
        <v>0</v>
      </c>
      <c r="P11" s="22">
        <f>IF(CIT_fed_deduction!P11="",0,(CIT_history!P11*(1-CIT_fed_deduction!P11*CIT_history!P$54))/(1-(CIT_fed_deduction!P11*CIT_history!P$54*CIT_history!P11)))</f>
        <v>0</v>
      </c>
      <c r="Q11" s="22">
        <f>IF(CIT_fed_deduction!Q11="",0,(CIT_history!Q11*(1-CIT_fed_deduction!Q11*CIT_history!Q$54))/(1-(CIT_fed_deduction!Q11*CIT_history!Q$54*CIT_history!Q11)))</f>
        <v>0</v>
      </c>
      <c r="R11" s="22">
        <f>IF(CIT_fed_deduction!R11="",0,(CIT_history!R11*(1-CIT_fed_deduction!R11*CIT_history!R$54))/(1-(CIT_fed_deduction!R11*CIT_history!R$54*CIT_history!R11)))</f>
        <v>0</v>
      </c>
      <c r="S11" s="22">
        <f>IF(CIT_fed_deduction!S11="",0,(CIT_history!S11*(1-CIT_fed_deduction!S11*CIT_history!S$54))/(1-(CIT_fed_deduction!S11*CIT_history!S$54*CIT_history!S11)))</f>
        <v>0</v>
      </c>
      <c r="T11" s="22">
        <f>IF(CIT_fed_deduction!T11="",0,(CIT_history!T11*(1-CIT_fed_deduction!T11*CIT_history!T$54))/(1-(CIT_fed_deduction!T11*CIT_history!T$54*CIT_history!T11)))</f>
        <v>0</v>
      </c>
      <c r="U11" s="22">
        <f>IF(CIT_fed_deduction!U11="",0,(CIT_history!U11*(1-CIT_fed_deduction!U11*CIT_history!U$54))/(1-(CIT_fed_deduction!U11*CIT_history!U$54*CIT_history!U11)))</f>
        <v>0</v>
      </c>
      <c r="V11" s="22">
        <f>IF(CIT_fed_deduction!V11="",0,(CIT_history!V11*(1-CIT_fed_deduction!V11*CIT_history!V$54))/(1-(CIT_fed_deduction!V11*CIT_history!V$54*CIT_history!V11)))</f>
        <v>0</v>
      </c>
      <c r="W11" s="22">
        <f>IF(CIT_fed_deduction!W11="",0,(CIT_history!W11*(1-CIT_fed_deduction!W11*CIT_history!W$54))/(1-(CIT_fed_deduction!W11*CIT_history!W$54*CIT_history!W11)))</f>
        <v>0</v>
      </c>
      <c r="X11" s="22">
        <f>IF(CIT_fed_deduction!X11="",0,(CIT_history!X11*(1-CIT_fed_deduction!X11*CIT_history!X$54))/(1-(CIT_fed_deduction!X11*CIT_history!X$54*CIT_history!X11)))</f>
        <v>0</v>
      </c>
      <c r="Y11" s="22">
        <f>IF(CIT_fed_deduction!Y11="",0,(CIT_history!Y11*(1-CIT_fed_deduction!Y11*CIT_history!Y$54))/(1-(CIT_fed_deduction!Y11*CIT_history!Y$54*CIT_history!Y11)))</f>
        <v>0</v>
      </c>
      <c r="Z11" s="22">
        <f>IF(CIT_fed_deduction!Z11="",0,(CIT_history!Z11*(1-CIT_fed_deduction!Z11*CIT_history!Z$54))/(1-(CIT_fed_deduction!Z11*CIT_history!Z$54*CIT_history!Z11)))</f>
        <v>0</v>
      </c>
      <c r="AA11" s="22">
        <f>IF(CIT_fed_deduction!AA11="",0,(CIT_history!AA11*(1-CIT_fed_deduction!AA11*CIT_history!AA$54))/(1-(CIT_fed_deduction!AA11*CIT_history!AA$54*CIT_history!AA11)))</f>
        <v>0</v>
      </c>
      <c r="AB11" s="22">
        <f>IF(CIT_fed_deduction!AB11="",0,(CIT_history!AB11*(1-CIT_fed_deduction!AB11*CIT_history!AB$54))/(1-(CIT_fed_deduction!AB11*CIT_history!AB$54*CIT_history!AB11)))</f>
        <v>0</v>
      </c>
      <c r="AC11" s="22">
        <f>IF(CIT_fed_deduction!AC11="",0,(CIT_history!AC11*(1-CIT_fed_deduction!AC11*CIT_history!AC$54))/(1-(CIT_fed_deduction!AC11*CIT_history!AC$54*CIT_history!AC11)))</f>
        <v>0</v>
      </c>
      <c r="AD11" s="22">
        <f>IF(CIT_fed_deduction!AD11="",0,(CIT_history!AD11*(1-CIT_fed_deduction!AD11*CIT_history!AD$54))/(1-(CIT_fed_deduction!AD11*CIT_history!AD$54*CIT_history!AD11)))</f>
        <v>0</v>
      </c>
      <c r="AE11" s="22">
        <f>IF(CIT_fed_deduction!AE11="",0,(CIT_history!AE11*(1-CIT_fed_deduction!AE11*CIT_history!AE$54))/(1-(CIT_fed_deduction!AE11*CIT_history!AE$54*CIT_history!AE11)))</f>
        <v>0</v>
      </c>
      <c r="AF11" s="22">
        <f>IF(CIT_fed_deduction!AF11="",0,(CIT_history!AF11*(1-CIT_fed_deduction!AF11*CIT_history!AF$54))/(1-(CIT_fed_deduction!AF11*CIT_history!AF$54*CIT_history!AF11)))</f>
        <v>0</v>
      </c>
      <c r="AG11" s="22">
        <f>IF(CIT_fed_deduction!AG11="",0,(CIT_history!AG11*(1-CIT_fed_deduction!AG11*CIT_history!AG$54))/(1-(CIT_fed_deduction!AG11*CIT_history!AG$54*CIT_history!AG11)))</f>
        <v>0</v>
      </c>
      <c r="AH11" s="22">
        <f>IF(CIT_fed_deduction!AH11="",0,(CIT_history!AH11*(1-CIT_fed_deduction!AH11*CIT_history!AH$54))/(1-(CIT_fed_deduction!AH11*CIT_history!AH$54*CIT_history!AH11)))</f>
        <v>0</v>
      </c>
      <c r="AI11" s="22">
        <f>IF(CIT_fed_deduction!AI11="",0,(CIT_history!AI11*(1-CIT_fed_deduction!AI11*CIT_history!AI$54))/(1-(CIT_fed_deduction!AI11*CIT_history!AI$54*CIT_history!AI11)))</f>
        <v>0</v>
      </c>
      <c r="AJ11" s="22">
        <f>IF(CIT_fed_deduction!AJ11="",0,(CIT_history!AJ11*(1-CIT_fed_deduction!AJ11*CIT_history!AJ$54))/(1-(CIT_fed_deduction!AJ11*CIT_history!AJ$54*CIT_history!AJ11)))</f>
        <v>0</v>
      </c>
      <c r="AK11" s="22">
        <f>IF(CIT_fed_deduction!AK11="",0,(CIT_history!AK11*(1-CIT_fed_deduction!AK11*CIT_history!AK$54))/(1-(CIT_fed_deduction!AK11*CIT_history!AK$54*CIT_history!AK11)))</f>
        <v>0</v>
      </c>
      <c r="AL11" s="22">
        <f>IF(CIT_fed_deduction!AL11="",0,(CIT_history!AL11*(1-CIT_fed_deduction!AL11*CIT_history!AL$54))/(1-(CIT_fed_deduction!AL11*CIT_history!AL$54*CIT_history!AL11)))</f>
        <v>0</v>
      </c>
      <c r="AM11" s="22">
        <f>IF(CIT_fed_deduction!AM11="",0,(CIT_history!AM11*(1-CIT_fed_deduction!AM11*CIT_history!AM$54))/(1-(CIT_fed_deduction!AM11*CIT_history!AM$54*CIT_history!AM11)))</f>
        <v>0</v>
      </c>
      <c r="AN11" s="22">
        <f>IF(CIT_fed_deduction!AN11="",0,(CIT_history!AN11*(1-CIT_fed_deduction!AN11*CIT_history!AN$54))/(1-(CIT_fed_deduction!AN11*CIT_history!AN$54*CIT_history!AN11)))</f>
        <v>0</v>
      </c>
      <c r="AO11" s="22">
        <f>IF(CIT_fed_deduction!AO11="",0,(CIT_history!AO11*(1-CIT_fed_deduction!AO11*CIT_history!AO$54))/(1-(CIT_fed_deduction!AO11*CIT_history!AO$54*CIT_history!AO11)))</f>
        <v>0</v>
      </c>
      <c r="AP11" s="22">
        <f>IF(CIT_fed_deduction!AP11="",0,(CIT_history!AP11*(1-CIT_fed_deduction!AP11*CIT_history!AP$54))/(1-(CIT_fed_deduction!AP11*CIT_history!AP$54*CIT_history!AP11)))</f>
        <v>0</v>
      </c>
      <c r="AQ11" s="22">
        <f>IF(CIT_fed_deduction!AQ11="",0,(CIT_history!AQ11*(1-CIT_fed_deduction!AQ11*CIT_history!AQ$54))/(1-(CIT_fed_deduction!AQ11*CIT_history!AQ$54*CIT_history!AQ11)))</f>
        <v>0</v>
      </c>
      <c r="AR11" s="22">
        <f>IF(CIT_fed_deduction!AR11="",0,(CIT_history!AR11*(1-CIT_fed_deduction!AR11*CIT_history!AR$54))/(1-(CIT_fed_deduction!AR11*CIT_history!AR$54*CIT_history!AR11)))</f>
        <v>0</v>
      </c>
      <c r="AS11" s="22">
        <f>IF(CIT_fed_deduction!AS11="",0,(CIT_history!AS11*(1-CIT_fed_deduction!AS11*CIT_history!AS$54))/(1-(CIT_fed_deduction!AS11*CIT_history!AS$54*CIT_history!AS11)))</f>
        <v>0</v>
      </c>
      <c r="AT11" s="22">
        <f>IF(CIT_fed_deduction!AT11="",0,(CIT_history!AT11*(1-CIT_fed_deduction!AT11*CIT_history!AT$54))/(1-(CIT_fed_deduction!AT11*CIT_history!AT$54*CIT_history!AT11)))</f>
        <v>0</v>
      </c>
      <c r="AU11" s="22">
        <f>IF(CIT_fed_deduction!AU11="",0,(CIT_history!AU11*(1-CIT_fed_deduction!AU11*CIT_history!AU$54))/(1-(CIT_fed_deduction!AU11*CIT_history!AU$54*CIT_history!AU11)))</f>
        <v>0</v>
      </c>
      <c r="AV11" s="22">
        <f>IF(CIT_fed_deduction!AV11="",0,(CIT_history!AV11*(1-CIT_fed_deduction!AV11*CIT_history!AV$54))/(1-(CIT_fed_deduction!AV11*CIT_history!AV$54*CIT_history!AV11)))</f>
        <v>0</v>
      </c>
      <c r="AW11" s="22">
        <f>IF(CIT_fed_deduction!AW11="",0,(CIT_history!AW11*(1-CIT_fed_deduction!AW11*CIT_history!AW$54))/(1-(CIT_fed_deduction!AW11*CIT_history!AW$54*CIT_history!AW11)))</f>
        <v>0</v>
      </c>
      <c r="AX11" s="22">
        <f>IF(CIT_fed_deduction!AX11="",0,(CIT_history!AX11*(1-CIT_fed_deduction!AX11*CIT_history!AX$54))/(1-(CIT_fed_deduction!AX11*CIT_history!AX$54*CIT_history!AX11)))</f>
        <v>0</v>
      </c>
      <c r="AY11" s="22">
        <f>IF(CIT_fed_deduction!AY11="",0,(CIT_history!AY11*(1-CIT_fed_deduction!AY11*CIT_history!AY$54))/(1-(CIT_fed_deduction!AY11*CIT_history!AY$54*CIT_history!AY11)))</f>
        <v>0</v>
      </c>
      <c r="AZ11" s="22">
        <f>IF(CIT_fed_deduction!AZ11="",0,(CIT_history!AZ11*(1-CIT_fed_deduction!AZ11*CIT_history!AZ$54))/(1-(CIT_fed_deduction!AZ11*CIT_history!AZ$54*CIT_history!AZ11)))</f>
        <v>0</v>
      </c>
      <c r="BA11" s="22">
        <f>IF(CIT_fed_deduction!BA11="",0,(CIT_history!BA11*(1-CIT_fed_deduction!BA11*CIT_history!BA$54))/(1-(CIT_fed_deduction!BA11*CIT_history!BA$54*CIT_history!BA11)))</f>
        <v>0</v>
      </c>
      <c r="BB11" s="22">
        <f>IF(CIT_fed_deduction!BB11="",0,(CIT_history!BB11*(1-CIT_fed_deduction!BB11*CIT_history!BB$54))/(1-(CIT_fed_deduction!BB11*CIT_history!BB$54*CIT_history!BB11)))</f>
        <v>0</v>
      </c>
      <c r="BC11" s="22">
        <f>IF(CIT_fed_deduction!BC11="",0,(CIT_history!BC11*(1-CIT_fed_deduction!BC11*CIT_history!BC$54))/(1-(CIT_fed_deduction!BC11*CIT_history!BC$54*CIT_history!BC11)))</f>
        <v>0</v>
      </c>
      <c r="BD11" s="22">
        <f>IF(CIT_fed_deduction!BD11="",0,(CIT_history!BD11*(1-CIT_fed_deduction!BD11*CIT_history!BD$54))/(1-(CIT_fed_deduction!BD11*CIT_history!BD$54*CIT_history!BD11)))</f>
        <v>0</v>
      </c>
      <c r="BE11" s="22">
        <f>IF(CIT_fed_deduction!BE11="",0,(CIT_history!BE11*(1-CIT_fed_deduction!BE11*CIT_history!BE$54))/(1-(CIT_fed_deduction!BE11*CIT_history!BE$54*CIT_history!BE11)))</f>
        <v>0</v>
      </c>
      <c r="BF11" s="22">
        <f>IF(CIT_fed_deduction!BF11="",0,(CIT_history!BF11*(1-CIT_fed_deduction!BF11*CIT_history!BF$54))/(1-(CIT_fed_deduction!BF11*CIT_history!BF$54*CIT_history!BF11)))</f>
        <v>0</v>
      </c>
      <c r="BG11" s="22">
        <f>IF(CIT_fed_deduction!BG11="",0,(CIT_history!BG11*(1-CIT_fed_deduction!BG11*CIT_history!BG$54))/(1-(CIT_fed_deduction!BG11*CIT_history!BG$54*CIT_history!BG11)))</f>
        <v>0</v>
      </c>
      <c r="BH11" s="22">
        <f>IF(CIT_fed_deduction!BH11="",0,(CIT_history!BH11*(1-CIT_fed_deduction!BH11*CIT_history!BH$54))/(1-(CIT_fed_deduction!BH11*CIT_history!BH$54*CIT_history!BH11)))</f>
        <v>0</v>
      </c>
      <c r="BI11" s="22">
        <f>IF(CIT_fed_deduction!BI11="",0,(CIT_history!BI11*(1-CIT_fed_deduction!BI11*CIT_history!BI$54))/(1-(CIT_fed_deduction!BI11*CIT_history!BI$54*CIT_history!BI11)))</f>
        <v>0</v>
      </c>
      <c r="BJ11" s="22">
        <f>IF(CIT_fed_deduction!BJ11="",0,(CIT_history!BJ11*(1-CIT_fed_deduction!BJ11*CIT_history!BJ$54))/(1-(CIT_fed_deduction!BJ11*CIT_history!BJ$54*CIT_history!BJ11)))</f>
        <v>0</v>
      </c>
      <c r="BK11" s="22">
        <f>IF(CIT_fed_deduction!BK11="",0,(CIT_history!BK11*(1-CIT_fed_deduction!BK11*CIT_history!BK$54))/(1-(CIT_fed_deduction!BK11*CIT_history!BK$54*CIT_history!BK11)))</f>
        <v>0</v>
      </c>
      <c r="BL11" s="22">
        <f>IF(CIT_fed_deduction!BL11="",0,(CIT_history!BL11*(1-CIT_fed_deduction!BL11*CIT_history!BL$54))/(1-(CIT_fed_deduction!BL11*CIT_history!BL$54*CIT_history!BL11)))</f>
        <v>0</v>
      </c>
      <c r="BM11" s="22">
        <f>IF(CIT_fed_deduction!BM11="",0,(CIT_history!BM11*(1-CIT_fed_deduction!BM11*CIT_history!BM$54))/(1-(CIT_fed_deduction!BM11*CIT_history!BM$54*CIT_history!BM11)))</f>
        <v>0</v>
      </c>
      <c r="BN11" s="22">
        <f>IF(CIT_fed_deduction!BN11="",0,(CIT_history!BN11*(1-CIT_fed_deduction!BN11*CIT_history!BN$54))/(1-(CIT_fed_deduction!BN11*CIT_history!BN$54*CIT_history!BN11)))</f>
        <v>0</v>
      </c>
      <c r="BO11" s="22">
        <f>IF(CIT_fed_deduction!BO11="",0,(CIT_history!BO11*(1-CIT_fed_deduction!BO11*CIT_history!BO$54))/(1-(CIT_fed_deduction!BO11*CIT_history!BO$54*CIT_history!BO11)))</f>
        <v>0</v>
      </c>
      <c r="BP11" s="22">
        <f>IF(CIT_fed_deduction!BP11="",0,(CIT_history!BP11*(1-CIT_fed_deduction!BP11*CIT_history!BP$54))/(1-(CIT_fed_deduction!BP11*CIT_history!BP$54*CIT_history!BP11)))</f>
        <v>0</v>
      </c>
      <c r="BQ11" s="22">
        <f>IF(CIT_fed_deduction!BQ11="",0,(CIT_history!BQ11*(1-CIT_fed_deduction!BQ11*CIT_history!BQ$54))/(1-(CIT_fed_deduction!BQ11*CIT_history!BQ$54*CIT_history!BQ11)))</f>
        <v>0</v>
      </c>
      <c r="BR11" s="22">
        <f>IF(CIT_fed_deduction!BR11="",0,(CIT_history!BR11*(1-CIT_fed_deduction!BR11*CIT_history!BR$54))/(1-(CIT_fed_deduction!BR11*CIT_history!BR$54*CIT_history!BR11)))</f>
        <v>0</v>
      </c>
      <c r="BS11" s="22">
        <f>IF(CIT_fed_deduction!BS11="",0,(CIT_history!BS11*(1-CIT_fed_deduction!BS11*CIT_history!BS$54))/(1-(CIT_fed_deduction!BS11*CIT_history!BS$54*CIT_history!BS11)))</f>
        <v>0</v>
      </c>
      <c r="BT11" s="22">
        <f>IF(CIT_fed_deduction!BT11="",0,(CIT_history!BT11*(1-CIT_fed_deduction!BT11*CIT_history!BT$54))/(1-(CIT_fed_deduction!BT11*CIT_history!BT$54*CIT_history!BT11)))</f>
        <v>0</v>
      </c>
      <c r="BU11" s="22">
        <f>IF(CIT_fed_deduction!BU11="",0,(CIT_history!BU11*(1-CIT_fed_deduction!BU11*CIT_history!BU$54))/(1-(CIT_fed_deduction!BU11*CIT_history!BU$54*CIT_history!BU11)))</f>
        <v>0.05</v>
      </c>
      <c r="BV11" s="22">
        <f>IF(CIT_fed_deduction!BV11="",0,(CIT_history!BV11*(1-CIT_fed_deduction!BV11*CIT_history!BV$54))/(1-(CIT_fed_deduction!BV11*CIT_history!BV$54*CIT_history!BV11)))</f>
        <v>0.05</v>
      </c>
      <c r="BW11" s="22">
        <f>IF(CIT_fed_deduction!BW11="",0,(CIT_history!BW11*(1-CIT_fed_deduction!BW11*CIT_history!BW$54))/(1-(CIT_fed_deduction!BW11*CIT_history!BW$54*CIT_history!BW11)))</f>
        <v>0.05</v>
      </c>
      <c r="BX11" s="22">
        <f>IF(CIT_fed_deduction!BX11="",0,(CIT_history!BX11*(1-CIT_fed_deduction!BX11*CIT_history!BX$54))/(1-(CIT_fed_deduction!BX11*CIT_history!BX$54*CIT_history!BX11)))</f>
        <v>0.05</v>
      </c>
      <c r="BY11" s="22">
        <f>IF(CIT_fed_deduction!BY11="",0,(CIT_history!BY11*(1-CIT_fed_deduction!BY11*CIT_history!BY$54))/(1-(CIT_fed_deduction!BY11*CIT_history!BY$54*CIT_history!BY11)))</f>
        <v>0.05</v>
      </c>
      <c r="BZ11" s="22">
        <f>IF(CIT_fed_deduction!BZ11="",0,(CIT_history!BZ11*(1-CIT_fed_deduction!BZ11*CIT_history!BZ$54))/(1-(CIT_fed_deduction!BZ11*CIT_history!BZ$54*CIT_history!BZ11)))</f>
        <v>0.05</v>
      </c>
      <c r="CA11" s="22">
        <f>IF(CIT_fed_deduction!CA11="",0,(CIT_history!CA11*(1-CIT_fed_deduction!CA11*CIT_history!CA$54))/(1-(CIT_fed_deduction!CA11*CIT_history!CA$54*CIT_history!CA11)))</f>
        <v>0.05</v>
      </c>
      <c r="CB11" s="22">
        <f>IF(CIT_fed_deduction!CB11="",0,(CIT_history!CB11*(1-CIT_fed_deduction!CB11*CIT_history!CB$54))/(1-(CIT_fed_deduction!CB11*CIT_history!CB$54*CIT_history!CB11)))</f>
        <v>0.05</v>
      </c>
      <c r="CC11" s="22">
        <f>IF(CIT_fed_deduction!CC11="",0,(CIT_history!CC11*(1-CIT_fed_deduction!CC11*CIT_history!CC$54))/(1-(CIT_fed_deduction!CC11*CIT_history!CC$54*CIT_history!CC11)))</f>
        <v>0.05</v>
      </c>
      <c r="CD11" s="22">
        <f>IF(CIT_fed_deduction!CD11="",0,(CIT_history!CD11*(1-CIT_fed_deduction!CD11*CIT_history!CD$54))/(1-(CIT_fed_deduction!CD11*CIT_history!CD$54*CIT_history!CD11)))</f>
        <v>0.05</v>
      </c>
      <c r="CE11" s="22">
        <f>IF(CIT_fed_deduction!CE11="",0,(CIT_history!CE11*(1-CIT_fed_deduction!CE11*CIT_history!CE$54))/(1-(CIT_fed_deduction!CE11*CIT_history!CE$54*CIT_history!CE11)))</f>
        <v>0.05</v>
      </c>
      <c r="CF11" s="22">
        <f>IF(CIT_fed_deduction!CF11="",0,(CIT_history!CF11*(1-CIT_fed_deduction!CF11*CIT_history!CF$54))/(1-(CIT_fed_deduction!CF11*CIT_history!CF$54*CIT_history!CF11)))</f>
        <v>0.05</v>
      </c>
      <c r="CG11" s="22">
        <f>IF(CIT_fed_deduction!CG11="",0,(CIT_history!CG11*(1-CIT_fed_deduction!CG11*CIT_history!CG$54))/(1-(CIT_fed_deduction!CG11*CIT_history!CG$54*CIT_history!CG11)))</f>
        <v>0.05</v>
      </c>
      <c r="CH11" s="22">
        <f>IF(CIT_fed_deduction!CH11="",0,(CIT_history!CH11*(1-CIT_fed_deduction!CH11*CIT_history!CH$54))/(1-(CIT_fed_deduction!CH11*CIT_history!CH$54*CIT_history!CH11)))</f>
        <v>0.05</v>
      </c>
      <c r="CI11" s="22">
        <f>IF(CIT_fed_deduction!CI11="",0,(CIT_history!CI11*(1-CIT_fed_deduction!CI11*CIT_history!CI$54))/(1-(CIT_fed_deduction!CI11*CIT_history!CI$54*CIT_history!CI11)))</f>
        <v>5.5E-2</v>
      </c>
      <c r="CJ11" s="22">
        <f>IF(CIT_fed_deduction!CJ11="",0,(CIT_history!CJ11*(1-CIT_fed_deduction!CJ11*CIT_history!CJ$54))/(1-(CIT_fed_deduction!CJ11*CIT_history!CJ$54*CIT_history!CJ11)))</f>
        <v>5.5E-2</v>
      </c>
      <c r="CK11" s="22">
        <f>IF(CIT_fed_deduction!CK11="",0,(CIT_history!CK11*(1-CIT_fed_deduction!CK11*CIT_history!CK$54))/(1-(CIT_fed_deduction!CK11*CIT_history!CK$54*CIT_history!CK11)))</f>
        <v>5.5E-2</v>
      </c>
      <c r="CL11" s="22">
        <f>IF(CIT_fed_deduction!CL11="",0,(CIT_history!CL11*(1-CIT_fed_deduction!CL11*CIT_history!CL$54))/(1-(CIT_fed_deduction!CL11*CIT_history!CL$54*CIT_history!CL11)))</f>
        <v>5.5E-2</v>
      </c>
      <c r="CM11" s="22">
        <f>IF(CIT_fed_deduction!CM11="",0,(CIT_history!CM11*(1-CIT_fed_deduction!CM11*CIT_history!CM$54))/(1-(CIT_fed_deduction!CM11*CIT_history!CM$54*CIT_history!CM11)))</f>
        <v>5.5E-2</v>
      </c>
      <c r="CN11" s="22">
        <f>IF(CIT_fed_deduction!CN11="",0,(CIT_history!CN11*(1-CIT_fed_deduction!CN11*CIT_history!CN$54))/(1-(CIT_fed_deduction!CN11*CIT_history!CN$54*CIT_history!CN11)))</f>
        <v>5.5E-2</v>
      </c>
      <c r="CO11" s="22">
        <f>IF(CIT_fed_deduction!CO11="",0,(CIT_history!CO11*(1-CIT_fed_deduction!CO11*CIT_history!CO$54))/(1-(CIT_fed_deduction!CO11*CIT_history!CO$54*CIT_history!CO11)))</f>
        <v>5.5E-2</v>
      </c>
      <c r="CP11" s="22">
        <f>IF(CIT_fed_deduction!CP11="",0,(CIT_history!CP11*(1-CIT_fed_deduction!CP11*CIT_history!CP$54))/(1-(CIT_fed_deduction!CP11*CIT_history!CP$54*CIT_history!CP11)))</f>
        <v>5.5E-2</v>
      </c>
      <c r="CQ11" s="22">
        <f>IF(CIT_fed_deduction!CQ11="",0,(CIT_history!CQ11*(1-CIT_fed_deduction!CQ11*CIT_history!CQ$54))/(1-(CIT_fed_deduction!CQ11*CIT_history!CQ$54*CIT_history!CQ11)))</f>
        <v>5.5E-2</v>
      </c>
      <c r="CR11" s="22">
        <f>IF(CIT_fed_deduction!CR11="",0,(CIT_history!CR11*(1-CIT_fed_deduction!CR11*CIT_history!CR$54))/(1-(CIT_fed_deduction!CR11*CIT_history!CR$54*CIT_history!CR11)))</f>
        <v>5.5E-2</v>
      </c>
      <c r="CS11" s="22">
        <f>IF(CIT_fed_deduction!CS11="",0,(CIT_history!CS11*(1-CIT_fed_deduction!CS11*CIT_history!CS$54))/(1-(CIT_fed_deduction!CS11*CIT_history!CS$54*CIT_history!CS11)))</f>
        <v>5.5E-2</v>
      </c>
      <c r="CT11" s="22">
        <f>IF(CIT_fed_deduction!CT11="",0,(CIT_history!CT11*(1-CIT_fed_deduction!CT11*CIT_history!CT$54))/(1-(CIT_fed_deduction!CT11*CIT_history!CT$54*CIT_history!CT11)))</f>
        <v>5.5E-2</v>
      </c>
      <c r="CU11" s="22">
        <f>IF(CIT_fed_deduction!CU11="",0,(CIT_history!CU11*(1-CIT_fed_deduction!CU11*CIT_history!CU$54))/(1-(CIT_fed_deduction!CU11*CIT_history!CU$54*CIT_history!CU11)))</f>
        <v>5.5E-2</v>
      </c>
      <c r="CV11" s="22">
        <f>IF(CIT_fed_deduction!CV11="",0,(CIT_history!CV11*(1-CIT_fed_deduction!CV11*CIT_history!CV$54))/(1-(CIT_fed_deduction!CV11*CIT_history!CV$54*CIT_history!CV11)))</f>
        <v>5.5E-2</v>
      </c>
      <c r="CW11" s="22">
        <f>IF(CIT_fed_deduction!CW11="",0,(CIT_history!CW11*(1-CIT_fed_deduction!CW11*CIT_history!CW$54))/(1-(CIT_fed_deduction!CW11*CIT_history!CW$54*CIT_history!CW11)))</f>
        <v>5.5E-2</v>
      </c>
      <c r="CX11" s="22">
        <f>IF(CIT_fed_deduction!CX11="",0,(CIT_history!CX11*(1-CIT_fed_deduction!CX11*CIT_history!CX$54))/(1-(CIT_fed_deduction!CX11*CIT_history!CX$54*CIT_history!CX11)))</f>
        <v>5.5E-2</v>
      </c>
      <c r="CY11" s="22">
        <f>IF(CIT_fed_deduction!CY11="",0,(CIT_history!CY11*(1-CIT_fed_deduction!CY11*CIT_history!CY$54))/(1-(CIT_fed_deduction!CY11*CIT_history!CY$54*CIT_history!CY11)))</f>
        <v>5.5E-2</v>
      </c>
      <c r="CZ11" s="22">
        <f>IF(CIT_fed_deduction!CZ11="",0,(CIT_history!CZ11*(1-CIT_fed_deduction!CZ11*CIT_history!CZ$54))/(1-(CIT_fed_deduction!CZ11*CIT_history!CZ$54*CIT_history!CZ11)))</f>
        <v>5.5E-2</v>
      </c>
      <c r="DA11" s="22">
        <f>IF(CIT_fed_deduction!DA11="",0,(CIT_history!DA11*(1-CIT_fed_deduction!DA11*CIT_history!DA$54))/(1-(CIT_fed_deduction!DA11*CIT_history!DA$54*CIT_history!DA11)))</f>
        <v>5.5E-2</v>
      </c>
      <c r="DB11" s="22">
        <f>IF(CIT_fed_deduction!DB11="",0,(CIT_history!DB11*(1-CIT_fed_deduction!DB11*CIT_history!DB$54))/(1-(CIT_fed_deduction!DB11*CIT_history!DB$54*CIT_history!DB11)))</f>
        <v>5.5E-2</v>
      </c>
      <c r="DC11" s="22">
        <f>IF(CIT_fed_deduction!DC11="",0,(CIT_history!DC11*(1-CIT_fed_deduction!DC11*CIT_history!DC$54))/(1-(CIT_fed_deduction!DC11*CIT_history!DC$54*CIT_history!DC11)))</f>
        <v>5.5E-2</v>
      </c>
      <c r="DD11" s="22">
        <f>IF(CIT_fed_deduction!DD11="",0,(CIT_history!DD11*(1-CIT_fed_deduction!DD11*CIT_history!DD$54))/(1-(CIT_fed_deduction!DD11*CIT_history!DD$54*CIT_history!DD11)))</f>
        <v>5.5E-2</v>
      </c>
      <c r="DE11" s="22">
        <f>IF(CIT_fed_deduction!DE11="",0,(CIT_history!DE11*(1-CIT_fed_deduction!DE11*CIT_history!DE$54))/(1-(CIT_fed_deduction!DE11*CIT_history!DE$54*CIT_history!DE11)))</f>
        <v>5.5E-2</v>
      </c>
      <c r="DF11" s="22">
        <f>IF(CIT_fed_deduction!DF11="",0,(CIT_history!DF11*(1-CIT_fed_deduction!DF11*CIT_history!DF$54))/(1-(CIT_fed_deduction!DF11*CIT_history!DF$54*CIT_history!DF11)))</f>
        <v>5.5E-2</v>
      </c>
      <c r="DG11" s="22">
        <f>IF(CIT_fed_deduction!DG11="",0,(CIT_history!DG11*(1-CIT_fed_deduction!DG11*CIT_history!DG$54))/(1-(CIT_fed_deduction!DG11*CIT_history!DG$54*CIT_history!DG11)))</f>
        <v>5.5E-2</v>
      </c>
      <c r="DH11" s="22">
        <f>IF(CIT_fed_deduction!DH11="",0,(CIT_history!DH11*(1-CIT_fed_deduction!DH11*CIT_history!DH$54))/(1-(CIT_fed_deduction!DH11*CIT_history!DH$54*CIT_history!DH11)))</f>
        <v>5.5E-2</v>
      </c>
      <c r="DI11" s="22">
        <f>IF(CIT_fed_deduction!DI11="",0,(CIT_history!DI11*(1-CIT_fed_deduction!DI11*CIT_history!DI$54))/(1-(CIT_fed_deduction!DI11*CIT_history!DI$54*CIT_history!DI11)))</f>
        <v>5.5E-2</v>
      </c>
      <c r="DJ11" s="22">
        <f>IF(CIT_fed_deduction!DJ11="",0,(CIT_history!DJ11*(1-CIT_fed_deduction!DJ11*CIT_history!DJ$54))/(1-(CIT_fed_deduction!DJ11*CIT_history!DJ$54*CIT_history!DJ11)))</f>
        <v>5.5E-2</v>
      </c>
      <c r="DK11" s="22">
        <f>IF(CIT_fed_deduction!DK11="",0,(CIT_history!DK11*(1-CIT_fed_deduction!DK11*CIT_history!DK$54))/(1-(CIT_fed_deduction!DK11*CIT_history!DK$54*CIT_history!DK11)))</f>
        <v>5.5E-2</v>
      </c>
      <c r="DL11" s="22">
        <f>IF(CIT_fed_deduction!DL11="",0,(CIT_history!DL11*(1-CIT_fed_deduction!DL11*CIT_history!DL$54))/(1-(CIT_fed_deduction!DL11*CIT_history!DL$54*CIT_history!DL11)))</f>
        <v>5.5E-2</v>
      </c>
      <c r="DM11" s="22">
        <f>IF(CIT_fed_deduction!DM11="",0,(CIT_history!DM11*(1-CIT_fed_deduction!DM11*CIT_history!DM$54))/(1-(CIT_fed_deduction!DM11*CIT_history!DM$54*CIT_history!DM11)))</f>
        <v>5.5E-2</v>
      </c>
      <c r="DN11" s="22">
        <f>IF(CIT_fed_deduction!DN11="",0,(CIT_history!DN11*(1-CIT_fed_deduction!DN11*CIT_history!DN$54))/(1-(CIT_fed_deduction!DN11*CIT_history!DN$54*CIT_history!DN11)))</f>
        <v>5.5E-2</v>
      </c>
      <c r="DO11" s="22">
        <f>IF(CIT_fed_deduction!DO11="",0,(CIT_history!DO11*(1-CIT_fed_deduction!DO11*CIT_history!DO$54))/(1-(CIT_fed_deduction!DO11*CIT_history!DO$54*CIT_history!DO11)))</f>
        <v>5.5E-2</v>
      </c>
      <c r="DP11" s="22">
        <f>IF(CIT_fed_deduction!DP11="",0,(CIT_history!DP11*(1-CIT_fed_deduction!DP11*CIT_history!DP$54))/(1-(CIT_fed_deduction!DP11*CIT_history!DP$54*CIT_history!DP11)))</f>
        <v>5.5E-2</v>
      </c>
      <c r="DQ11" s="22">
        <f>IF(CIT_fed_deduction!DQ11="",0,(CIT_history!DQ11*(1-CIT_fed_deduction!DQ11*CIT_history!DQ$54))/(1-(CIT_fed_deduction!DQ11*CIT_history!DQ$54*CIT_history!DQ11)))</f>
        <v>4.4580000000000002E-2</v>
      </c>
      <c r="DR11" s="22">
        <f>IF(CIT_fed_deduction!DR11="",0,(CIT_history!DR11*(1-CIT_fed_deduction!DR11*CIT_history!DR$54))/(1-(CIT_fed_deduction!DR11*CIT_history!DR$54*CIT_history!DR11)))</f>
        <v>4.4580000000000002E-2</v>
      </c>
      <c r="DS11" s="22">
        <f>IF(CIT_fed_deduction!DS11="",0,(CIT_history!DS11*(1-CIT_fed_deduction!DS11*CIT_history!DS$54))/(1-(CIT_fed_deduction!DS11*CIT_history!DS$54*CIT_history!DS11)))</f>
        <v>3.5349999999999999E-2</v>
      </c>
      <c r="DT11" s="22">
        <f>IF(CIT_fed_deduction!DT11="",0,(CIT_history!DT11*(1-CIT_fed_deduction!DT11*CIT_history!DT$54))/(1-(CIT_fed_deduction!DT11*CIT_history!DT$54*CIT_history!DT11)))</f>
        <v>5.5E-2</v>
      </c>
      <c r="DU11" s="22">
        <f>IF(CIT_fed_deduction!DU11="",0,(CIT_history!DU11*(1-CIT_fed_deduction!DU11*CIT_history!DU$54))/(1-(CIT_fed_deduction!DU11*CIT_history!DU$54*CIT_history!DU11)))</f>
        <v>5.5E-2</v>
      </c>
      <c r="DV11" s="22">
        <f>IF(CIT_fed_deduction!DV11="",0,(CIT_history!DV11*(1-CIT_fed_deduction!DV11*CIT_history!DV$54))/(1-(CIT_fed_deduction!DV11*CIT_history!DV$54*CIT_history!DV11)))</f>
        <v>5.5E-2</v>
      </c>
      <c r="DW11" s="22">
        <f>IF(CIT_fed_deduction!DW11="",0,(CIT_history!DW11*(1-CIT_fed_deduction!DW11*CIT_history!DW$54))/(1-(CIT_fed_deduction!DW11*CIT_history!DW$54*CIT_history!DW11)))</f>
        <v>5.5E-2</v>
      </c>
      <c r="DX11" s="22">
        <f>IF(CIT_fed_deduction!DX11="",0,(CIT_history!DX11*(1-CIT_fed_deduction!DX11*CIT_history!DX$54))/(1-(CIT_fed_deduction!DX11*CIT_history!DX$54*CIT_history!DX11)))</f>
        <v>5.5E-2</v>
      </c>
      <c r="DY11" s="144">
        <f>IF(CIT_fed_deduction!DY11="",0,(CIT_history!DY11*(1-CIT_fed_deduction!DY11*CIT_history!DY$54))/(1-(CIT_fed_deduction!DY11*CIT_history!DY$54*CIT_history!DY11)))</f>
        <v>5.5E-2</v>
      </c>
      <c r="DZ11" s="68"/>
      <c r="EA11" s="68"/>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1"/>
      <c r="FL11" s="1"/>
      <c r="FM11" s="1"/>
      <c r="FN11" s="1"/>
    </row>
    <row r="12" spans="1:170" ht="15" customHeight="1">
      <c r="A12" s="137" t="s">
        <v>36</v>
      </c>
      <c r="B12" s="22">
        <f>IF(CIT_fed_deduction!B12="",0,(CIT_history!B12*(1-CIT_fed_deduction!B12*CIT_history!B$54))/(1-(CIT_fed_deduction!B12*CIT_history!B$54*CIT_history!B12)))</f>
        <v>0</v>
      </c>
      <c r="C12" s="22">
        <f>IF(CIT_fed_deduction!C12="",0,(CIT_history!C12*(1-CIT_fed_deduction!C12*CIT_history!C$54))/(1-(CIT_fed_deduction!C12*CIT_history!C$54*CIT_history!C12)))</f>
        <v>0</v>
      </c>
      <c r="D12" s="22">
        <f>IF(CIT_fed_deduction!D12="",0,(CIT_history!D12*(1-CIT_fed_deduction!D12*CIT_history!D$54))/(1-(CIT_fed_deduction!D12*CIT_history!D$54*CIT_history!D12)))</f>
        <v>0</v>
      </c>
      <c r="E12" s="22">
        <f>IF(CIT_fed_deduction!E12="",0,(CIT_history!E12*(1-CIT_fed_deduction!E12*CIT_history!E$54))/(1-(CIT_fed_deduction!E12*CIT_history!E$54*CIT_history!E12)))</f>
        <v>0</v>
      </c>
      <c r="F12" s="22">
        <f>IF(CIT_fed_deduction!F12="",0,(CIT_history!F12*(1-CIT_fed_deduction!F12*CIT_history!F$54))/(1-(CIT_fed_deduction!F12*CIT_history!F$54*CIT_history!F12)))</f>
        <v>0</v>
      </c>
      <c r="G12" s="22">
        <f>IF(CIT_fed_deduction!G12="",0,(CIT_history!G12*(1-CIT_fed_deduction!G12*CIT_history!G$54))/(1-(CIT_fed_deduction!G12*CIT_history!G$54*CIT_history!G12)))</f>
        <v>0</v>
      </c>
      <c r="H12" s="22">
        <f>IF(CIT_fed_deduction!H12="",0,(CIT_history!H12*(1-CIT_fed_deduction!H12*CIT_history!H$54))/(1-(CIT_fed_deduction!H12*CIT_history!H$54*CIT_history!H12)))</f>
        <v>0</v>
      </c>
      <c r="I12" s="22">
        <f>IF(CIT_fed_deduction!I12="",0,(CIT_history!I12*(1-CIT_fed_deduction!I12*CIT_history!I$54))/(1-(CIT_fed_deduction!I12*CIT_history!I$54*CIT_history!I12)))</f>
        <v>0</v>
      </c>
      <c r="J12" s="22">
        <f>IF(CIT_fed_deduction!J12="",0,(CIT_history!J12*(1-CIT_fed_deduction!J12*CIT_history!J$54))/(1-(CIT_fed_deduction!J12*CIT_history!J$54*CIT_history!J12)))</f>
        <v>0</v>
      </c>
      <c r="K12" s="22">
        <f>IF(CIT_fed_deduction!K12="",0,(CIT_history!K12*(1-CIT_fed_deduction!K12*CIT_history!K$54))/(1-(CIT_fed_deduction!K12*CIT_history!K$54*CIT_history!K12)))</f>
        <v>0</v>
      </c>
      <c r="L12" s="22">
        <f>IF(CIT_fed_deduction!L12="",0,(CIT_history!L12*(1-CIT_fed_deduction!L12*CIT_history!L$54))/(1-(CIT_fed_deduction!L12*CIT_history!L$54*CIT_history!L12)))</f>
        <v>0</v>
      </c>
      <c r="M12" s="22">
        <f>IF(CIT_fed_deduction!M12="",0,(CIT_history!M12*(1-CIT_fed_deduction!M12*CIT_history!M$54))/(1-(CIT_fed_deduction!M12*CIT_history!M$54*CIT_history!M12)))</f>
        <v>0</v>
      </c>
      <c r="N12" s="22">
        <f>IF(CIT_fed_deduction!N12="",0,(CIT_history!N12*(1-CIT_fed_deduction!N12*CIT_history!N$54))/(1-(CIT_fed_deduction!N12*CIT_history!N$54*CIT_history!N12)))</f>
        <v>0</v>
      </c>
      <c r="O12" s="22">
        <f>IF(CIT_fed_deduction!O12="",0,(CIT_history!O12*(1-CIT_fed_deduction!O12*CIT_history!O$54))/(1-(CIT_fed_deduction!O12*CIT_history!O$54*CIT_history!O12)))</f>
        <v>0</v>
      </c>
      <c r="P12" s="22">
        <f>IF(CIT_fed_deduction!P12="",0,(CIT_history!P12*(1-CIT_fed_deduction!P12*CIT_history!P$54))/(1-(CIT_fed_deduction!P12*CIT_history!P$54*CIT_history!P12)))</f>
        <v>0</v>
      </c>
      <c r="Q12" s="22">
        <f>IF(CIT_fed_deduction!Q12="",0,(CIT_history!Q12*(1-CIT_fed_deduction!Q12*CIT_history!Q$54))/(1-(CIT_fed_deduction!Q12*CIT_history!Q$54*CIT_history!Q12)))</f>
        <v>0</v>
      </c>
      <c r="R12" s="22">
        <f>IF(CIT_fed_deduction!R12="",0,(CIT_history!R12*(1-CIT_fed_deduction!R12*CIT_history!R$54))/(1-(CIT_fed_deduction!R12*CIT_history!R$54*CIT_history!R12)))</f>
        <v>0</v>
      </c>
      <c r="S12" s="22">
        <f>IF(CIT_fed_deduction!S12="",0,(CIT_history!S12*(1-CIT_fed_deduction!S12*CIT_history!S$54))/(1-(CIT_fed_deduction!S12*CIT_history!S$54*CIT_history!S12)))</f>
        <v>0</v>
      </c>
      <c r="T12" s="22">
        <f>IF(CIT_fed_deduction!T12="",0,(CIT_history!T12*(1-CIT_fed_deduction!T12*CIT_history!T$54))/(1-(CIT_fed_deduction!T12*CIT_history!T$54*CIT_history!T12)))</f>
        <v>0</v>
      </c>
      <c r="U12" s="22">
        <f>IF(CIT_fed_deduction!U12="",0,(CIT_history!U12*(1-CIT_fed_deduction!U12*CIT_history!U$54))/(1-(CIT_fed_deduction!U12*CIT_history!U$54*CIT_history!U12)))</f>
        <v>0</v>
      </c>
      <c r="V12" s="22">
        <f>IF(CIT_fed_deduction!V12="",0,(CIT_history!V12*(1-CIT_fed_deduction!V12*CIT_history!V$54))/(1-(CIT_fed_deduction!V12*CIT_history!V$54*CIT_history!V12)))</f>
        <v>0</v>
      </c>
      <c r="W12" s="22">
        <f>IF(CIT_fed_deduction!W12="",0,(CIT_history!W12*(1-CIT_fed_deduction!W12*CIT_history!W$54))/(1-(CIT_fed_deduction!W12*CIT_history!W$54*CIT_history!W12)))</f>
        <v>0</v>
      </c>
      <c r="X12" s="22">
        <f>IF(CIT_fed_deduction!X12="",0,(CIT_history!X12*(1-CIT_fed_deduction!X12*CIT_history!X$54))/(1-(CIT_fed_deduction!X12*CIT_history!X$54*CIT_history!X12)))</f>
        <v>0</v>
      </c>
      <c r="Y12" s="22">
        <f>IF(CIT_fed_deduction!Y12="",0,(CIT_history!Y12*(1-CIT_fed_deduction!Y12*CIT_history!Y$54))/(1-(CIT_fed_deduction!Y12*CIT_history!Y$54*CIT_history!Y12)))</f>
        <v>0</v>
      </c>
      <c r="Z12" s="22">
        <f>IF(CIT_fed_deduction!Z12="",0,(CIT_history!Z12*(1-CIT_fed_deduction!Z12*CIT_history!Z$54))/(1-(CIT_fed_deduction!Z12*CIT_history!Z$54*CIT_history!Z12)))</f>
        <v>0</v>
      </c>
      <c r="AA12" s="22">
        <f>IF(CIT_fed_deduction!AA12="",0,(CIT_history!AA12*(1-CIT_fed_deduction!AA12*CIT_history!AA$54))/(1-(CIT_fed_deduction!AA12*CIT_history!AA$54*CIT_history!AA12)))</f>
        <v>0</v>
      </c>
      <c r="AB12" s="22">
        <f>IF(CIT_fed_deduction!AB12="",0,(CIT_history!AB12*(1-CIT_fed_deduction!AB12*CIT_history!AB$54))/(1-(CIT_fed_deduction!AB12*CIT_history!AB$54*CIT_history!AB12)))</f>
        <v>0</v>
      </c>
      <c r="AC12" s="22">
        <f>IF(CIT_fed_deduction!AC12="",0,(CIT_history!AC12*(1-CIT_fed_deduction!AC12*CIT_history!AC$54))/(1-(CIT_fed_deduction!AC12*CIT_history!AC$54*CIT_history!AC12)))</f>
        <v>0</v>
      </c>
      <c r="AD12" s="22">
        <f>IF(CIT_fed_deduction!AD12="",0,(CIT_history!AD12*(1-CIT_fed_deduction!AD12*CIT_history!AD$54))/(1-(CIT_fed_deduction!AD12*CIT_history!AD$54*CIT_history!AD12)))</f>
        <v>0</v>
      </c>
      <c r="AE12" s="22">
        <f>IF(CIT_fed_deduction!AE12="",0,(CIT_history!AE12*(1-CIT_fed_deduction!AE12*CIT_history!AE$54))/(1-(CIT_fed_deduction!AE12*CIT_history!AE$54*CIT_history!AE12)))</f>
        <v>3.6666666666666667E-2</v>
      </c>
      <c r="AF12" s="22">
        <f>IF(CIT_fed_deduction!AF12="",0,(CIT_history!AF12*(1-CIT_fed_deduction!AF12*CIT_history!AF$54))/(1-(CIT_fed_deduction!AF12*CIT_history!AF$54*CIT_history!AF12)))</f>
        <v>3.9999999999999994E-2</v>
      </c>
      <c r="AG12" s="22">
        <f>IF(CIT_fed_deduction!AG12="",0,(CIT_history!AG12*(1-CIT_fed_deduction!AG12*CIT_history!AG$54))/(1-(CIT_fed_deduction!AG12*CIT_history!AG$54*CIT_history!AG12)))</f>
        <v>0.04</v>
      </c>
      <c r="AH12" s="22">
        <f>IF(CIT_fed_deduction!AH12="",0,(CIT_history!AH12*(1-CIT_fed_deduction!AH12*CIT_history!AH$54))/(1-(CIT_fed_deduction!AH12*CIT_history!AH$54*CIT_history!AH12)))</f>
        <v>0.04</v>
      </c>
      <c r="AI12" s="22">
        <f>IF(CIT_fed_deduction!AI12="",0,(CIT_history!AI12*(1-CIT_fed_deduction!AI12*CIT_history!AI$54))/(1-(CIT_fed_deduction!AI12*CIT_history!AI$54*CIT_history!AI12)))</f>
        <v>0.04</v>
      </c>
      <c r="AJ12" s="22">
        <f>IF(CIT_fed_deduction!AJ12="",0,(CIT_history!AJ12*(1-CIT_fed_deduction!AJ12*CIT_history!AJ$54))/(1-(CIT_fed_deduction!AJ12*CIT_history!AJ$54*CIT_history!AJ12)))</f>
        <v>0.04</v>
      </c>
      <c r="AK12" s="22">
        <f>IF(CIT_fed_deduction!AK12="",0,(CIT_history!AK12*(1-CIT_fed_deduction!AK12*CIT_history!AK$54))/(1-(CIT_fed_deduction!AK12*CIT_history!AK$54*CIT_history!AK12)))</f>
        <v>0.04</v>
      </c>
      <c r="AL12" s="22">
        <f>IF(CIT_fed_deduction!AL12="",0,(CIT_history!AL12*(1-CIT_fed_deduction!AL12*CIT_history!AL$54))/(1-(CIT_fed_deduction!AL12*CIT_history!AL$54*CIT_history!AL12)))</f>
        <v>0.04</v>
      </c>
      <c r="AM12" s="22">
        <f>IF(CIT_fed_deduction!AM12="",0,(CIT_history!AM12*(1-CIT_fed_deduction!AM12*CIT_history!AM$54))/(1-(CIT_fed_deduction!AM12*CIT_history!AM$54*CIT_history!AM12)))</f>
        <v>5.5E-2</v>
      </c>
      <c r="AN12" s="22">
        <f>IF(CIT_fed_deduction!AN12="",0,(CIT_history!AN12*(1-CIT_fed_deduction!AN12*CIT_history!AN$54))/(1-(CIT_fed_deduction!AN12*CIT_history!AN$54*CIT_history!AN12)))</f>
        <v>4.5020463847203276E-2</v>
      </c>
      <c r="AO12" s="22">
        <f>IF(CIT_fed_deduction!AO12="",0,(CIT_history!AO12*(1-CIT_fed_deduction!AO12*CIT_history!AO$54))/(1-(CIT_fed_deduction!AO12*CIT_history!AO$54*CIT_history!AO12)))</f>
        <v>4.5020463847203276E-2</v>
      </c>
      <c r="AP12" s="22">
        <f>IF(CIT_fed_deduction!AP12="",0,(CIT_history!AP12*(1-CIT_fed_deduction!AP12*CIT_history!AP$54))/(1-(CIT_fed_deduction!AP12*CIT_history!AP$54*CIT_history!AP12)))</f>
        <v>4.2359140656668022E-2</v>
      </c>
      <c r="AQ12" s="22">
        <f>IF(CIT_fed_deduction!AQ12="",0,(CIT_history!AQ12*(1-CIT_fed_deduction!AQ12*CIT_history!AQ$54))/(1-(CIT_fed_deduction!AQ12*CIT_history!AQ$54*CIT_history!AQ12)))</f>
        <v>3.860827102090645E-2</v>
      </c>
      <c r="AR12" s="22">
        <f>IF(CIT_fed_deduction!AR12="",0,(CIT_history!AR12*(1-CIT_fed_deduction!AR12*CIT_history!AR$54))/(1-(CIT_fed_deduction!AR12*CIT_history!AR$54*CIT_history!AR12)))</f>
        <v>3.3742331288343558E-2</v>
      </c>
      <c r="AS12" s="22">
        <f>IF(CIT_fed_deduction!AS12="",0,(CIT_history!AS12*(1-CIT_fed_deduction!AS12*CIT_history!AS$54))/(1-(CIT_fed_deduction!AS12*CIT_history!AS$54*CIT_history!AS12)))</f>
        <v>3.3742331288343558E-2</v>
      </c>
      <c r="AT12" s="22">
        <f>IF(CIT_fed_deduction!AT12="",0,(CIT_history!AT12*(1-CIT_fed_deduction!AT12*CIT_history!AT$54))/(1-(CIT_fed_deduction!AT12*CIT_history!AT$54*CIT_history!AT12)))</f>
        <v>3.3742331288343558E-2</v>
      </c>
      <c r="AU12" s="22">
        <f>IF(CIT_fed_deduction!AU12="",0,(CIT_history!AU12*(1-CIT_fed_deduction!AU12*CIT_history!AU$54))/(1-(CIT_fed_deduction!AU12*CIT_history!AU$54*CIT_history!AU12)))</f>
        <v>3.3742331288343558E-2</v>
      </c>
      <c r="AV12" s="22">
        <f>IF(CIT_fed_deduction!AV12="",0,(CIT_history!AV12*(1-CIT_fed_deduction!AV12*CIT_history!AV$54))/(1-(CIT_fed_deduction!AV12*CIT_history!AV$54*CIT_history!AV12)))</f>
        <v>3.4827903176386475E-2</v>
      </c>
      <c r="AW12" s="22">
        <f>IF(CIT_fed_deduction!AW12="",0,(CIT_history!AW12*(1-CIT_fed_deduction!AW12*CIT_history!AW$54))/(1-(CIT_fed_deduction!AW12*CIT_history!AW$54*CIT_history!AW12)))</f>
        <v>3.4827903176386475E-2</v>
      </c>
      <c r="AX12" s="22">
        <f>IF(CIT_fed_deduction!AX12="",0,(CIT_history!AX12*(1-CIT_fed_deduction!AX12*CIT_history!AX$54))/(1-(CIT_fed_deduction!AX12*CIT_history!AX$54*CIT_history!AX12)))</f>
        <v>3.4827903176386475E-2</v>
      </c>
      <c r="AY12" s="22">
        <f>IF(CIT_fed_deduction!AY12="",0,(CIT_history!AY12*(1-CIT_fed_deduction!AY12*CIT_history!AY$54))/(1-(CIT_fed_deduction!AY12*CIT_history!AY$54*CIT_history!AY12)))</f>
        <v>4.7864127637673698E-2</v>
      </c>
      <c r="AZ12" s="22">
        <f>IF(CIT_fed_deduction!AZ12="",0,(CIT_history!AZ12*(1-CIT_fed_deduction!AZ12*CIT_history!AZ$54))/(1-(CIT_fed_deduction!AZ12*CIT_history!AZ$54*CIT_history!AZ12)))</f>
        <v>4.4914816726897268E-2</v>
      </c>
      <c r="BA12" s="22">
        <f>IF(CIT_fed_deduction!BA12="",0,(CIT_history!BA12*(1-CIT_fed_deduction!BA12*CIT_history!BA$54))/(1-(CIT_fed_deduction!BA12*CIT_history!BA$54*CIT_history!BA12)))</f>
        <v>2.7865289904458194E-2</v>
      </c>
      <c r="BB12" s="22">
        <f>IF(CIT_fed_deduction!BB12="",0,(CIT_history!BB12*(1-CIT_fed_deduction!BB12*CIT_history!BB$54))/(1-(CIT_fed_deduction!BB12*CIT_history!BB$54*CIT_history!BB12)))</f>
        <v>2.7177269919703519E-2</v>
      </c>
      <c r="BC12" s="22">
        <f>IF(CIT_fed_deduction!BC12="",0,(CIT_history!BC12*(1-CIT_fed_deduction!BC12*CIT_history!BC$54))/(1-(CIT_fed_deduction!BC12*CIT_history!BC$54*CIT_history!BC12)))</f>
        <v>2.7177269919703519E-2</v>
      </c>
      <c r="BD12" s="22">
        <f>IF(CIT_fed_deduction!BD12="",0,(CIT_history!BD12*(1-CIT_fed_deduction!BD12*CIT_history!BD$54))/(1-(CIT_fed_deduction!BD12*CIT_history!BD$54*CIT_history!BD12)))</f>
        <v>2.7177269919703519E-2</v>
      </c>
      <c r="BE12" s="22">
        <f>IF(CIT_fed_deduction!BE12="",0,(CIT_history!BE12*(1-CIT_fed_deduction!BE12*CIT_history!BE$54))/(1-(CIT_fed_deduction!BE12*CIT_history!BE$54*CIT_history!BE12)))</f>
        <v>5.5E-2</v>
      </c>
      <c r="BF12" s="22">
        <f>IF(CIT_fed_deduction!BF12="",0,(CIT_history!BF12*(1-CIT_fed_deduction!BF12*CIT_history!BF$54))/(1-(CIT_fed_deduction!BF12*CIT_history!BF$54*CIT_history!BF12)))</f>
        <v>5.5E-2</v>
      </c>
      <c r="BG12" s="22">
        <f>IF(CIT_fed_deduction!BG12="",0,(CIT_history!BG12*(1-CIT_fed_deduction!BG12*CIT_history!BG$54))/(1-(CIT_fed_deduction!BG12*CIT_history!BG$54*CIT_history!BG12)))</f>
        <v>5.5E-2</v>
      </c>
      <c r="BH12" s="22">
        <f>IF(CIT_fed_deduction!BH12="",0,(CIT_history!BH12*(1-CIT_fed_deduction!BH12*CIT_history!BH$54))/(1-(CIT_fed_deduction!BH12*CIT_history!BH$54*CIT_history!BH12)))</f>
        <v>5.5E-2</v>
      </c>
      <c r="BI12" s="22">
        <f>IF(CIT_fed_deduction!BI12="",0,(CIT_history!BI12*(1-CIT_fed_deduction!BI12*CIT_history!BI$54))/(1-(CIT_fed_deduction!BI12*CIT_history!BI$54*CIT_history!BI12)))</f>
        <v>5.5E-2</v>
      </c>
      <c r="BJ12" s="22">
        <f>IF(CIT_fed_deduction!BJ12="",0,(CIT_history!BJ12*(1-CIT_fed_deduction!BJ12*CIT_history!BJ$54))/(1-(CIT_fed_deduction!BJ12*CIT_history!BJ$54*CIT_history!BJ12)))</f>
        <v>5.5E-2</v>
      </c>
      <c r="BK12" s="22">
        <f>IF(CIT_fed_deduction!BK12="",0,(CIT_history!BK12*(1-CIT_fed_deduction!BK12*CIT_history!BK$54))/(1-(CIT_fed_deduction!BK12*CIT_history!BK$54*CIT_history!BK12)))</f>
        <v>5.5E-2</v>
      </c>
      <c r="BL12" s="22">
        <f>IF(CIT_fed_deduction!BL12="",0,(CIT_history!BL12*(1-CIT_fed_deduction!BL12*CIT_history!BL$54))/(1-(CIT_fed_deduction!BL12*CIT_history!BL$54*CIT_history!BL12)))</f>
        <v>5.5E-2</v>
      </c>
      <c r="BM12" s="22">
        <f>IF(CIT_fed_deduction!BM12="",0,(CIT_history!BM12*(1-CIT_fed_deduction!BM12*CIT_history!BM$54))/(1-(CIT_fed_deduction!BM12*CIT_history!BM$54*CIT_history!BM12)))</f>
        <v>5.5E-2</v>
      </c>
      <c r="BN12" s="22">
        <f>IF(CIT_fed_deduction!BN12="",0,(CIT_history!BN12*(1-CIT_fed_deduction!BN12*CIT_history!BN$54))/(1-(CIT_fed_deduction!BN12*CIT_history!BN$54*CIT_history!BN12)))</f>
        <v>0.05</v>
      </c>
      <c r="BO12" s="22">
        <f>IF(CIT_fed_deduction!BO12="",0,(CIT_history!BO12*(1-CIT_fed_deduction!BO12*CIT_history!BO$54))/(1-(CIT_fed_deduction!BO12*CIT_history!BO$54*CIT_history!BO12)))</f>
        <v>0.05</v>
      </c>
      <c r="BP12" s="22">
        <f>IF(CIT_fed_deduction!BP12="",0,(CIT_history!BP12*(1-CIT_fed_deduction!BP12*CIT_history!BP$54))/(1-(CIT_fed_deduction!BP12*CIT_history!BP$54*CIT_history!BP12)))</f>
        <v>0.05</v>
      </c>
      <c r="BQ12" s="22">
        <f>IF(CIT_fed_deduction!BQ12="",0,(CIT_history!BQ12*(1-CIT_fed_deduction!BQ12*CIT_history!BQ$54))/(1-(CIT_fed_deduction!BQ12*CIT_history!BQ$54*CIT_history!BQ12)))</f>
        <v>0.05</v>
      </c>
      <c r="BR12" s="22">
        <f>IF(CIT_fed_deduction!BR12="",0,(CIT_history!BR12*(1-CIT_fed_deduction!BR12*CIT_history!BR$54))/(1-(CIT_fed_deduction!BR12*CIT_history!BR$54*CIT_history!BR12)))</f>
        <v>0.05</v>
      </c>
      <c r="BS12" s="22">
        <f>IF(CIT_fed_deduction!BS12="",0,(CIT_history!BS12*(1-CIT_fed_deduction!BS12*CIT_history!BS$54))/(1-(CIT_fed_deduction!BS12*CIT_history!BS$54*CIT_history!BS12)))</f>
        <v>0.06</v>
      </c>
      <c r="BT12" s="22">
        <f>IF(CIT_fed_deduction!BT12="",0,(CIT_history!BT12*(1-CIT_fed_deduction!BT12*CIT_history!BT$54))/(1-(CIT_fed_deduction!BT12*CIT_history!BT$54*CIT_history!BT12)))</f>
        <v>0.06</v>
      </c>
      <c r="BU12" s="22">
        <f>IF(CIT_fed_deduction!BU12="",0,(CIT_history!BU12*(1-CIT_fed_deduction!BU12*CIT_history!BU$54))/(1-(CIT_fed_deduction!BU12*CIT_history!BU$54*CIT_history!BU12)))</f>
        <v>0.06</v>
      </c>
      <c r="BV12" s="22">
        <f>IF(CIT_fed_deduction!BV12="",0,(CIT_history!BV12*(1-CIT_fed_deduction!BV12*CIT_history!BV$54))/(1-(CIT_fed_deduction!BV12*CIT_history!BV$54*CIT_history!BV12)))</f>
        <v>0.06</v>
      </c>
      <c r="BW12" s="22">
        <f>IF(CIT_fed_deduction!BW12="",0,(CIT_history!BW12*(1-CIT_fed_deduction!BW12*CIT_history!BW$54))/(1-(CIT_fed_deduction!BW12*CIT_history!BW$54*CIT_history!BW12)))</f>
        <v>0.06</v>
      </c>
      <c r="BX12" s="22">
        <f>IF(CIT_fed_deduction!BX12="",0,(CIT_history!BX12*(1-CIT_fed_deduction!BX12*CIT_history!BX$54))/(1-(CIT_fed_deduction!BX12*CIT_history!BX$54*CIT_history!BX12)))</f>
        <v>0.06</v>
      </c>
      <c r="BY12" s="22">
        <f>IF(CIT_fed_deduction!BY12="",0,(CIT_history!BY12*(1-CIT_fed_deduction!BY12*CIT_history!BY$54))/(1-(CIT_fed_deduction!BY12*CIT_history!BY$54*CIT_history!BY12)))</f>
        <v>0.06</v>
      </c>
      <c r="BZ12" s="22">
        <f>IF(CIT_fed_deduction!BZ12="",0,(CIT_history!BZ12*(1-CIT_fed_deduction!BZ12*CIT_history!BZ$54))/(1-(CIT_fed_deduction!BZ12*CIT_history!BZ$54*CIT_history!BZ12)))</f>
        <v>0.06</v>
      </c>
      <c r="CA12" s="22">
        <f>IF(CIT_fed_deduction!CA12="",0,(CIT_history!CA12*(1-CIT_fed_deduction!CA12*CIT_history!CA$54))/(1-(CIT_fed_deduction!CA12*CIT_history!CA$54*CIT_history!CA12)))</f>
        <v>0.06</v>
      </c>
      <c r="CB12" s="22">
        <f>IF(CIT_fed_deduction!CB12="",0,(CIT_history!CB12*(1-CIT_fed_deduction!CB12*CIT_history!CB$54))/(1-(CIT_fed_deduction!CB12*CIT_history!CB$54*CIT_history!CB12)))</f>
        <v>0.06</v>
      </c>
      <c r="CC12" s="22">
        <f>IF(CIT_fed_deduction!CC12="",0,(CIT_history!CC12*(1-CIT_fed_deduction!CC12*CIT_history!CC$54))/(1-(CIT_fed_deduction!CC12*CIT_history!CC$54*CIT_history!CC12)))</f>
        <v>0.06</v>
      </c>
      <c r="CD12" s="22">
        <f>IF(CIT_fed_deduction!CD12="",0,(CIT_history!CD12*(1-CIT_fed_deduction!CD12*CIT_history!CD$54))/(1-(CIT_fed_deduction!CD12*CIT_history!CD$54*CIT_history!CD12)))</f>
        <v>0.06</v>
      </c>
      <c r="CE12" s="22">
        <f>IF(CIT_fed_deduction!CE12="",0,(CIT_history!CE12*(1-CIT_fed_deduction!CE12*CIT_history!CE$54))/(1-(CIT_fed_deduction!CE12*CIT_history!CE$54*CIT_history!CE12)))</f>
        <v>0.06</v>
      </c>
      <c r="CF12" s="22">
        <f>IF(CIT_fed_deduction!CF12="",0,(CIT_history!CF12*(1-CIT_fed_deduction!CF12*CIT_history!CF$54))/(1-(CIT_fed_deduction!CF12*CIT_history!CF$54*CIT_history!CF12)))</f>
        <v>0.06</v>
      </c>
      <c r="CG12" s="22">
        <f>IF(CIT_fed_deduction!CG12="",0,(CIT_history!CG12*(1-CIT_fed_deduction!CG12*CIT_history!CG$54))/(1-(CIT_fed_deduction!CG12*CIT_history!CG$54*CIT_history!CG12)))</f>
        <v>0.06</v>
      </c>
      <c r="CH12" s="22">
        <f>IF(CIT_fed_deduction!CH12="",0,(CIT_history!CH12*(1-CIT_fed_deduction!CH12*CIT_history!CH$54))/(1-(CIT_fed_deduction!CH12*CIT_history!CH$54*CIT_history!CH12)))</f>
        <v>0.06</v>
      </c>
      <c r="CI12" s="22">
        <f>IF(CIT_fed_deduction!CI12="",0,(CIT_history!CI12*(1-CIT_fed_deduction!CI12*CIT_history!CI$54))/(1-(CIT_fed_deduction!CI12*CIT_history!CI$54*CIT_history!CI12)))</f>
        <v>0.06</v>
      </c>
      <c r="CJ12" s="22">
        <f>IF(CIT_fed_deduction!CJ12="",0,(CIT_history!CJ12*(1-CIT_fed_deduction!CJ12*CIT_history!CJ$54))/(1-(CIT_fed_deduction!CJ12*CIT_history!CJ$54*CIT_history!CJ12)))</f>
        <v>0.06</v>
      </c>
      <c r="CK12" s="22">
        <f>IF(CIT_fed_deduction!CK12="",0,(CIT_history!CK12*(1-CIT_fed_deduction!CK12*CIT_history!CK$54))/(1-(CIT_fed_deduction!CK12*CIT_history!CK$54*CIT_history!CK12)))</f>
        <v>0.06</v>
      </c>
      <c r="CL12" s="22">
        <f>IF(CIT_fed_deduction!CL12="",0,(CIT_history!CL12*(1-CIT_fed_deduction!CL12*CIT_history!CL$54))/(1-(CIT_fed_deduction!CL12*CIT_history!CL$54*CIT_history!CL12)))</f>
        <v>0.06</v>
      </c>
      <c r="CM12" s="22">
        <f>IF(CIT_fed_deduction!CM12="",0,(CIT_history!CM12*(1-CIT_fed_deduction!CM12*CIT_history!CM$54))/(1-(CIT_fed_deduction!CM12*CIT_history!CM$54*CIT_history!CM12)))</f>
        <v>0.06</v>
      </c>
      <c r="CN12" s="22">
        <f>IF(CIT_fed_deduction!CN12="",0,(CIT_history!CN12*(1-CIT_fed_deduction!CN12*CIT_history!CN$54))/(1-(CIT_fed_deduction!CN12*CIT_history!CN$54*CIT_history!CN12)))</f>
        <v>0.06</v>
      </c>
      <c r="CO12" s="22">
        <f>IF(CIT_fed_deduction!CO12="",0,(CIT_history!CO12*(1-CIT_fed_deduction!CO12*CIT_history!CO$54))/(1-(CIT_fed_deduction!CO12*CIT_history!CO$54*CIT_history!CO12)))</f>
        <v>0.06</v>
      </c>
      <c r="CP12" s="22">
        <f>IF(CIT_fed_deduction!CP12="",0,(CIT_history!CP12*(1-CIT_fed_deduction!CP12*CIT_history!CP$54))/(1-(CIT_fed_deduction!CP12*CIT_history!CP$54*CIT_history!CP12)))</f>
        <v>0.06</v>
      </c>
      <c r="CQ12" s="22">
        <f>IF(CIT_fed_deduction!CQ12="",0,(CIT_history!CQ12*(1-CIT_fed_deduction!CQ12*CIT_history!CQ$54))/(1-(CIT_fed_deduction!CQ12*CIT_history!CQ$54*CIT_history!CQ12)))</f>
        <v>0.06</v>
      </c>
      <c r="CR12" s="22">
        <f>IF(CIT_fed_deduction!CR12="",0,(CIT_history!CR12*(1-CIT_fed_deduction!CR12*CIT_history!CR$54))/(1-(CIT_fed_deduction!CR12*CIT_history!CR$54*CIT_history!CR12)))</f>
        <v>0.06</v>
      </c>
      <c r="CS12" s="22">
        <f>IF(CIT_fed_deduction!CS12="",0,(CIT_history!CS12*(1-CIT_fed_deduction!CS12*CIT_history!CS$54))/(1-(CIT_fed_deduction!CS12*CIT_history!CS$54*CIT_history!CS12)))</f>
        <v>0.06</v>
      </c>
      <c r="CT12" s="22">
        <f>IF(CIT_fed_deduction!CT12="",0,(CIT_history!CT12*(1-CIT_fed_deduction!CT12*CIT_history!CT$54))/(1-(CIT_fed_deduction!CT12*CIT_history!CT$54*CIT_history!CT12)))</f>
        <v>0.06</v>
      </c>
      <c r="CU12" s="22">
        <f>IF(CIT_fed_deduction!CU12="",0,(CIT_history!CU12*(1-CIT_fed_deduction!CU12*CIT_history!CU$54))/(1-(CIT_fed_deduction!CU12*CIT_history!CU$54*CIT_history!CU12)))</f>
        <v>0.06</v>
      </c>
      <c r="CV12" s="22">
        <f>IF(CIT_fed_deduction!CV12="",0,(CIT_history!CV12*(1-CIT_fed_deduction!CV12*CIT_history!CV$54))/(1-(CIT_fed_deduction!CV12*CIT_history!CV$54*CIT_history!CV12)))</f>
        <v>0.06</v>
      </c>
      <c r="CW12" s="22">
        <f>IF(CIT_fed_deduction!CW12="",0,(CIT_history!CW12*(1-CIT_fed_deduction!CW12*CIT_history!CW$54))/(1-(CIT_fed_deduction!CW12*CIT_history!CW$54*CIT_history!CW12)))</f>
        <v>0.06</v>
      </c>
      <c r="CX12" s="22">
        <f>IF(CIT_fed_deduction!CX12="",0,(CIT_history!CX12*(1-CIT_fed_deduction!CX12*CIT_history!CX$54))/(1-(CIT_fed_deduction!CX12*CIT_history!CX$54*CIT_history!CX12)))</f>
        <v>0.06</v>
      </c>
      <c r="CY12" s="22">
        <f>IF(CIT_fed_deduction!CY12="",0,(CIT_history!CY12*(1-CIT_fed_deduction!CY12*CIT_history!CY$54))/(1-(CIT_fed_deduction!CY12*CIT_history!CY$54*CIT_history!CY12)))</f>
        <v>0.06</v>
      </c>
      <c r="CZ12" s="22">
        <f>IF(CIT_fed_deduction!CZ12="",0,(CIT_history!CZ12*(1-CIT_fed_deduction!CZ12*CIT_history!CZ$54))/(1-(CIT_fed_deduction!CZ12*CIT_history!CZ$54*CIT_history!CZ12)))</f>
        <v>0.06</v>
      </c>
      <c r="DA12" s="22">
        <f>IF(CIT_fed_deduction!DA12="",0,(CIT_history!DA12*(1-CIT_fed_deduction!DA12*CIT_history!DA$54))/(1-(CIT_fed_deduction!DA12*CIT_history!DA$54*CIT_history!DA12)))</f>
        <v>0.06</v>
      </c>
      <c r="DB12" s="22">
        <f>IF(CIT_fed_deduction!DB12="",0,(CIT_history!DB12*(1-CIT_fed_deduction!DB12*CIT_history!DB$54))/(1-(CIT_fed_deduction!DB12*CIT_history!DB$54*CIT_history!DB12)))</f>
        <v>0.06</v>
      </c>
      <c r="DC12" s="22">
        <f>IF(CIT_fed_deduction!DC12="",0,(CIT_history!DC12*(1-CIT_fed_deduction!DC12*CIT_history!DC$54))/(1-(CIT_fed_deduction!DC12*CIT_history!DC$54*CIT_history!DC12)))</f>
        <v>0.06</v>
      </c>
      <c r="DD12" s="22">
        <f>IF(CIT_fed_deduction!DD12="",0,(CIT_history!DD12*(1-CIT_fed_deduction!DD12*CIT_history!DD$54))/(1-(CIT_fed_deduction!DD12*CIT_history!DD$54*CIT_history!DD12)))</f>
        <v>0.06</v>
      </c>
      <c r="DE12" s="22">
        <f>IF(CIT_fed_deduction!DE12="",0,(CIT_history!DE12*(1-CIT_fed_deduction!DE12*CIT_history!DE$54))/(1-(CIT_fed_deduction!DE12*CIT_history!DE$54*CIT_history!DE12)))</f>
        <v>0.06</v>
      </c>
      <c r="DF12" s="22">
        <f>IF(CIT_fed_deduction!DF12="",0,(CIT_history!DF12*(1-CIT_fed_deduction!DF12*CIT_history!DF$54))/(1-(CIT_fed_deduction!DF12*CIT_history!DF$54*CIT_history!DF12)))</f>
        <v>0.06</v>
      </c>
      <c r="DG12" s="22">
        <f>IF(CIT_fed_deduction!DG12="",0,(CIT_history!DG12*(1-CIT_fed_deduction!DG12*CIT_history!DG$54))/(1-(CIT_fed_deduction!DG12*CIT_history!DG$54*CIT_history!DG12)))</f>
        <v>0.06</v>
      </c>
      <c r="DH12" s="22">
        <f>IF(CIT_fed_deduction!DH12="",0,(CIT_history!DH12*(1-CIT_fed_deduction!DH12*CIT_history!DH$54))/(1-(CIT_fed_deduction!DH12*CIT_history!DH$54*CIT_history!DH12)))</f>
        <v>0.06</v>
      </c>
      <c r="DI12" s="22">
        <f>IF(CIT_fed_deduction!DI12="",0,(CIT_history!DI12*(1-CIT_fed_deduction!DI12*CIT_history!DI$54))/(1-(CIT_fed_deduction!DI12*CIT_history!DI$54*CIT_history!DI12)))</f>
        <v>0.06</v>
      </c>
      <c r="DJ12" s="22">
        <f>IF(CIT_fed_deduction!DJ12="",0,(CIT_history!DJ12*(1-CIT_fed_deduction!DJ12*CIT_history!DJ$54))/(1-(CIT_fed_deduction!DJ12*CIT_history!DJ$54*CIT_history!DJ12)))</f>
        <v>0.06</v>
      </c>
      <c r="DK12" s="22">
        <f>IF(CIT_fed_deduction!DK12="",0,(CIT_history!DK12*(1-CIT_fed_deduction!DK12*CIT_history!DK$54))/(1-(CIT_fed_deduction!DK12*CIT_history!DK$54*CIT_history!DK12)))</f>
        <v>0.06</v>
      </c>
      <c r="DL12" s="22">
        <f>IF(CIT_fed_deduction!DL12="",0,(CIT_history!DL12*(1-CIT_fed_deduction!DL12*CIT_history!DL$54))/(1-(CIT_fed_deduction!DL12*CIT_history!DL$54*CIT_history!DL12)))</f>
        <v>0.06</v>
      </c>
      <c r="DM12" s="22">
        <f>IF(CIT_fed_deduction!DM12="",0,(CIT_history!DM12*(1-CIT_fed_deduction!DM12*CIT_history!DM$54))/(1-(CIT_fed_deduction!DM12*CIT_history!DM$54*CIT_history!DM12)))</f>
        <v>0.06</v>
      </c>
      <c r="DN12" s="22">
        <f>IF(CIT_fed_deduction!DN12="",0,(CIT_history!DN12*(1-CIT_fed_deduction!DN12*CIT_history!DN$54))/(1-(CIT_fed_deduction!DN12*CIT_history!DN$54*CIT_history!DN12)))</f>
        <v>0.06</v>
      </c>
      <c r="DO12" s="22">
        <f>IF(CIT_fed_deduction!DO12="",0,(CIT_history!DO12*(1-CIT_fed_deduction!DO12*CIT_history!DO$54))/(1-(CIT_fed_deduction!DO12*CIT_history!DO$54*CIT_history!DO12)))</f>
        <v>0.06</v>
      </c>
      <c r="DP12" s="22">
        <f>IF(CIT_fed_deduction!DP12="",0,(CIT_history!DP12*(1-CIT_fed_deduction!DP12*CIT_history!DP$54))/(1-(CIT_fed_deduction!DP12*CIT_history!DP$54*CIT_history!DP12)))</f>
        <v>5.7500000000000002E-2</v>
      </c>
      <c r="DQ12" s="22">
        <f>IF(CIT_fed_deduction!DQ12="",0,(CIT_history!DQ12*(1-CIT_fed_deduction!DQ12*CIT_history!DQ$54))/(1-(CIT_fed_deduction!DQ12*CIT_history!DQ$54*CIT_history!DQ12)))</f>
        <v>5.7500000000000002E-2</v>
      </c>
      <c r="DR12" s="22">
        <f>IF(CIT_fed_deduction!DR12="",0,(CIT_history!DR12*(1-CIT_fed_deduction!DR12*CIT_history!DR$54))/(1-(CIT_fed_deduction!DR12*CIT_history!DR$54*CIT_history!DR12)))</f>
        <v>5.7500000000000002E-2</v>
      </c>
      <c r="DS12" s="22">
        <f>IF(CIT_fed_deduction!DS12="",0,(CIT_history!DS12*(1-CIT_fed_deduction!DS12*CIT_history!DS$54))/(1-(CIT_fed_deduction!DS12*CIT_history!DS$54*CIT_history!DS12)))</f>
        <v>5.7500000000000002E-2</v>
      </c>
      <c r="DT12" s="22">
        <f>IF(CIT_fed_deduction!DT12="",0,(CIT_history!DT12*(1-CIT_fed_deduction!DT12*CIT_history!DT$54))/(1-(CIT_fed_deduction!DT12*CIT_history!DT$54*CIT_history!DT12)))</f>
        <v>5.7500000000000002E-2</v>
      </c>
      <c r="DU12" s="22">
        <f>IF(CIT_fed_deduction!DU12="",0,(CIT_history!DU12*(1-CIT_fed_deduction!DU12*CIT_history!DU$54))/(1-(CIT_fed_deduction!DU12*CIT_history!DU$54*CIT_history!DU12)))</f>
        <v>5.7500000000000002E-2</v>
      </c>
      <c r="DV12" s="22">
        <f>IF(CIT_fed_deduction!DV12="",0,(CIT_history!DV12*(1-CIT_fed_deduction!DV12*CIT_history!DV$54))/(1-(CIT_fed_deduction!DV12*CIT_history!DV$54*CIT_history!DV12)))</f>
        <v>5.3900000000000003E-2</v>
      </c>
      <c r="DW12" s="22">
        <f>IF(CIT_fed_deduction!DW12="",0,(CIT_history!DW12*(1-CIT_fed_deduction!DW12*CIT_history!DW$54))/(1-(CIT_fed_deduction!DW12*CIT_history!DW$54*CIT_history!DW12)))</f>
        <v>5.1900000000000002E-2</v>
      </c>
      <c r="DX12" s="22">
        <f>IF(CIT_fed_deduction!DX12="",0,(CIT_history!DX12*(1-CIT_fed_deduction!DX12*CIT_history!DX$54))/(1-(CIT_fed_deduction!DX12*CIT_history!DX$54*CIT_history!DX12)))</f>
        <v>5.0900000000000001E-2</v>
      </c>
      <c r="DY12" s="144">
        <f>IF(CIT_fed_deduction!DY12="",0,(CIT_history!DY12*(1-CIT_fed_deduction!DY12*CIT_history!DY$54))/(1-(CIT_fed_deduction!DY12*CIT_history!DY$54*CIT_history!DY12)))</f>
        <v>5.0900000000000001E-2</v>
      </c>
      <c r="DZ12" s="68"/>
      <c r="EA12" s="68"/>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1"/>
      <c r="FL12" s="1"/>
      <c r="FM12" s="1"/>
      <c r="FN12" s="1"/>
    </row>
    <row r="13" spans="1:170" ht="15" customHeight="1">
      <c r="A13" s="137" t="s">
        <v>37</v>
      </c>
      <c r="B13" s="22">
        <f>IF(CIT_fed_deduction!B13="",0,(CIT_history!B13*(1-CIT_fed_deduction!B13*CIT_history!B$54))/(1-(CIT_fed_deduction!B13*CIT_history!B$54*CIT_history!B13)))</f>
        <v>0</v>
      </c>
      <c r="C13" s="22">
        <f>IF(CIT_fed_deduction!C13="",0,(CIT_history!C13*(1-CIT_fed_deduction!C13*CIT_history!C$54))/(1-(CIT_fed_deduction!C13*CIT_history!C$54*CIT_history!C13)))</f>
        <v>0.02</v>
      </c>
      <c r="D13" s="22">
        <f>IF(CIT_fed_deduction!D13="",0,(CIT_history!D13*(1-CIT_fed_deduction!D13*CIT_history!D$54))/(1-(CIT_fed_deduction!D13*CIT_history!D$54*CIT_history!D13)))</f>
        <v>0.02</v>
      </c>
      <c r="E13" s="22">
        <f>IF(CIT_fed_deduction!E13="",0,(CIT_history!E13*(1-CIT_fed_deduction!E13*CIT_history!E$54))/(1-(CIT_fed_deduction!E13*CIT_history!E$54*CIT_history!E13)))</f>
        <v>0.02</v>
      </c>
      <c r="F13" s="22">
        <f>IF(CIT_fed_deduction!F13="",0,(CIT_history!F13*(1-CIT_fed_deduction!F13*CIT_history!F$54))/(1-(CIT_fed_deduction!F13*CIT_history!F$54*CIT_history!F13)))</f>
        <v>0.02</v>
      </c>
      <c r="G13" s="22">
        <f>IF(CIT_fed_deduction!G13="",0,(CIT_history!G13*(1-CIT_fed_deduction!G13*CIT_history!G$54))/(1-(CIT_fed_deduction!G13*CIT_history!G$54*CIT_history!G13)))</f>
        <v>0.02</v>
      </c>
      <c r="H13" s="22">
        <f>IF(CIT_fed_deduction!H13="",0,(CIT_history!H13*(1-CIT_fed_deduction!H13*CIT_history!H$54))/(1-(CIT_fed_deduction!H13*CIT_history!H$54*CIT_history!H13)))</f>
        <v>0.02</v>
      </c>
      <c r="I13" s="22">
        <f>IF(CIT_fed_deduction!I13="",0,(CIT_history!I13*(1-CIT_fed_deduction!I13*CIT_history!I$54))/(1-(CIT_fed_deduction!I13*CIT_history!I$54*CIT_history!I13)))</f>
        <v>0.02</v>
      </c>
      <c r="J13" s="22">
        <f>IF(CIT_fed_deduction!J13="",0,(CIT_history!J13*(1-CIT_fed_deduction!J13*CIT_history!J$54))/(1-(CIT_fed_deduction!J13*CIT_history!J$54*CIT_history!J13)))</f>
        <v>0.02</v>
      </c>
      <c r="K13" s="22">
        <f>IF(CIT_fed_deduction!K13="",0,(CIT_history!K13*(1-CIT_fed_deduction!K13*CIT_history!K$54))/(1-(CIT_fed_deduction!K13*CIT_history!K$54*CIT_history!K13)))</f>
        <v>3.9615846338535418E-2</v>
      </c>
      <c r="L13" s="22">
        <f>IF(CIT_fed_deduction!L13="",0,(CIT_history!L13*(1-CIT_fed_deduction!L13*CIT_history!L$54))/(1-(CIT_fed_deduction!L13*CIT_history!L$54*CIT_history!L13)))</f>
        <v>3.9615846338535418E-2</v>
      </c>
      <c r="M13" s="22">
        <f>IF(CIT_fed_deduction!M13="",0,(CIT_history!M13*(1-CIT_fed_deduction!M13*CIT_history!M$54))/(1-(CIT_fed_deduction!M13*CIT_history!M$54*CIT_history!M13)))</f>
        <v>3.9615846338535418E-2</v>
      </c>
      <c r="N13" s="22">
        <f>IF(CIT_fed_deduction!N13="",0,(CIT_history!N13*(1-CIT_fed_deduction!N13*CIT_history!N$54))/(1-(CIT_fed_deduction!N13*CIT_history!N$54*CIT_history!N13)))</f>
        <v>3.9615846338535418E-2</v>
      </c>
      <c r="O13" s="22">
        <f>IF(CIT_fed_deduction!O13="",0,(CIT_history!O13*(1-CIT_fed_deduction!O13*CIT_history!O$54))/(1-(CIT_fed_deduction!O13*CIT_history!O$54*CIT_history!O13)))</f>
        <v>2.9708912673802136E-2</v>
      </c>
      <c r="P13" s="22">
        <f>IF(CIT_fed_deduction!P13="",0,(CIT_history!P13*(1-CIT_fed_deduction!P13*CIT_history!P$54))/(1-(CIT_fed_deduction!P13*CIT_history!P$54*CIT_history!P13)))</f>
        <v>2.9708912673802136E-2</v>
      </c>
      <c r="Q13" s="22">
        <f>IF(CIT_fed_deduction!Q13="",0,(CIT_history!Q13*(1-CIT_fed_deduction!Q13*CIT_history!Q$54))/(1-(CIT_fed_deduction!Q13*CIT_history!Q$54*CIT_history!Q13)))</f>
        <v>2.9708912673802136E-2</v>
      </c>
      <c r="R13" s="22">
        <f>IF(CIT_fed_deduction!R13="",0,(CIT_history!R13*(1-CIT_fed_deduction!R13*CIT_history!R$54))/(1-(CIT_fed_deduction!R13*CIT_history!R$54*CIT_history!R13)))</f>
        <v>2.9417650590354213E-2</v>
      </c>
      <c r="S13" s="22">
        <f>IF(CIT_fed_deduction!S13="",0,(CIT_history!S13*(1-CIT_fed_deduction!S13*CIT_history!S$54))/(1-(CIT_fed_deduction!S13*CIT_history!S$54*CIT_history!S13)))</f>
        <v>2.8250851532758962E-2</v>
      </c>
      <c r="T13" s="22">
        <f>IF(CIT_fed_deduction!T13="",0,(CIT_history!T13*(1-CIT_fed_deduction!T13*CIT_history!T$54))/(1-(CIT_fed_deduction!T13*CIT_history!T$54*CIT_history!T13)))</f>
        <v>2.6495383380168609E-2</v>
      </c>
      <c r="U13" s="22">
        <f>IF(CIT_fed_deduction!U13="",0,(CIT_history!U13*(1-CIT_fed_deduction!U13*CIT_history!U$54))/(1-(CIT_fed_deduction!U13*CIT_history!U$54*CIT_history!U13)))</f>
        <v>3.6144578313253017E-2</v>
      </c>
      <c r="V13" s="22">
        <f>IF(CIT_fed_deduction!V13="",0,(CIT_history!V13*(1-CIT_fed_deduction!V13*CIT_history!V$54))/(1-(CIT_fed_deduction!V13*CIT_history!V$54*CIT_history!V13)))</f>
        <v>3.6144578313253017E-2</v>
      </c>
      <c r="W13" s="22">
        <f>IF(CIT_fed_deduction!W13="",0,(CIT_history!W13*(1-CIT_fed_deduction!W13*CIT_history!W$54))/(1-(CIT_fed_deduction!W13*CIT_history!W$54*CIT_history!W13)))</f>
        <v>4.522613065326634E-2</v>
      </c>
      <c r="X13" s="22">
        <f>IF(CIT_fed_deduction!X13="",0,(CIT_history!X13*(1-CIT_fed_deduction!X13*CIT_history!X$54))/(1-(CIT_fed_deduction!X13*CIT_history!X$54*CIT_history!X13)))</f>
        <v>4.4025157232704407E-2</v>
      </c>
      <c r="Y13" s="22">
        <f>IF(CIT_fed_deduction!Y13="",0,(CIT_history!Y13*(1-CIT_fed_deduction!Y13*CIT_history!Y$54))/(1-(CIT_fed_deduction!Y13*CIT_history!Y$54*CIT_history!Y13)))</f>
        <v>4.4025157232704407E-2</v>
      </c>
      <c r="Z13" s="22">
        <f>IF(CIT_fed_deduction!Z13="",0,(CIT_history!Z13*(1-CIT_fed_deduction!Z13*CIT_history!Z$54))/(1-(CIT_fed_deduction!Z13*CIT_history!Z$54*CIT_history!Z13)))</f>
        <v>4.4025157232704407E-2</v>
      </c>
      <c r="AA13" s="22">
        <f>IF(CIT_fed_deduction!AA13="",0,(CIT_history!AA13*(1-CIT_fed_deduction!AA13*CIT_history!AA$54))/(1-(CIT_fed_deduction!AA13*CIT_history!AA$54*CIT_history!AA13)))</f>
        <v>4.3784599899345751E-2</v>
      </c>
      <c r="AB13" s="22">
        <f>IF(CIT_fed_deduction!AB13="",0,(CIT_history!AB13*(1-CIT_fed_deduction!AB13*CIT_history!AB$54))/(1-(CIT_fed_deduction!AB13*CIT_history!AB$54*CIT_history!AB13)))</f>
        <v>4.3543921469921976E-2</v>
      </c>
      <c r="AC13" s="22">
        <f>IF(CIT_fed_deduction!AC13="",0,(CIT_history!AC13*(1-CIT_fed_deduction!AC13*CIT_history!AC$54))/(1-(CIT_fed_deduction!AC13*CIT_history!AC$54*CIT_history!AC13)))</f>
        <v>4.3543921469921976E-2</v>
      </c>
      <c r="AD13" s="22">
        <f>IF(CIT_fed_deduction!AD13="",0,(CIT_history!AD13*(1-CIT_fed_deduction!AD13*CIT_history!AD$54))/(1-(CIT_fed_deduction!AD13*CIT_history!AD$54*CIT_history!AD13)))</f>
        <v>4.4265593561368215E-2</v>
      </c>
      <c r="AE13" s="22">
        <f>IF(CIT_fed_deduction!AE13="",0,(CIT_history!AE13*(1-CIT_fed_deduction!AE13*CIT_history!AE$54))/(1-(CIT_fed_deduction!AE13*CIT_history!AE$54*CIT_history!AE13)))</f>
        <v>4.4746103569632982E-2</v>
      </c>
      <c r="AF13" s="22">
        <f>IF(CIT_fed_deduction!AF13="",0,(CIT_history!AF13*(1-CIT_fed_deduction!AF13*CIT_history!AF$54))/(1-(CIT_fed_deduction!AF13*CIT_history!AF$54*CIT_history!AF13)))</f>
        <v>4.4265593561368215E-2</v>
      </c>
      <c r="AG13" s="22">
        <f>IF(CIT_fed_deduction!AG13="",0,(CIT_history!AG13*(1-CIT_fed_deduction!AG13*CIT_history!AG$54))/(1-(CIT_fed_deduction!AG13*CIT_history!AG$54*CIT_history!AG13)))</f>
        <v>4.4265593561368215E-2</v>
      </c>
      <c r="AH13" s="22">
        <f>IF(CIT_fed_deduction!AH13="",0,(CIT_history!AH13*(1-CIT_fed_deduction!AH13*CIT_history!AH$54))/(1-(CIT_fed_deduction!AH13*CIT_history!AH$54*CIT_history!AH13)))</f>
        <v>6.5361540890432571E-2</v>
      </c>
      <c r="AI13" s="22">
        <f>IF(CIT_fed_deduction!AI13="",0,(CIT_history!AI13*(1-CIT_fed_deduction!AI13*CIT_history!AI$54))/(1-(CIT_fed_deduction!AI13*CIT_history!AI$54*CIT_history!AI13)))</f>
        <v>6.5361540890432571E-2</v>
      </c>
      <c r="AJ13" s="22">
        <f>IF(CIT_fed_deduction!AJ13="",0,(CIT_history!AJ13*(1-CIT_fed_deduction!AJ13*CIT_history!AJ$54))/(1-(CIT_fed_deduction!AJ13*CIT_history!AJ$54*CIT_history!AJ13)))</f>
        <v>6.5361540890432571E-2</v>
      </c>
      <c r="AK13" s="22">
        <f>IF(CIT_fed_deduction!AK13="",0,(CIT_history!AK13*(1-CIT_fed_deduction!AK13*CIT_history!AK$54))/(1-(CIT_fed_deduction!AK13*CIT_history!AK$54*CIT_history!AK13)))</f>
        <v>6.5361540890432571E-2</v>
      </c>
      <c r="AL13" s="22">
        <f>IF(CIT_fed_deduction!AL13="",0,(CIT_history!AL13*(1-CIT_fed_deduction!AL13*CIT_history!AL$54))/(1-(CIT_fed_deduction!AL13*CIT_history!AL$54*CIT_history!AL13)))</f>
        <v>6.447534766118837E-2</v>
      </c>
      <c r="AM13" s="22">
        <f>IF(CIT_fed_deduction!AM13="",0,(CIT_history!AM13*(1-CIT_fed_deduction!AM13*CIT_history!AM$54))/(1-(CIT_fed_deduction!AM13*CIT_history!AM$54*CIT_history!AM13)))</f>
        <v>6.447534766118837E-2</v>
      </c>
      <c r="AN13" s="22">
        <f>IF(CIT_fed_deduction!AN13="",0,(CIT_history!AN13*(1-CIT_fed_deduction!AN13*CIT_history!AN$54))/(1-(CIT_fed_deduction!AN13*CIT_history!AN$54*CIT_history!AN13)))</f>
        <v>6.1628201876743595E-2</v>
      </c>
      <c r="AO13" s="22">
        <f>IF(CIT_fed_deduction!AO13="",0,(CIT_history!AO13*(1-CIT_fed_deduction!AO13*CIT_history!AO$54))/(1-(CIT_fed_deduction!AO13*CIT_history!AO$54*CIT_history!AO13)))</f>
        <v>6.1628201876743595E-2</v>
      </c>
      <c r="AP13" s="22">
        <f>IF(CIT_fed_deduction!AP13="",0,(CIT_history!AP13*(1-CIT_fed_deduction!AP13*CIT_history!AP$54))/(1-(CIT_fed_deduction!AP13*CIT_history!AP$54*CIT_history!AP13)))</f>
        <v>5.8044806517311608E-2</v>
      </c>
      <c r="AQ13" s="22">
        <f>IF(CIT_fed_deduction!AQ13="",0,(CIT_history!AQ13*(1-CIT_fed_deduction!AQ13*CIT_history!AQ$54))/(1-(CIT_fed_deduction!AQ13*CIT_history!AQ$54*CIT_history!AQ13)))</f>
        <v>5.2981827489122085E-2</v>
      </c>
      <c r="AR13" s="22">
        <f>IF(CIT_fed_deduction!AR13="",0,(CIT_history!AR13*(1-CIT_fed_deduction!AR13*CIT_history!AR$54))/(1-(CIT_fed_deduction!AR13*CIT_history!AR$54*CIT_history!AR13)))</f>
        <v>4.6391752577319589E-2</v>
      </c>
      <c r="AS13" s="22">
        <f>IF(CIT_fed_deduction!AS13="",0,(CIT_history!AS13*(1-CIT_fed_deduction!AS13*CIT_history!AS$54))/(1-(CIT_fed_deduction!AS13*CIT_history!AS$54*CIT_history!AS13)))</f>
        <v>4.6391752577319589E-2</v>
      </c>
      <c r="AT13" s="22">
        <f>IF(CIT_fed_deduction!AT13="",0,(CIT_history!AT13*(1-CIT_fed_deduction!AT13*CIT_history!AT$54))/(1-(CIT_fed_deduction!AT13*CIT_history!AT$54*CIT_history!AT13)))</f>
        <v>4.6391752577319589E-2</v>
      </c>
      <c r="AU13" s="22">
        <f>IF(CIT_fed_deduction!AU13="",0,(CIT_history!AU13*(1-CIT_fed_deduction!AU13*CIT_history!AU$54))/(1-(CIT_fed_deduction!AU13*CIT_history!AU$54*CIT_history!AU13)))</f>
        <v>4.6391752577319589E-2</v>
      </c>
      <c r="AV13" s="22">
        <f>IF(CIT_fed_deduction!AV13="",0,(CIT_history!AV13*(1-CIT_fed_deduction!AV13*CIT_history!AV$54))/(1-(CIT_fed_deduction!AV13*CIT_history!AV$54*CIT_history!AV13)))</f>
        <v>4.7864127637673698E-2</v>
      </c>
      <c r="AW13" s="22">
        <f>IF(CIT_fed_deduction!AW13="",0,(CIT_history!AW13*(1-CIT_fed_deduction!AW13*CIT_history!AW$54))/(1-(CIT_fed_deduction!AW13*CIT_history!AW$54*CIT_history!AW13)))</f>
        <v>4.7864127637673698E-2</v>
      </c>
      <c r="AX13" s="22">
        <f>IF(CIT_fed_deduction!AX13="",0,(CIT_history!AX13*(1-CIT_fed_deduction!AX13*CIT_history!AX$54))/(1-(CIT_fed_deduction!AX13*CIT_history!AX$54*CIT_history!AX13)))</f>
        <v>4.7864127637673698E-2</v>
      </c>
      <c r="AY13" s="22">
        <f>IF(CIT_fed_deduction!AY13="",0,(CIT_history!AY13*(1-CIT_fed_deduction!AY13*CIT_history!AY$54))/(1-(CIT_fed_deduction!AY13*CIT_history!AY$54*CIT_history!AY13)))</f>
        <v>4.7864127637673698E-2</v>
      </c>
      <c r="AZ13" s="22">
        <f>IF(CIT_fed_deduction!AZ13="",0,(CIT_history!AZ13*(1-CIT_fed_deduction!AZ13*CIT_history!AZ$54))/(1-(CIT_fed_deduction!AZ13*CIT_history!AZ$54*CIT_history!AZ13)))</f>
        <v>4.4914816726897268E-2</v>
      </c>
      <c r="BA13" s="22">
        <f>IF(CIT_fed_deduction!BA13="",0,(CIT_history!BA13*(1-CIT_fed_deduction!BA13*CIT_history!BA$54))/(1-(CIT_fed_deduction!BA13*CIT_history!BA$54*CIT_history!BA13)))</f>
        <v>5.1883065578087972E-2</v>
      </c>
      <c r="BB13" s="22">
        <f>IF(CIT_fed_deduction!BB13="",0,(CIT_history!BB13*(1-CIT_fed_deduction!BB13*CIT_history!BB$54))/(1-(CIT_fed_deduction!BB13*CIT_history!BB$54*CIT_history!BB13)))</f>
        <v>5.0632911392405069E-2</v>
      </c>
      <c r="BC13" s="22">
        <f>IF(CIT_fed_deduction!BC13="",0,(CIT_history!BC13*(1-CIT_fed_deduction!BC13*CIT_history!BC$54))/(1-(CIT_fed_deduction!BC13*CIT_history!BC$54*CIT_history!BC13)))</f>
        <v>5.0632911392405069E-2</v>
      </c>
      <c r="BD13" s="22">
        <f>IF(CIT_fed_deduction!BD13="",0,(CIT_history!BD13*(1-CIT_fed_deduction!BD13*CIT_history!BD$54))/(1-(CIT_fed_deduction!BD13*CIT_history!BD$54*CIT_history!BD13)))</f>
        <v>5.0632911392405069E-2</v>
      </c>
      <c r="BE13" s="22">
        <f>IF(CIT_fed_deduction!BE13="",0,(CIT_history!BE13*(1-CIT_fed_deduction!BE13*CIT_history!BE$54))/(1-(CIT_fed_deduction!BE13*CIT_history!BE$54*CIT_history!BE13)))</f>
        <v>5.0632911392405069E-2</v>
      </c>
      <c r="BF13" s="22">
        <f>IF(CIT_fed_deduction!BF13="",0,(CIT_history!BF13*(1-CIT_fed_deduction!BF13*CIT_history!BF$54))/(1-(CIT_fed_deduction!BF13*CIT_history!BF$54*CIT_history!BF13)))</f>
        <v>5.0632911392405069E-2</v>
      </c>
      <c r="BG13" s="22">
        <f>IF(CIT_fed_deduction!BG13="",0,(CIT_history!BG13*(1-CIT_fed_deduction!BG13*CIT_history!BG$54))/(1-(CIT_fed_deduction!BG13*CIT_history!BG$54*CIT_history!BG13)))</f>
        <v>5.5E-2</v>
      </c>
      <c r="BH13" s="22">
        <f>IF(CIT_fed_deduction!BH13="",0,(CIT_history!BH13*(1-CIT_fed_deduction!BH13*CIT_history!BH$54))/(1-(CIT_fed_deduction!BH13*CIT_history!BH$54*CIT_history!BH13)))</f>
        <v>5.5E-2</v>
      </c>
      <c r="BI13" s="22">
        <f>IF(CIT_fed_deduction!BI13="",0,(CIT_history!BI13*(1-CIT_fed_deduction!BI13*CIT_history!BI$54))/(1-(CIT_fed_deduction!BI13*CIT_history!BI$54*CIT_history!BI13)))</f>
        <v>5.5E-2</v>
      </c>
      <c r="BJ13" s="22">
        <f>IF(CIT_fed_deduction!BJ13="",0,(CIT_history!BJ13*(1-CIT_fed_deduction!BJ13*CIT_history!BJ$54))/(1-(CIT_fed_deduction!BJ13*CIT_history!BJ$54*CIT_history!BJ13)))</f>
        <v>5.5E-2</v>
      </c>
      <c r="BK13" s="22">
        <f>IF(CIT_fed_deduction!BK13="",0,(CIT_history!BK13*(1-CIT_fed_deduction!BK13*CIT_history!BK$54))/(1-(CIT_fed_deduction!BK13*CIT_history!BK$54*CIT_history!BK13)))</f>
        <v>5.5E-2</v>
      </c>
      <c r="BL13" s="22">
        <f>IF(CIT_fed_deduction!BL13="",0,(CIT_history!BL13*(1-CIT_fed_deduction!BL13*CIT_history!BL$54))/(1-(CIT_fed_deduction!BL13*CIT_history!BL$54*CIT_history!BL13)))</f>
        <v>5.5E-2</v>
      </c>
      <c r="BM13" s="22">
        <f>IF(CIT_fed_deduction!BM13="",0,(CIT_history!BM13*(1-CIT_fed_deduction!BM13*CIT_history!BM$54))/(1-(CIT_fed_deduction!BM13*CIT_history!BM$54*CIT_history!BM13)))</f>
        <v>5.5E-2</v>
      </c>
      <c r="BN13" s="22">
        <f>IF(CIT_fed_deduction!BN13="",0,(CIT_history!BN13*(1-CIT_fed_deduction!BN13*CIT_history!BN$54))/(1-(CIT_fed_deduction!BN13*CIT_history!BN$54*CIT_history!BN13)))</f>
        <v>5.5E-2</v>
      </c>
      <c r="BO13" s="22">
        <f>IF(CIT_fed_deduction!BO13="",0,(CIT_history!BO13*(1-CIT_fed_deduction!BO13*CIT_history!BO$54))/(1-(CIT_fed_deduction!BO13*CIT_history!BO$54*CIT_history!BO13)))</f>
        <v>5.5E-2</v>
      </c>
      <c r="BP13" s="22">
        <f>IF(CIT_fed_deduction!BP13="",0,(CIT_history!BP13*(1-CIT_fed_deduction!BP13*CIT_history!BP$54))/(1-(CIT_fed_deduction!BP13*CIT_history!BP$54*CIT_history!BP13)))</f>
        <v>6.4350000000000004E-2</v>
      </c>
      <c r="BQ13" s="22">
        <f>IF(CIT_fed_deduction!BQ13="",0,(CIT_history!BQ13*(1-CIT_fed_deduction!BQ13*CIT_history!BQ$54))/(1-(CIT_fed_deduction!BQ13*CIT_history!BQ$54*CIT_history!BQ13)))</f>
        <v>6.4350000000000004E-2</v>
      </c>
      <c r="BR13" s="22">
        <f>IF(CIT_fed_deduction!BR13="",0,(CIT_history!BR13*(1-CIT_fed_deduction!BR13*CIT_history!BR$54))/(1-(CIT_fed_deduction!BR13*CIT_history!BR$54*CIT_history!BR13)))</f>
        <v>6.4350000000000004E-2</v>
      </c>
      <c r="BS13" s="22">
        <f>IF(CIT_fed_deduction!BS13="",0,(CIT_history!BS13*(1-CIT_fed_deduction!BS13*CIT_history!BS$54))/(1-(CIT_fed_deduction!BS13*CIT_history!BS$54*CIT_history!BS13)))</f>
        <v>6.4350000000000004E-2</v>
      </c>
      <c r="BT13" s="22">
        <f>IF(CIT_fed_deduction!BT13="",0,(CIT_history!BT13*(1-CIT_fed_deduction!BT13*CIT_history!BT$54))/(1-(CIT_fed_deduction!BT13*CIT_history!BT$54*CIT_history!BT13)))</f>
        <v>6.4299999999999996E-2</v>
      </c>
      <c r="BU13" s="22">
        <f>IF(CIT_fed_deduction!BU13="",0,(CIT_history!BU13*(1-CIT_fed_deduction!BU13*CIT_history!BU$54))/(1-(CIT_fed_deduction!BU13*CIT_history!BU$54*CIT_history!BU13)))</f>
        <v>6.4350000000000004E-2</v>
      </c>
      <c r="BV13" s="22">
        <f>IF(CIT_fed_deduction!BV13="",0,(CIT_history!BV13*(1-CIT_fed_deduction!BV13*CIT_history!BV$54))/(1-(CIT_fed_deduction!BV13*CIT_history!BV$54*CIT_history!BV13)))</f>
        <v>6.4299999999999996E-2</v>
      </c>
      <c r="BW13" s="22">
        <f>IF(CIT_fed_deduction!BW13="",0,(CIT_history!BW13*(1-CIT_fed_deduction!BW13*CIT_history!BW$54))/(1-(CIT_fed_deduction!BW13*CIT_history!BW$54*CIT_history!BW13)))</f>
        <v>6.4299999999999996E-2</v>
      </c>
      <c r="BX13" s="22">
        <f>IF(CIT_fed_deduction!BX13="",0,(CIT_history!BX13*(1-CIT_fed_deduction!BX13*CIT_history!BX$54))/(1-(CIT_fed_deduction!BX13*CIT_history!BX$54*CIT_history!BX13)))</f>
        <v>6.4299999999999996E-2</v>
      </c>
      <c r="BY13" s="22">
        <f>IF(CIT_fed_deduction!BY13="",0,(CIT_history!BY13*(1-CIT_fed_deduction!BY13*CIT_history!BY$54))/(1-(CIT_fed_deduction!BY13*CIT_history!BY$54*CIT_history!BY13)))</f>
        <v>6.4299999999999996E-2</v>
      </c>
      <c r="BZ13" s="22">
        <f>IF(CIT_fed_deduction!BZ13="",0,(CIT_history!BZ13*(1-CIT_fed_deduction!BZ13*CIT_history!BZ$54))/(1-(CIT_fed_deduction!BZ13*CIT_history!BZ$54*CIT_history!BZ13)))</f>
        <v>6.4350000000000004E-2</v>
      </c>
      <c r="CA13" s="22">
        <f>IF(CIT_fed_deduction!CA13="",0,(CIT_history!CA13*(1-CIT_fed_deduction!CA13*CIT_history!CA$54))/(1-(CIT_fed_deduction!CA13*CIT_history!CA$54*CIT_history!CA13)))</f>
        <v>6.4299999999999996E-2</v>
      </c>
      <c r="CB13" s="22">
        <f>IF(CIT_fed_deduction!CB13="",0,(CIT_history!CB13*(1-CIT_fed_deduction!CB13*CIT_history!CB$54))/(1-(CIT_fed_deduction!CB13*CIT_history!CB$54*CIT_history!CB13)))</f>
        <v>6.4299999999999996E-2</v>
      </c>
      <c r="CC13" s="22">
        <f>IF(CIT_fed_deduction!CC13="",0,(CIT_history!CC13*(1-CIT_fed_deduction!CC13*CIT_history!CC$54))/(1-(CIT_fed_deduction!CC13*CIT_history!CC$54*CIT_history!CC13)))</f>
        <v>6.4299999999999996E-2</v>
      </c>
      <c r="CD13" s="22">
        <f>IF(CIT_fed_deduction!CD13="",0,(CIT_history!CD13*(1-CIT_fed_deduction!CD13*CIT_history!CD$54))/(1-(CIT_fed_deduction!CD13*CIT_history!CD$54*CIT_history!CD13)))</f>
        <v>6.4350000000000004E-2</v>
      </c>
      <c r="CE13" s="22">
        <f>IF(CIT_fed_deduction!CE13="",0,(CIT_history!CE13*(1-CIT_fed_deduction!CE13*CIT_history!CE$54))/(1-(CIT_fed_deduction!CE13*CIT_history!CE$54*CIT_history!CE13)))</f>
        <v>6.4299999999999996E-2</v>
      </c>
      <c r="CF13" s="22">
        <f>IF(CIT_fed_deduction!CF13="",0,(CIT_history!CF13*(1-CIT_fed_deduction!CF13*CIT_history!CF$54))/(1-(CIT_fed_deduction!CF13*CIT_history!CF$54*CIT_history!CF13)))</f>
        <v>6.4350000000000004E-2</v>
      </c>
      <c r="CG13" s="22">
        <f>IF(CIT_fed_deduction!CG13="",0,(CIT_history!CG13*(1-CIT_fed_deduction!CG13*CIT_history!CG$54))/(1-(CIT_fed_deduction!CG13*CIT_history!CG$54*CIT_history!CG13)))</f>
        <v>6.4350000000000004E-2</v>
      </c>
      <c r="CH13" s="22">
        <f>IF(CIT_fed_deduction!CH13="",0,(CIT_history!CH13*(1-CIT_fed_deduction!CH13*CIT_history!CH$54))/(1-(CIT_fed_deduction!CH13*CIT_history!CH$54*CIT_history!CH13)))</f>
        <v>6.4350000000000004E-2</v>
      </c>
      <c r="CI13" s="22">
        <f>IF(CIT_fed_deduction!CI13="",0,(CIT_history!CI13*(1-CIT_fed_deduction!CI13*CIT_history!CI$54))/(1-(CIT_fed_deduction!CI13*CIT_history!CI$54*CIT_history!CI13)))</f>
        <v>6.4350000000000004E-2</v>
      </c>
      <c r="CJ13" s="22">
        <f>IF(CIT_fed_deduction!CJ13="",0,(CIT_history!CJ13*(1-CIT_fed_deduction!CJ13*CIT_history!CJ$54))/(1-(CIT_fed_deduction!CJ13*CIT_history!CJ$54*CIT_history!CJ13)))</f>
        <v>6.4350000000000004E-2</v>
      </c>
      <c r="CK13" s="22">
        <f>IF(CIT_fed_deduction!CK13="",0,(CIT_history!CK13*(1-CIT_fed_deduction!CK13*CIT_history!CK$54))/(1-(CIT_fed_deduction!CK13*CIT_history!CK$54*CIT_history!CK13)))</f>
        <v>6.4000000000000001E-2</v>
      </c>
      <c r="CL13" s="22">
        <f>IF(CIT_fed_deduction!CL13="",0,(CIT_history!CL13*(1-CIT_fed_deduction!CL13*CIT_history!CL$54))/(1-(CIT_fed_deduction!CL13*CIT_history!CL$54*CIT_history!CL13)))</f>
        <v>6.4000000000000001E-2</v>
      </c>
      <c r="CM13" s="22">
        <f>IF(CIT_fed_deduction!CM13="",0,(CIT_history!CM13*(1-CIT_fed_deduction!CM13*CIT_history!CM$54))/(1-(CIT_fed_deduction!CM13*CIT_history!CM$54*CIT_history!CM13)))</f>
        <v>6.4000000000000001E-2</v>
      </c>
      <c r="CN13" s="22">
        <f>IF(CIT_fed_deduction!CN13="",0,(CIT_history!CN13*(1-CIT_fed_deduction!CN13*CIT_history!CN$54))/(1-(CIT_fed_deduction!CN13*CIT_history!CN$54*CIT_history!CN13)))</f>
        <v>6.4000000000000001E-2</v>
      </c>
      <c r="CO13" s="22">
        <f>IF(CIT_fed_deduction!CO13="",0,(CIT_history!CO13*(1-CIT_fed_deduction!CO13*CIT_history!CO$54))/(1-(CIT_fed_deduction!CO13*CIT_history!CO$54*CIT_history!CO13)))</f>
        <v>6.4000000000000001E-2</v>
      </c>
      <c r="CP13" s="22">
        <f>IF(CIT_fed_deduction!CP13="",0,(CIT_history!CP13*(1-CIT_fed_deduction!CP13*CIT_history!CP$54))/(1-(CIT_fed_deduction!CP13*CIT_history!CP$54*CIT_history!CP13)))</f>
        <v>6.4000000000000001E-2</v>
      </c>
      <c r="CQ13" s="22">
        <f>IF(CIT_fed_deduction!CQ13="",0,(CIT_history!CQ13*(1-CIT_fed_deduction!CQ13*CIT_history!CQ$54))/(1-(CIT_fed_deduction!CQ13*CIT_history!CQ$54*CIT_history!CQ13)))</f>
        <v>6.4000000000000001E-2</v>
      </c>
      <c r="CR13" s="22">
        <f>IF(CIT_fed_deduction!CR13="",0,(CIT_history!CR13*(1-CIT_fed_deduction!CR13*CIT_history!CR$54))/(1-(CIT_fed_deduction!CR13*CIT_history!CR$54*CIT_history!CR13)))</f>
        <v>6.4000000000000001E-2</v>
      </c>
      <c r="CS13" s="22">
        <f>IF(CIT_fed_deduction!CS13="",0,(CIT_history!CS13*(1-CIT_fed_deduction!CS13*CIT_history!CS$54))/(1-(CIT_fed_deduction!CS13*CIT_history!CS$54*CIT_history!CS13)))</f>
        <v>6.4000000000000001E-2</v>
      </c>
      <c r="CT13" s="22">
        <f>IF(CIT_fed_deduction!CT13="",0,(CIT_history!CT13*(1-CIT_fed_deduction!CT13*CIT_history!CT$54))/(1-(CIT_fed_deduction!CT13*CIT_history!CT$54*CIT_history!CT13)))</f>
        <v>6.4000000000000001E-2</v>
      </c>
      <c r="CU13" s="22">
        <f>IF(CIT_fed_deduction!CU13="",0,(CIT_history!CU13*(1-CIT_fed_deduction!CU13*CIT_history!CU$54))/(1-(CIT_fed_deduction!CU13*CIT_history!CU$54*CIT_history!CU13)))</f>
        <v>6.4000000000000001E-2</v>
      </c>
      <c r="CV13" s="22">
        <f>IF(CIT_fed_deduction!CV13="",0,(CIT_history!CV13*(1-CIT_fed_deduction!CV13*CIT_history!CV$54))/(1-(CIT_fed_deduction!CV13*CIT_history!CV$54*CIT_history!CV13)))</f>
        <v>6.4000000000000001E-2</v>
      </c>
      <c r="CW13" s="22">
        <f>IF(CIT_fed_deduction!CW13="",0,(CIT_history!CW13*(1-CIT_fed_deduction!CW13*CIT_history!CW$54))/(1-(CIT_fed_deduction!CW13*CIT_history!CW$54*CIT_history!CW13)))</f>
        <v>6.4000000000000001E-2</v>
      </c>
      <c r="CX13" s="22">
        <f>IF(CIT_fed_deduction!CX13="",0,(CIT_history!CX13*(1-CIT_fed_deduction!CX13*CIT_history!CX$54))/(1-(CIT_fed_deduction!CX13*CIT_history!CX$54*CIT_history!CX13)))</f>
        <v>6.4000000000000001E-2</v>
      </c>
      <c r="CY13" s="22">
        <f>IF(CIT_fed_deduction!CY13="",0,(CIT_history!CY13*(1-CIT_fed_deduction!CY13*CIT_history!CY$54))/(1-(CIT_fed_deduction!CY13*CIT_history!CY$54*CIT_history!CY13)))</f>
        <v>6.4000000000000001E-2</v>
      </c>
      <c r="CZ13" s="22">
        <f>IF(CIT_fed_deduction!CZ13="",0,(CIT_history!CZ13*(1-CIT_fed_deduction!CZ13*CIT_history!CZ$54))/(1-(CIT_fed_deduction!CZ13*CIT_history!CZ$54*CIT_history!CZ13)))</f>
        <v>6.4000000000000001E-2</v>
      </c>
      <c r="DA13" s="22">
        <f>IF(CIT_fed_deduction!DA13="",0,(CIT_history!DA13*(1-CIT_fed_deduction!DA13*CIT_history!DA$54))/(1-(CIT_fed_deduction!DA13*CIT_history!DA$54*CIT_history!DA13)))</f>
        <v>6.4000000000000001E-2</v>
      </c>
      <c r="DB13" s="22">
        <f>IF(CIT_fed_deduction!DB13="",0,(CIT_history!DB13*(1-CIT_fed_deduction!DB13*CIT_history!DB$54))/(1-(CIT_fed_deduction!DB13*CIT_history!DB$54*CIT_history!DB13)))</f>
        <v>6.4000000000000001E-2</v>
      </c>
      <c r="DC13" s="22">
        <f>IF(CIT_fed_deduction!DC13="",0,(CIT_history!DC13*(1-CIT_fed_deduction!DC13*CIT_history!DC$54))/(1-(CIT_fed_deduction!DC13*CIT_history!DC$54*CIT_history!DC13)))</f>
        <v>6.4000000000000001E-2</v>
      </c>
      <c r="DD13" s="22">
        <f>IF(CIT_fed_deduction!DD13="",0,(CIT_history!DD13*(1-CIT_fed_deduction!DD13*CIT_history!DD$54))/(1-(CIT_fed_deduction!DD13*CIT_history!DD$54*CIT_history!DD13)))</f>
        <v>6.4000000000000001E-2</v>
      </c>
      <c r="DE13" s="22">
        <f>IF(CIT_fed_deduction!DE13="",0,(CIT_history!DE13*(1-CIT_fed_deduction!DE13*CIT_history!DE$54))/(1-(CIT_fed_deduction!DE13*CIT_history!DE$54*CIT_history!DE13)))</f>
        <v>6.4000000000000001E-2</v>
      </c>
      <c r="DF13" s="22">
        <f>IF(CIT_fed_deduction!DF13="",0,(CIT_history!DF13*(1-CIT_fed_deduction!DF13*CIT_history!DF$54))/(1-(CIT_fed_deduction!DF13*CIT_history!DF$54*CIT_history!DF13)))</f>
        <v>6.4000000000000001E-2</v>
      </c>
      <c r="DG13" s="22">
        <f>IF(CIT_fed_deduction!DG13="",0,(CIT_history!DG13*(1-CIT_fed_deduction!DG13*CIT_history!DG$54))/(1-(CIT_fed_deduction!DG13*CIT_history!DG$54*CIT_history!DG13)))</f>
        <v>6.4000000000000001E-2</v>
      </c>
      <c r="DH13" s="22">
        <f>IF(CIT_fed_deduction!DH13="",0,(CIT_history!DH13*(1-CIT_fed_deduction!DH13*CIT_history!DH$54))/(1-(CIT_fed_deduction!DH13*CIT_history!DH$54*CIT_history!DH13)))</f>
        <v>6.4000000000000001E-2</v>
      </c>
      <c r="DI13" s="22">
        <f>IF(CIT_fed_deduction!DI13="",0,(CIT_history!DI13*(1-CIT_fed_deduction!DI13*CIT_history!DI$54))/(1-(CIT_fed_deduction!DI13*CIT_history!DI$54*CIT_history!DI13)))</f>
        <v>6.4000000000000001E-2</v>
      </c>
      <c r="DJ13" s="22">
        <f>IF(CIT_fed_deduction!DJ13="",0,(CIT_history!DJ13*(1-CIT_fed_deduction!DJ13*CIT_history!DJ$54))/(1-(CIT_fed_deduction!DJ13*CIT_history!DJ$54*CIT_history!DJ13)))</f>
        <v>6.4000000000000001E-2</v>
      </c>
      <c r="DK13" s="22">
        <f>IF(CIT_fed_deduction!DK13="",0,(CIT_history!DK13*(1-CIT_fed_deduction!DK13*CIT_history!DK$54))/(1-(CIT_fed_deduction!DK13*CIT_history!DK$54*CIT_history!DK13)))</f>
        <v>6.4000000000000001E-2</v>
      </c>
      <c r="DL13" s="22">
        <f>IF(CIT_fed_deduction!DL13="",0,(CIT_history!DL13*(1-CIT_fed_deduction!DL13*CIT_history!DL$54))/(1-(CIT_fed_deduction!DL13*CIT_history!DL$54*CIT_history!DL13)))</f>
        <v>6.4000000000000001E-2</v>
      </c>
      <c r="DM13" s="22">
        <f>IF(CIT_fed_deduction!DM13="",0,(CIT_history!DM13*(1-CIT_fed_deduction!DM13*CIT_history!DM$54))/(1-(CIT_fed_deduction!DM13*CIT_history!DM$54*CIT_history!DM13)))</f>
        <v>6.4000000000000001E-2</v>
      </c>
      <c r="DN13" s="22">
        <f>IF(CIT_fed_deduction!DN13="",0,(CIT_history!DN13*(1-CIT_fed_deduction!DN13*CIT_history!DN$54))/(1-(CIT_fed_deduction!DN13*CIT_history!DN$54*CIT_history!DN13)))</f>
        <v>6.4000000000000001E-2</v>
      </c>
      <c r="DO13" s="22">
        <f>IF(CIT_fed_deduction!DO13="",0,(CIT_history!DO13*(1-CIT_fed_deduction!DO13*CIT_history!DO$54))/(1-(CIT_fed_deduction!DO13*CIT_history!DO$54*CIT_history!DO13)))</f>
        <v>6.4000000000000001E-2</v>
      </c>
      <c r="DP13" s="22">
        <f>IF(CIT_fed_deduction!DP13="",0,(CIT_history!DP13*(1-CIT_fed_deduction!DP13*CIT_history!DP$54))/(1-(CIT_fed_deduction!DP13*CIT_history!DP$54*CIT_history!DP13)))</f>
        <v>6.4000000000000001E-2</v>
      </c>
      <c r="DQ13" s="22">
        <f>IF(CIT_fed_deduction!DQ13="",0,(CIT_history!DQ13*(1-CIT_fed_deduction!DQ13*CIT_history!DQ$54))/(1-(CIT_fed_deduction!DQ13*CIT_history!DQ$54*CIT_history!DQ13)))</f>
        <v>6.4000000000000001E-2</v>
      </c>
      <c r="DR13" s="22">
        <f>IF(CIT_fed_deduction!DR13="",0,(CIT_history!DR13*(1-CIT_fed_deduction!DR13*CIT_history!DR$54))/(1-(CIT_fed_deduction!DR13*CIT_history!DR$54*CIT_history!DR13)))</f>
        <v>6.4000000000000001E-2</v>
      </c>
      <c r="DS13" s="22">
        <f>IF(CIT_fed_deduction!DS13="",0,(CIT_history!DS13*(1-CIT_fed_deduction!DS13*CIT_history!DS$54))/(1-(CIT_fed_deduction!DS13*CIT_history!DS$54*CIT_history!DS13)))</f>
        <v>6.4000000000000001E-2</v>
      </c>
      <c r="DT13" s="22">
        <f>IF(CIT_fed_deduction!DT13="",0,(CIT_history!DT13*(1-CIT_fed_deduction!DT13*CIT_history!DT$54))/(1-(CIT_fed_deduction!DT13*CIT_history!DT$54*CIT_history!DT13)))</f>
        <v>6.4000000000000001E-2</v>
      </c>
      <c r="DU13" s="22">
        <f>IF(CIT_fed_deduction!DU13="",0,(CIT_history!DU13*(1-CIT_fed_deduction!DU13*CIT_history!DU$54))/(1-(CIT_fed_deduction!DU13*CIT_history!DU$54*CIT_history!DU13)))</f>
        <v>6.4000000000000001E-2</v>
      </c>
      <c r="DV13" s="22">
        <f>IF(CIT_fed_deduction!DV13="",0,(CIT_history!DV13*(1-CIT_fed_deduction!DV13*CIT_history!DV$54))/(1-(CIT_fed_deduction!DV13*CIT_history!DV$54*CIT_history!DV13)))</f>
        <v>6.4000000000000001E-2</v>
      </c>
      <c r="DW13" s="22">
        <f>IF(CIT_fed_deduction!DW13="",0,(CIT_history!DW13*(1-CIT_fed_deduction!DW13*CIT_history!DW$54))/(1-(CIT_fed_deduction!DW13*CIT_history!DW$54*CIT_history!DW13)))</f>
        <v>6.4000000000000001E-2</v>
      </c>
      <c r="DX13" s="22">
        <f>IF(CIT_fed_deduction!DX13="",0,(CIT_history!DX13*(1-CIT_fed_deduction!DX13*CIT_history!DX$54))/(1-(CIT_fed_deduction!DX13*CIT_history!DX$54*CIT_history!DX13)))</f>
        <v>6.4000000000000001E-2</v>
      </c>
      <c r="DY13" s="144">
        <f>IF(CIT_fed_deduction!DY13="",0,(CIT_history!DY13*(1-CIT_fed_deduction!DY13*CIT_history!DY$54))/(1-(CIT_fed_deduction!DY13*CIT_history!DY$54*CIT_history!DY13)))</f>
        <v>6.4000000000000001E-2</v>
      </c>
      <c r="DZ13" s="68"/>
      <c r="EA13" s="68"/>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1"/>
      <c r="FL13" s="1"/>
      <c r="FM13" s="1"/>
      <c r="FN13" s="1"/>
    </row>
    <row r="14" spans="1:170" ht="15" customHeight="1">
      <c r="A14" s="137" t="s">
        <v>38</v>
      </c>
      <c r="B14" s="22">
        <f>IF(CIT_fed_deduction!B14="",0,(CIT_history!B14*(1-CIT_fed_deduction!B14*CIT_history!B$54))/(1-(CIT_fed_deduction!B14*CIT_history!B$54*CIT_history!B14)))</f>
        <v>0</v>
      </c>
      <c r="C14" s="22">
        <f>IF(CIT_fed_deduction!C14="",0,(CIT_history!C14*(1-CIT_fed_deduction!C14*CIT_history!C$54))/(1-(CIT_fed_deduction!C14*CIT_history!C$54*CIT_history!C14)))</f>
        <v>0</v>
      </c>
      <c r="D14" s="22">
        <f>IF(CIT_fed_deduction!D14="",0,(CIT_history!D14*(1-CIT_fed_deduction!D14*CIT_history!D$54))/(1-(CIT_fed_deduction!D14*CIT_history!D$54*CIT_history!D14)))</f>
        <v>0</v>
      </c>
      <c r="E14" s="22">
        <f>IF(CIT_fed_deduction!E14="",0,(CIT_history!E14*(1-CIT_fed_deduction!E14*CIT_history!E$54))/(1-(CIT_fed_deduction!E14*CIT_history!E$54*CIT_history!E14)))</f>
        <v>0</v>
      </c>
      <c r="F14" s="22">
        <f>IF(CIT_fed_deduction!F14="",0,(CIT_history!F14*(1-CIT_fed_deduction!F14*CIT_history!F$54))/(1-(CIT_fed_deduction!F14*CIT_history!F$54*CIT_history!F14)))</f>
        <v>0</v>
      </c>
      <c r="G14" s="22">
        <f>IF(CIT_fed_deduction!G14="",0,(CIT_history!G14*(1-CIT_fed_deduction!G14*CIT_history!G$54))/(1-(CIT_fed_deduction!G14*CIT_history!G$54*CIT_history!G14)))</f>
        <v>0</v>
      </c>
      <c r="H14" s="22">
        <f>IF(CIT_fed_deduction!H14="",0,(CIT_history!H14*(1-CIT_fed_deduction!H14*CIT_history!H$54))/(1-(CIT_fed_deduction!H14*CIT_history!H$54*CIT_history!H14)))</f>
        <v>0</v>
      </c>
      <c r="I14" s="22">
        <f>IF(CIT_fed_deduction!I14="",0,(CIT_history!I14*(1-CIT_fed_deduction!I14*CIT_history!I$54))/(1-(CIT_fed_deduction!I14*CIT_history!I$54*CIT_history!I14)))</f>
        <v>0</v>
      </c>
      <c r="J14" s="22">
        <f>IF(CIT_fed_deduction!J14="",0,(CIT_history!J14*(1-CIT_fed_deduction!J14*CIT_history!J$54))/(1-(CIT_fed_deduction!J14*CIT_history!J$54*CIT_history!J14)))</f>
        <v>0</v>
      </c>
      <c r="K14" s="22">
        <f>IF(CIT_fed_deduction!K14="",0,(CIT_history!K14*(1-CIT_fed_deduction!K14*CIT_history!K$54))/(1-(CIT_fed_deduction!K14*CIT_history!K$54*CIT_history!K14)))</f>
        <v>0</v>
      </c>
      <c r="L14" s="22">
        <f>IF(CIT_fed_deduction!L14="",0,(CIT_history!L14*(1-CIT_fed_deduction!L14*CIT_history!L$54))/(1-(CIT_fed_deduction!L14*CIT_history!L$54*CIT_history!L14)))</f>
        <v>0</v>
      </c>
      <c r="M14" s="22">
        <f>IF(CIT_fed_deduction!M14="",0,(CIT_history!M14*(1-CIT_fed_deduction!M14*CIT_history!M$54))/(1-(CIT_fed_deduction!M14*CIT_history!M$54*CIT_history!M14)))</f>
        <v>0</v>
      </c>
      <c r="N14" s="22">
        <f>IF(CIT_fed_deduction!N14="",0,(CIT_history!N14*(1-CIT_fed_deduction!N14*CIT_history!N$54))/(1-(CIT_fed_deduction!N14*CIT_history!N$54*CIT_history!N14)))</f>
        <v>0</v>
      </c>
      <c r="O14" s="22">
        <f>IF(CIT_fed_deduction!O14="",0,(CIT_history!O14*(1-CIT_fed_deduction!O14*CIT_history!O$54))/(1-(CIT_fed_deduction!O14*CIT_history!O$54*CIT_history!O14)))</f>
        <v>0</v>
      </c>
      <c r="P14" s="22">
        <f>IF(CIT_fed_deduction!P14="",0,(CIT_history!P14*(1-CIT_fed_deduction!P14*CIT_history!P$54))/(1-(CIT_fed_deduction!P14*CIT_history!P$54*CIT_history!P14)))</f>
        <v>0</v>
      </c>
      <c r="Q14" s="22">
        <f>IF(CIT_fed_deduction!Q14="",0,(CIT_history!Q14*(1-CIT_fed_deduction!Q14*CIT_history!Q$54))/(1-(CIT_fed_deduction!Q14*CIT_history!Q$54*CIT_history!Q14)))</f>
        <v>0</v>
      </c>
      <c r="R14" s="22">
        <f>IF(CIT_fed_deduction!R14="",0,(CIT_history!R14*(1-CIT_fed_deduction!R14*CIT_history!R$54))/(1-(CIT_fed_deduction!R14*CIT_history!R$54*CIT_history!R14)))</f>
        <v>0</v>
      </c>
      <c r="S14" s="22">
        <f>IF(CIT_fed_deduction!S14="",0,(CIT_history!S14*(1-CIT_fed_deduction!S14*CIT_history!S$54))/(1-(CIT_fed_deduction!S14*CIT_history!S$54*CIT_history!S14)))</f>
        <v>0</v>
      </c>
      <c r="T14" s="22">
        <f>IF(CIT_fed_deduction!T14="",0,(CIT_history!T14*(1-CIT_fed_deduction!T14*CIT_history!T$54))/(1-(CIT_fed_deduction!T14*CIT_history!T$54*CIT_history!T14)))</f>
        <v>0</v>
      </c>
      <c r="U14" s="22">
        <f>IF(CIT_fed_deduction!U14="",0,(CIT_history!U14*(1-CIT_fed_deduction!U14*CIT_history!U$54))/(1-(CIT_fed_deduction!U14*CIT_history!U$54*CIT_history!U14)))</f>
        <v>0</v>
      </c>
      <c r="V14" s="22">
        <f>IF(CIT_fed_deduction!V14="",0,(CIT_history!V14*(1-CIT_fed_deduction!V14*CIT_history!V$54))/(1-(CIT_fed_deduction!V14*CIT_history!V$54*CIT_history!V14)))</f>
        <v>0</v>
      </c>
      <c r="W14" s="22">
        <f>IF(CIT_fed_deduction!W14="",0,(CIT_history!W14*(1-CIT_fed_deduction!W14*CIT_history!W$54))/(1-(CIT_fed_deduction!W14*CIT_history!W$54*CIT_history!W14)))</f>
        <v>0</v>
      </c>
      <c r="X14" s="22">
        <f>IF(CIT_fed_deduction!X14="",0,(CIT_history!X14*(1-CIT_fed_deduction!X14*CIT_history!X$54))/(1-(CIT_fed_deduction!X14*CIT_history!X$54*CIT_history!X14)))</f>
        <v>0</v>
      </c>
      <c r="Y14" s="22">
        <f>IF(CIT_fed_deduction!Y14="",0,(CIT_history!Y14*(1-CIT_fed_deduction!Y14*CIT_history!Y$54))/(1-(CIT_fed_deduction!Y14*CIT_history!Y$54*CIT_history!Y14)))</f>
        <v>0</v>
      </c>
      <c r="Z14" s="22">
        <f>IF(CIT_fed_deduction!Z14="",0,(CIT_history!Z14*(1-CIT_fed_deduction!Z14*CIT_history!Z$54))/(1-(CIT_fed_deduction!Z14*CIT_history!Z$54*CIT_history!Z14)))</f>
        <v>0</v>
      </c>
      <c r="AA14" s="22">
        <f>IF(CIT_fed_deduction!AA14="",0,(CIT_history!AA14*(1-CIT_fed_deduction!AA14*CIT_history!AA$54))/(1-(CIT_fed_deduction!AA14*CIT_history!AA$54*CIT_history!AA14)))</f>
        <v>0</v>
      </c>
      <c r="AB14" s="22">
        <f>IF(CIT_fed_deduction!AB14="",0,(CIT_history!AB14*(1-CIT_fed_deduction!AB14*CIT_history!AB$54))/(1-(CIT_fed_deduction!AB14*CIT_history!AB$54*CIT_history!AB14)))</f>
        <v>0</v>
      </c>
      <c r="AC14" s="22">
        <f>IF(CIT_fed_deduction!AC14="",0,(CIT_history!AC14*(1-CIT_fed_deduction!AC14*CIT_history!AC$54))/(1-(CIT_fed_deduction!AC14*CIT_history!AC$54*CIT_history!AC14)))</f>
        <v>0</v>
      </c>
      <c r="AD14" s="22">
        <f>IF(CIT_fed_deduction!AD14="",0,(CIT_history!AD14*(1-CIT_fed_deduction!AD14*CIT_history!AD$54))/(1-(CIT_fed_deduction!AD14*CIT_history!AD$54*CIT_history!AD14)))</f>
        <v>0</v>
      </c>
      <c r="AE14" s="22">
        <f>IF(CIT_fed_deduction!AE14="",0,(CIT_history!AE14*(1-CIT_fed_deduction!AE14*CIT_history!AE$54))/(1-(CIT_fed_deduction!AE14*CIT_history!AE$54*CIT_history!AE14)))</f>
        <v>0</v>
      </c>
      <c r="AF14" s="22">
        <f>IF(CIT_fed_deduction!AF14="",0,(CIT_history!AF14*(1-CIT_fed_deduction!AF14*CIT_history!AF$54))/(1-(CIT_fed_deduction!AF14*CIT_history!AF$54*CIT_history!AF14)))</f>
        <v>0</v>
      </c>
      <c r="AG14" s="22">
        <f>IF(CIT_fed_deduction!AG14="",0,(CIT_history!AG14*(1-CIT_fed_deduction!AG14*CIT_history!AG$54))/(1-(CIT_fed_deduction!AG14*CIT_history!AG$54*CIT_history!AG14)))</f>
        <v>0.04</v>
      </c>
      <c r="AH14" s="22">
        <f>IF(CIT_fed_deduction!AH14="",0,(CIT_history!AH14*(1-CIT_fed_deduction!AH14*CIT_history!AH$54))/(1-(CIT_fed_deduction!AH14*CIT_history!AH$54*CIT_history!AH14)))</f>
        <v>0.04</v>
      </c>
      <c r="AI14" s="22">
        <f>IF(CIT_fed_deduction!AI14="",0,(CIT_history!AI14*(1-CIT_fed_deduction!AI14*CIT_history!AI$54))/(1-(CIT_fed_deduction!AI14*CIT_history!AI$54*CIT_history!AI14)))</f>
        <v>0.06</v>
      </c>
      <c r="AJ14" s="22">
        <f>IF(CIT_fed_deduction!AJ14="",0,(CIT_history!AJ14*(1-CIT_fed_deduction!AJ14*CIT_history!AJ$54))/(1-(CIT_fed_deduction!AJ14*CIT_history!AJ$54*CIT_history!AJ14)))</f>
        <v>0.06</v>
      </c>
      <c r="AK14" s="22">
        <f>IF(CIT_fed_deduction!AK14="",0,(CIT_history!AK14*(1-CIT_fed_deduction!AK14*CIT_history!AK$54))/(1-(CIT_fed_deduction!AK14*CIT_history!AK$54*CIT_history!AK14)))</f>
        <v>0.08</v>
      </c>
      <c r="AL14" s="22">
        <f>IF(CIT_fed_deduction!AL14="",0,(CIT_history!AL14*(1-CIT_fed_deduction!AL14*CIT_history!AL$54))/(1-(CIT_fed_deduction!AL14*CIT_history!AL$54*CIT_history!AL14)))</f>
        <v>0.08</v>
      </c>
      <c r="AM14" s="22">
        <f>IF(CIT_fed_deduction!AM14="",0,(CIT_history!AM14*(1-CIT_fed_deduction!AM14*CIT_history!AM$54))/(1-(CIT_fed_deduction!AM14*CIT_history!AM$54*CIT_history!AM14)))</f>
        <v>0.08</v>
      </c>
      <c r="AN14" s="22">
        <f>IF(CIT_fed_deduction!AN14="",0,(CIT_history!AN14*(1-CIT_fed_deduction!AN14*CIT_history!AN$54))/(1-(CIT_fed_deduction!AN14*CIT_history!AN$54*CIT_history!AN14)))</f>
        <v>0.08</v>
      </c>
      <c r="AO14" s="22">
        <f>IF(CIT_fed_deduction!AO14="",0,(CIT_history!AO14*(1-CIT_fed_deduction!AO14*CIT_history!AO$54))/(1-(CIT_fed_deduction!AO14*CIT_history!AO$54*CIT_history!AO14)))</f>
        <v>0.08</v>
      </c>
      <c r="AP14" s="22">
        <f>IF(CIT_fed_deduction!AP14="",0,(CIT_history!AP14*(1-CIT_fed_deduction!AP14*CIT_history!AP$54))/(1-(CIT_fed_deduction!AP14*CIT_history!AP$54*CIT_history!AP14)))</f>
        <v>0.08</v>
      </c>
      <c r="AQ14" s="22">
        <f>IF(CIT_fed_deduction!AQ14="",0,(CIT_history!AQ14*(1-CIT_fed_deduction!AQ14*CIT_history!AQ$54))/(1-(CIT_fed_deduction!AQ14*CIT_history!AQ$54*CIT_history!AQ14)))</f>
        <v>5.6603773584905662E-2</v>
      </c>
      <c r="AR14" s="22">
        <f>IF(CIT_fed_deduction!AR14="",0,(CIT_history!AR14*(1-CIT_fed_deduction!AR14*CIT_history!AR$54))/(1-(CIT_fed_deduction!AR14*CIT_history!AR$54*CIT_history!AR14)))</f>
        <v>4.9586776859504134E-2</v>
      </c>
      <c r="AS14" s="22">
        <f>IF(CIT_fed_deduction!AS14="",0,(CIT_history!AS14*(1-CIT_fed_deduction!AS14*CIT_history!AS$54))/(1-(CIT_fed_deduction!AS14*CIT_history!AS$54*CIT_history!AS14)))</f>
        <v>4.9586776859504134E-2</v>
      </c>
      <c r="AT14" s="22">
        <f>IF(CIT_fed_deduction!AT14="",0,(CIT_history!AT14*(1-CIT_fed_deduction!AT14*CIT_history!AT$54))/(1-(CIT_fed_deduction!AT14*CIT_history!AT$54*CIT_history!AT14)))</f>
        <v>4.9586776859504134E-2</v>
      </c>
      <c r="AU14" s="22">
        <f>IF(CIT_fed_deduction!AU14="",0,(CIT_history!AU14*(1-CIT_fed_deduction!AU14*CIT_history!AU$54))/(1-(CIT_fed_deduction!AU14*CIT_history!AU$54*CIT_history!AU14)))</f>
        <v>4.9586776859504134E-2</v>
      </c>
      <c r="AV14" s="22">
        <f>IF(CIT_fed_deduction!AV14="",0,(CIT_history!AV14*(1-CIT_fed_deduction!AV14*CIT_history!AV$54))/(1-(CIT_fed_deduction!AV14*CIT_history!AV$54*CIT_history!AV14)))</f>
        <v>5.115511551155115E-2</v>
      </c>
      <c r="AW14" s="22">
        <f>IF(CIT_fed_deduction!AW14="",0,(CIT_history!AW14*(1-CIT_fed_deduction!AW14*CIT_history!AW$54))/(1-(CIT_fed_deduction!AW14*CIT_history!AW$54*CIT_history!AW14)))</f>
        <v>5.115511551155115E-2</v>
      </c>
      <c r="AX14" s="22">
        <f>IF(CIT_fed_deduction!AX14="",0,(CIT_history!AX14*(1-CIT_fed_deduction!AX14*CIT_history!AX$54))/(1-(CIT_fed_deduction!AX14*CIT_history!AX$54*CIT_history!AX14)))</f>
        <v>5.115511551155115E-2</v>
      </c>
      <c r="AY14" s="22">
        <f>IF(CIT_fed_deduction!AY14="",0,(CIT_history!AY14*(1-CIT_fed_deduction!AY14*CIT_history!AY$54))/(1-(CIT_fed_deduction!AY14*CIT_history!AY$54*CIT_history!AY14)))</f>
        <v>5.115511551155115E-2</v>
      </c>
      <c r="AZ14" s="22">
        <f>IF(CIT_fed_deduction!AZ14="",0,(CIT_history!AZ14*(1-CIT_fed_deduction!AZ14*CIT_history!AZ$54))/(1-(CIT_fed_deduction!AZ14*CIT_history!AZ$54*CIT_history!AZ14)))</f>
        <v>4.8013245033112585E-2</v>
      </c>
      <c r="BA14" s="22">
        <f>IF(CIT_fed_deduction!BA14="",0,(CIT_history!BA14*(1-CIT_fed_deduction!BA14*CIT_history!BA$54))/(1-(CIT_fed_deduction!BA14*CIT_history!BA$54*CIT_history!BA14)))</f>
        <v>4.106733375026058E-2</v>
      </c>
      <c r="BB14" s="22">
        <f>IF(CIT_fed_deduction!BB14="",0,(CIT_history!BB14*(1-CIT_fed_deduction!BB14*CIT_history!BB$54))/(1-(CIT_fed_deduction!BB14*CIT_history!BB$54*CIT_history!BB14)))</f>
        <v>4.0066777963272113E-2</v>
      </c>
      <c r="BC14" s="22">
        <f>IF(CIT_fed_deduction!BC14="",0,(CIT_history!BC14*(1-CIT_fed_deduction!BC14*CIT_history!BC$54))/(1-(CIT_fed_deduction!BC14*CIT_history!BC$54*CIT_history!BC14)))</f>
        <v>4.0066777963272113E-2</v>
      </c>
      <c r="BD14" s="22">
        <f>IF(CIT_fed_deduction!BD14="",0,(CIT_history!BD14*(1-CIT_fed_deduction!BD14*CIT_history!BD$54))/(1-(CIT_fed_deduction!BD14*CIT_history!BD$54*CIT_history!BD14)))</f>
        <v>4.0066777963272113E-2</v>
      </c>
      <c r="BE14" s="22">
        <f>IF(CIT_fed_deduction!BE14="",0,(CIT_history!BE14*(1-CIT_fed_deduction!BE14*CIT_history!BE$54))/(1-(CIT_fed_deduction!BE14*CIT_history!BE$54*CIT_history!BE14)))</f>
        <v>4.3212461267900515E-2</v>
      </c>
      <c r="BF14" s="22">
        <f>IF(CIT_fed_deduction!BF14="",0,(CIT_history!BF14*(1-CIT_fed_deduction!BF14*CIT_history!BF$54))/(1-(CIT_fed_deduction!BF14*CIT_history!BF$54*CIT_history!BF14)))</f>
        <v>4.3212461267900515E-2</v>
      </c>
      <c r="BG14" s="22">
        <f>IF(CIT_fed_deduction!BG14="",0,(CIT_history!BG14*(1-CIT_fed_deduction!BG14*CIT_history!BG$54))/(1-(CIT_fed_deduction!BG14*CIT_history!BG$54*CIT_history!BG14)))</f>
        <v>4.4265593561368201E-2</v>
      </c>
      <c r="BH14" s="22">
        <f>IF(CIT_fed_deduction!BH14="",0,(CIT_history!BH14*(1-CIT_fed_deduction!BH14*CIT_history!BH$54))/(1-(CIT_fed_deduction!BH14*CIT_history!BH$54*CIT_history!BH14)))</f>
        <v>4.4265593561368201E-2</v>
      </c>
      <c r="BI14" s="22">
        <f>IF(CIT_fed_deduction!BI14="",0,(CIT_history!BI14*(1-CIT_fed_deduction!BI14*CIT_history!BI$54))/(1-(CIT_fed_deduction!BI14*CIT_history!BI$54*CIT_history!BI14)))</f>
        <v>4.7969703345255632E-2</v>
      </c>
      <c r="BJ14" s="22">
        <f>IF(CIT_fed_deduction!BJ14="",0,(CIT_history!BJ14*(1-CIT_fed_deduction!BJ14*CIT_history!BJ$54))/(1-(CIT_fed_deduction!BJ14*CIT_history!BJ$54*CIT_history!BJ14)))</f>
        <v>4.7969703345255632E-2</v>
      </c>
      <c r="BK14" s="22">
        <f>IF(CIT_fed_deduction!BK14="",0,(CIT_history!BK14*(1-CIT_fed_deduction!BK14*CIT_history!BK$54))/(1-(CIT_fed_deduction!BK14*CIT_history!BK$54*CIT_history!BK14)))</f>
        <v>4.7969703345255632E-2</v>
      </c>
      <c r="BL14" s="22">
        <f>IF(CIT_fed_deduction!BL14="",0,(CIT_history!BL14*(1-CIT_fed_deduction!BL14*CIT_history!BL$54))/(1-(CIT_fed_deduction!BL14*CIT_history!BL$54*CIT_history!BL14)))</f>
        <v>4.7969703345255632E-2</v>
      </c>
      <c r="BM14" s="22">
        <f>IF(CIT_fed_deduction!BM14="",0,(CIT_history!BM14*(1-CIT_fed_deduction!BM14*CIT_history!BM$54))/(1-(CIT_fed_deduction!BM14*CIT_history!BM$54*CIT_history!BM14)))</f>
        <v>5.3310767928918971E-2</v>
      </c>
      <c r="BN14" s="22">
        <f>IF(CIT_fed_deduction!BN14="",0,(CIT_history!BN14*(1-CIT_fed_deduction!BN14*CIT_history!BN$54))/(1-(CIT_fed_deduction!BN14*CIT_history!BN$54*CIT_history!BN14)))</f>
        <v>5.5408970976253295E-2</v>
      </c>
      <c r="BO14" s="22">
        <f>IF(CIT_fed_deduction!BO14="",0,(CIT_history!BO14*(1-CIT_fed_deduction!BO14*CIT_history!BO$54))/(1-(CIT_fed_deduction!BO14*CIT_history!BO$54*CIT_history!BO14)))</f>
        <v>3.2125205930807248E-2</v>
      </c>
      <c r="BP14" s="22">
        <f>IF(CIT_fed_deduction!BP14="",0,(CIT_history!BP14*(1-CIT_fed_deduction!BP14*CIT_history!BP$54))/(1-(CIT_fed_deduction!BP14*CIT_history!BP$54*CIT_history!BP14)))</f>
        <v>3.2125205930807248E-2</v>
      </c>
      <c r="BQ14" s="22">
        <f>IF(CIT_fed_deduction!BQ14="",0,(CIT_history!BQ14*(1-CIT_fed_deduction!BQ14*CIT_history!BQ$54))/(1-(CIT_fed_deduction!BQ14*CIT_history!BQ$54*CIT_history!BQ14)))</f>
        <v>3.2125205930807248E-2</v>
      </c>
      <c r="BR14" s="22">
        <f>IF(CIT_fed_deduction!BR14="",0,(CIT_history!BR14*(1-CIT_fed_deduction!BR14*CIT_history!BR$54))/(1-(CIT_fed_deduction!BR14*CIT_history!BR$54*CIT_history!BR14)))</f>
        <v>3.2125205930807248E-2</v>
      </c>
      <c r="BS14" s="22">
        <f>IF(CIT_fed_deduction!BS14="",0,(CIT_history!BS14*(1-CIT_fed_deduction!BS14*CIT_history!BS$54))/(1-(CIT_fed_deduction!BS14*CIT_history!BS$54*CIT_history!BS14)))</f>
        <v>0.06</v>
      </c>
      <c r="BT14" s="22">
        <f>IF(CIT_fed_deduction!BT14="",0,(CIT_history!BT14*(1-CIT_fed_deduction!BT14*CIT_history!BT$54))/(1-(CIT_fed_deduction!BT14*CIT_history!BT$54*CIT_history!BT14)))</f>
        <v>0.06</v>
      </c>
      <c r="BU14" s="22">
        <f>IF(CIT_fed_deduction!BU14="",0,(CIT_history!BU14*(1-CIT_fed_deduction!BU14*CIT_history!BU$54))/(1-(CIT_fed_deduction!BU14*CIT_history!BU$54*CIT_history!BU14)))</f>
        <v>0.06</v>
      </c>
      <c r="BV14" s="22">
        <f>IF(CIT_fed_deduction!BV14="",0,(CIT_history!BV14*(1-CIT_fed_deduction!BV14*CIT_history!BV$54))/(1-(CIT_fed_deduction!BV14*CIT_history!BV$54*CIT_history!BV14)))</f>
        <v>6.5000000000000002E-2</v>
      </c>
      <c r="BW14" s="22">
        <f>IF(CIT_fed_deduction!BW14="",0,(CIT_history!BW14*(1-CIT_fed_deduction!BW14*CIT_history!BW$54))/(1-(CIT_fed_deduction!BW14*CIT_history!BW$54*CIT_history!BW14)))</f>
        <v>6.5000000000000002E-2</v>
      </c>
      <c r="BX14" s="22">
        <f>IF(CIT_fed_deduction!BX14="",0,(CIT_history!BX14*(1-CIT_fed_deduction!BX14*CIT_history!BX$54))/(1-(CIT_fed_deduction!BX14*CIT_history!BX$54*CIT_history!BX14)))</f>
        <v>6.5000000000000002E-2</v>
      </c>
      <c r="BY14" s="22">
        <f>IF(CIT_fed_deduction!BY14="",0,(CIT_history!BY14*(1-CIT_fed_deduction!BY14*CIT_history!BY$54))/(1-(CIT_fed_deduction!BY14*CIT_history!BY$54*CIT_history!BY14)))</f>
        <v>6.5000000000000002E-2</v>
      </c>
      <c r="BZ14" s="22">
        <f>IF(CIT_fed_deduction!BZ14="",0,(CIT_history!BZ14*(1-CIT_fed_deduction!BZ14*CIT_history!BZ$54))/(1-(CIT_fed_deduction!BZ14*CIT_history!BZ$54*CIT_history!BZ14)))</f>
        <v>6.5000000000000002E-2</v>
      </c>
      <c r="CA14" s="22">
        <f>IF(CIT_fed_deduction!CA14="",0,(CIT_history!CA14*(1-CIT_fed_deduction!CA14*CIT_history!CA$54))/(1-(CIT_fed_deduction!CA14*CIT_history!CA$54*CIT_history!CA14)))</f>
        <v>6.5000000000000002E-2</v>
      </c>
      <c r="CB14" s="22">
        <f>IF(CIT_fed_deduction!CB14="",0,(CIT_history!CB14*(1-CIT_fed_deduction!CB14*CIT_history!CB$54))/(1-(CIT_fed_deduction!CB14*CIT_history!CB$54*CIT_history!CB14)))</f>
        <v>6.5000000000000002E-2</v>
      </c>
      <c r="CC14" s="22">
        <f>IF(CIT_fed_deduction!CC14="",0,(CIT_history!CC14*(1-CIT_fed_deduction!CC14*CIT_history!CC$54))/(1-(CIT_fed_deduction!CC14*CIT_history!CC$54*CIT_history!CC14)))</f>
        <v>6.5000000000000002E-2</v>
      </c>
      <c r="CD14" s="22">
        <f>IF(CIT_fed_deduction!CD14="",0,(CIT_history!CD14*(1-CIT_fed_deduction!CD14*CIT_history!CD$54))/(1-(CIT_fed_deduction!CD14*CIT_history!CD$54*CIT_history!CD14)))</f>
        <v>6.5000000000000002E-2</v>
      </c>
      <c r="CE14" s="22">
        <f>IF(CIT_fed_deduction!CE14="",0,(CIT_history!CE14*(1-CIT_fed_deduction!CE14*CIT_history!CE$54))/(1-(CIT_fed_deduction!CE14*CIT_history!CE$54*CIT_history!CE14)))</f>
        <v>6.5000000000000002E-2</v>
      </c>
      <c r="CF14" s="22">
        <f>IF(CIT_fed_deduction!CF14="",0,(CIT_history!CF14*(1-CIT_fed_deduction!CF14*CIT_history!CF$54))/(1-(CIT_fed_deduction!CF14*CIT_history!CF$54*CIT_history!CF14)))</f>
        <v>6.5000000000000002E-2</v>
      </c>
      <c r="CG14" s="22">
        <f>IF(CIT_fed_deduction!CG14="",0,(CIT_history!CG14*(1-CIT_fed_deduction!CG14*CIT_history!CG$54))/(1-(CIT_fed_deduction!CG14*CIT_history!CG$54*CIT_history!CG14)))</f>
        <v>7.6999999999999999E-2</v>
      </c>
      <c r="CH14" s="22">
        <f>IF(CIT_fed_deduction!CH14="",0,(CIT_history!CH14*(1-CIT_fed_deduction!CH14*CIT_history!CH$54))/(1-(CIT_fed_deduction!CH14*CIT_history!CH$54*CIT_history!CH14)))</f>
        <v>7.6999999999999999E-2</v>
      </c>
      <c r="CI14" s="22">
        <f>IF(CIT_fed_deduction!CI14="",0,(CIT_history!CI14*(1-CIT_fed_deduction!CI14*CIT_history!CI$54))/(1-(CIT_fed_deduction!CI14*CIT_history!CI$54*CIT_history!CI14)))</f>
        <v>7.6999999999999999E-2</v>
      </c>
      <c r="CJ14" s="22">
        <f>IF(CIT_fed_deduction!CJ14="",0,(CIT_history!CJ14*(1-CIT_fed_deduction!CJ14*CIT_history!CJ$54))/(1-(CIT_fed_deduction!CJ14*CIT_history!CJ$54*CIT_history!CJ14)))</f>
        <v>7.6999999999999999E-2</v>
      </c>
      <c r="CK14" s="22">
        <f>IF(CIT_fed_deduction!CK14="",0,(CIT_history!CK14*(1-CIT_fed_deduction!CK14*CIT_history!CK$54))/(1-(CIT_fed_deduction!CK14*CIT_history!CK$54*CIT_history!CK14)))</f>
        <v>7.6999999999999999E-2</v>
      </c>
      <c r="CL14" s="22">
        <f>IF(CIT_fed_deduction!CL14="",0,(CIT_history!CL14*(1-CIT_fed_deduction!CL14*CIT_history!CL$54))/(1-(CIT_fed_deduction!CL14*CIT_history!CL$54*CIT_history!CL14)))</f>
        <v>0.08</v>
      </c>
      <c r="CM14" s="22">
        <f>IF(CIT_fed_deduction!CM14="",0,(CIT_history!CM14*(1-CIT_fed_deduction!CM14*CIT_history!CM$54))/(1-(CIT_fed_deduction!CM14*CIT_history!CM$54*CIT_history!CM14)))</f>
        <v>0.08</v>
      </c>
      <c r="CN14" s="22">
        <f>IF(CIT_fed_deduction!CN14="",0,(CIT_history!CN14*(1-CIT_fed_deduction!CN14*CIT_history!CN$54))/(1-(CIT_fed_deduction!CN14*CIT_history!CN$54*CIT_history!CN14)))</f>
        <v>0.08</v>
      </c>
      <c r="CO14" s="22">
        <f>IF(CIT_fed_deduction!CO14="",0,(CIT_history!CO14*(1-CIT_fed_deduction!CO14*CIT_history!CO$54))/(1-(CIT_fed_deduction!CO14*CIT_history!CO$54*CIT_history!CO14)))</f>
        <v>0.08</v>
      </c>
      <c r="CP14" s="22">
        <f>IF(CIT_fed_deduction!CP14="",0,(CIT_history!CP14*(1-CIT_fed_deduction!CP14*CIT_history!CP$54))/(1-(CIT_fed_deduction!CP14*CIT_history!CP$54*CIT_history!CP14)))</f>
        <v>0.08</v>
      </c>
      <c r="CQ14" s="22">
        <f>IF(CIT_fed_deduction!CQ14="",0,(CIT_history!CQ14*(1-CIT_fed_deduction!CQ14*CIT_history!CQ$54))/(1-(CIT_fed_deduction!CQ14*CIT_history!CQ$54*CIT_history!CQ14)))</f>
        <v>0.08</v>
      </c>
      <c r="CR14" s="22">
        <f>IF(CIT_fed_deduction!CR14="",0,(CIT_history!CR14*(1-CIT_fed_deduction!CR14*CIT_history!CR$54))/(1-(CIT_fed_deduction!CR14*CIT_history!CR$54*CIT_history!CR14)))</f>
        <v>0.08</v>
      </c>
      <c r="CS14" s="22">
        <f>IF(CIT_fed_deduction!CS14="",0,(CIT_history!CS14*(1-CIT_fed_deduction!CS14*CIT_history!CS$54))/(1-(CIT_fed_deduction!CS14*CIT_history!CS$54*CIT_history!CS14)))</f>
        <v>0.08</v>
      </c>
      <c r="CT14" s="22">
        <f>IF(CIT_fed_deduction!CT14="",0,(CIT_history!CT14*(1-CIT_fed_deduction!CT14*CIT_history!CT$54))/(1-(CIT_fed_deduction!CT14*CIT_history!CT$54*CIT_history!CT14)))</f>
        <v>0.08</v>
      </c>
      <c r="CU14" s="22">
        <f>IF(CIT_fed_deduction!CU14="",0,(CIT_history!CU14*(1-CIT_fed_deduction!CU14*CIT_history!CU$54))/(1-(CIT_fed_deduction!CU14*CIT_history!CU$54*CIT_history!CU14)))</f>
        <v>0.08</v>
      </c>
      <c r="CV14" s="22">
        <f>IF(CIT_fed_deduction!CV14="",0,(CIT_history!CV14*(1-CIT_fed_deduction!CV14*CIT_history!CV$54))/(1-(CIT_fed_deduction!CV14*CIT_history!CV$54*CIT_history!CV14)))</f>
        <v>0.08</v>
      </c>
      <c r="CW14" s="22">
        <f>IF(CIT_fed_deduction!CW14="",0,(CIT_history!CW14*(1-CIT_fed_deduction!CW14*CIT_history!CW$54))/(1-(CIT_fed_deduction!CW14*CIT_history!CW$54*CIT_history!CW14)))</f>
        <v>0.08</v>
      </c>
      <c r="CX14" s="22">
        <f>IF(CIT_fed_deduction!CX14="",0,(CIT_history!CX14*(1-CIT_fed_deduction!CX14*CIT_history!CX$54))/(1-(CIT_fed_deduction!CX14*CIT_history!CX$54*CIT_history!CX14)))</f>
        <v>0.08</v>
      </c>
      <c r="CY14" s="22">
        <f>IF(CIT_fed_deduction!CY14="",0,(CIT_history!CY14*(1-CIT_fed_deduction!CY14*CIT_history!CY$54))/(1-(CIT_fed_deduction!CY14*CIT_history!CY$54*CIT_history!CY14)))</f>
        <v>0.08</v>
      </c>
      <c r="CZ14" s="22">
        <f>IF(CIT_fed_deduction!CZ14="",0,(CIT_history!CZ14*(1-CIT_fed_deduction!CZ14*CIT_history!CZ$54))/(1-(CIT_fed_deduction!CZ14*CIT_history!CZ$54*CIT_history!CZ14)))</f>
        <v>7.5999999999999998E-2</v>
      </c>
      <c r="DA14" s="22">
        <f>IF(CIT_fed_deduction!DA14="",0,(CIT_history!DA14*(1-CIT_fed_deduction!DA14*CIT_history!DA$54))/(1-(CIT_fed_deduction!DA14*CIT_history!DA$54*CIT_history!DA14)))</f>
        <v>7.5999999999999998E-2</v>
      </c>
      <c r="DB14" s="22">
        <f>IF(CIT_fed_deduction!DB14="",0,(CIT_history!DB14*(1-CIT_fed_deduction!DB14*CIT_history!DB$54))/(1-(CIT_fed_deduction!DB14*CIT_history!DB$54*CIT_history!DB14)))</f>
        <v>7.5999999999999998E-2</v>
      </c>
      <c r="DC14" s="22">
        <f>IF(CIT_fed_deduction!DC14="",0,(CIT_history!DC14*(1-CIT_fed_deduction!DC14*CIT_history!DC$54))/(1-(CIT_fed_deduction!DC14*CIT_history!DC$54*CIT_history!DC14)))</f>
        <v>7.5999999999999998E-2</v>
      </c>
      <c r="DD14" s="22">
        <f>IF(CIT_fed_deduction!DD14="",0,(CIT_history!DD14*(1-CIT_fed_deduction!DD14*CIT_history!DD$54))/(1-(CIT_fed_deduction!DD14*CIT_history!DD$54*CIT_history!DD14)))</f>
        <v>7.5999999999999998E-2</v>
      </c>
      <c r="DE14" s="22">
        <f>IF(CIT_fed_deduction!DE14="",0,(CIT_history!DE14*(1-CIT_fed_deduction!DE14*CIT_history!DE$54))/(1-(CIT_fed_deduction!DE14*CIT_history!DE$54*CIT_history!DE14)))</f>
        <v>7.5999999999999998E-2</v>
      </c>
      <c r="DF14" s="22">
        <f>IF(CIT_fed_deduction!DF14="",0,(CIT_history!DF14*(1-CIT_fed_deduction!DF14*CIT_history!DF$54))/(1-(CIT_fed_deduction!DF14*CIT_history!DF$54*CIT_history!DF14)))</f>
        <v>7.5999999999999998E-2</v>
      </c>
      <c r="DG14" s="22">
        <f>IF(CIT_fed_deduction!DG14="",0,(CIT_history!DG14*(1-CIT_fed_deduction!DG14*CIT_history!DG$54))/(1-(CIT_fed_deduction!DG14*CIT_history!DG$54*CIT_history!DG14)))</f>
        <v>7.5999999999999998E-2</v>
      </c>
      <c r="DH14" s="22">
        <f>IF(CIT_fed_deduction!DH14="",0,(CIT_history!DH14*(1-CIT_fed_deduction!DH14*CIT_history!DH$54))/(1-(CIT_fed_deduction!DH14*CIT_history!DH$54*CIT_history!DH14)))</f>
        <v>7.5999999999999998E-2</v>
      </c>
      <c r="DI14" s="22">
        <f>IF(CIT_fed_deduction!DI14="",0,(CIT_history!DI14*(1-CIT_fed_deduction!DI14*CIT_history!DI$54))/(1-(CIT_fed_deduction!DI14*CIT_history!DI$54*CIT_history!DI14)))</f>
        <v>7.5999999999999998E-2</v>
      </c>
      <c r="DJ14" s="22">
        <f>IF(CIT_fed_deduction!DJ14="",0,(CIT_history!DJ14*(1-CIT_fed_deduction!DJ14*CIT_history!DJ$54))/(1-(CIT_fed_deduction!DJ14*CIT_history!DJ$54*CIT_history!DJ14)))</f>
        <v>7.5999999999999998E-2</v>
      </c>
      <c r="DK14" s="22">
        <f>IF(CIT_fed_deduction!DK14="",0,(CIT_history!DK14*(1-CIT_fed_deduction!DK14*CIT_history!DK$54))/(1-(CIT_fed_deduction!DK14*CIT_history!DK$54*CIT_history!DK14)))</f>
        <v>7.3999999999999996E-2</v>
      </c>
      <c r="DL14" s="22">
        <f>IF(CIT_fed_deduction!DL14="",0,(CIT_history!DL14*(1-CIT_fed_deduction!DL14*CIT_history!DL$54))/(1-(CIT_fed_deduction!DL14*CIT_history!DL$54*CIT_history!DL14)))</f>
        <v>7.3999999999999996E-2</v>
      </c>
      <c r="DM14" s="22">
        <f>IF(CIT_fed_deduction!DM14="",0,(CIT_history!DM14*(1-CIT_fed_deduction!DM14*CIT_history!DM$54))/(1-(CIT_fed_deduction!DM14*CIT_history!DM$54*CIT_history!DM14)))</f>
        <v>7.3999999999999996E-2</v>
      </c>
      <c r="DN14" s="22">
        <f>IF(CIT_fed_deduction!DN14="",0,(CIT_history!DN14*(1-CIT_fed_deduction!DN14*CIT_history!DN$54))/(1-(CIT_fed_deduction!DN14*CIT_history!DN$54*CIT_history!DN14)))</f>
        <v>7.3999999999999996E-2</v>
      </c>
      <c r="DO14" s="22">
        <f>IF(CIT_fed_deduction!DO14="",0,(CIT_history!DO14*(1-CIT_fed_deduction!DO14*CIT_history!DO$54))/(1-(CIT_fed_deduction!DO14*CIT_history!DO$54*CIT_history!DO14)))</f>
        <v>7.3999999999999996E-2</v>
      </c>
      <c r="DP14" s="22">
        <f>IF(CIT_fed_deduction!DP14="",0,(CIT_history!DP14*(1-CIT_fed_deduction!DP14*CIT_history!DP$54))/(1-(CIT_fed_deduction!DP14*CIT_history!DP$54*CIT_history!DP14)))</f>
        <v>7.3999999999999996E-2</v>
      </c>
      <c r="DQ14" s="22">
        <f>IF(CIT_fed_deduction!DQ14="",0,(CIT_history!DQ14*(1-CIT_fed_deduction!DQ14*CIT_history!DQ$54))/(1-(CIT_fed_deduction!DQ14*CIT_history!DQ$54*CIT_history!DQ14)))</f>
        <v>6.9250000000000006E-2</v>
      </c>
      <c r="DR14" s="22">
        <f>IF(CIT_fed_deduction!DR14="",0,(CIT_history!DR14*(1-CIT_fed_deduction!DR14*CIT_history!DR$54))/(1-(CIT_fed_deduction!DR14*CIT_history!DR$54*CIT_history!DR14)))</f>
        <v>6.9250000000000006E-2</v>
      </c>
      <c r="DS14" s="22">
        <f>IF(CIT_fed_deduction!DS14="",0,(CIT_history!DS14*(1-CIT_fed_deduction!DS14*CIT_history!DS$54))/(1-(CIT_fed_deduction!DS14*CIT_history!DS$54*CIT_history!DS14)))</f>
        <v>6.5000000000000002E-2</v>
      </c>
      <c r="DT14" s="22">
        <f>IF(CIT_fed_deduction!DT14="",0,(CIT_history!DT14*(1-CIT_fed_deduction!DT14*CIT_history!DT$54))/(1-(CIT_fed_deduction!DT14*CIT_history!DT$54*CIT_history!DT14)))</f>
        <v>0.06</v>
      </c>
      <c r="DU14" s="22">
        <f>IF(CIT_fed_deduction!DU14="",0,(CIT_history!DU14*(1-CIT_fed_deduction!DU14*CIT_history!DU$54))/(1-(CIT_fed_deduction!DU14*CIT_history!DU$54*CIT_history!DU14)))</f>
        <v>5.8000000000000003E-2</v>
      </c>
      <c r="DV14" s="22">
        <f>IF(CIT_fed_deduction!DV14="",0,(CIT_history!DV14*(1-CIT_fed_deduction!DV14*CIT_history!DV$54))/(1-(CIT_fed_deduction!DV14*CIT_history!DV$54*CIT_history!DV14)))</f>
        <v>5.6950000000000001E-2</v>
      </c>
      <c r="DW14" s="22">
        <f>IF(CIT_fed_deduction!DW14="",0,(CIT_history!DW14*(1-CIT_fed_deduction!DW14*CIT_history!DW$54))/(1-(CIT_fed_deduction!DW14*CIT_history!DW$54*CIT_history!DW14)))</f>
        <v>5.2999999999999999E-2</v>
      </c>
      <c r="DX14" s="22">
        <f>IF(CIT_fed_deduction!DX14="",0,(CIT_history!DX14*(1-CIT_fed_deduction!DX14*CIT_history!DX$54))/(1-(CIT_fed_deduction!DX14*CIT_history!DX$54*CIT_history!DX14)))</f>
        <v>5.2999999999999999E-2</v>
      </c>
      <c r="DY14" s="144">
        <f>IF(CIT_fed_deduction!DY14="",0,(CIT_history!DY14*(1-CIT_fed_deduction!DY14*CIT_history!DY$54))/(1-(CIT_fed_deduction!DY14*CIT_history!DY$54*CIT_history!DY14)))</f>
        <v>5.2999999999999999E-2</v>
      </c>
      <c r="DZ14" s="68"/>
      <c r="EA14" s="68"/>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1"/>
      <c r="FL14" s="1"/>
      <c r="FM14" s="1"/>
      <c r="FN14" s="1"/>
    </row>
    <row r="15" spans="1:170" ht="15" customHeight="1">
      <c r="A15" s="137" t="s">
        <v>39</v>
      </c>
      <c r="B15" s="22">
        <f>IF(CIT_fed_deduction!B15="",0,(CIT_history!B15*(1-CIT_fed_deduction!B15*CIT_history!B$54))/(1-(CIT_fed_deduction!B15*CIT_history!B$54*CIT_history!B15)))</f>
        <v>0</v>
      </c>
      <c r="C15" s="22">
        <f>IF(CIT_fed_deduction!C15="",0,(CIT_history!C15*(1-CIT_fed_deduction!C15*CIT_history!C$54))/(1-(CIT_fed_deduction!C15*CIT_history!C$54*CIT_history!C15)))</f>
        <v>0</v>
      </c>
      <c r="D15" s="22">
        <f>IF(CIT_fed_deduction!D15="",0,(CIT_history!D15*(1-CIT_fed_deduction!D15*CIT_history!D$54))/(1-(CIT_fed_deduction!D15*CIT_history!D$54*CIT_history!D15)))</f>
        <v>0</v>
      </c>
      <c r="E15" s="22">
        <f>IF(CIT_fed_deduction!E15="",0,(CIT_history!E15*(1-CIT_fed_deduction!E15*CIT_history!E$54))/(1-(CIT_fed_deduction!E15*CIT_history!E$54*CIT_history!E15)))</f>
        <v>0</v>
      </c>
      <c r="F15" s="22">
        <f>IF(CIT_fed_deduction!F15="",0,(CIT_history!F15*(1-CIT_fed_deduction!F15*CIT_history!F$54))/(1-(CIT_fed_deduction!F15*CIT_history!F$54*CIT_history!F15)))</f>
        <v>0</v>
      </c>
      <c r="G15" s="22">
        <f>IF(CIT_fed_deduction!G15="",0,(CIT_history!G15*(1-CIT_fed_deduction!G15*CIT_history!G$54))/(1-(CIT_fed_deduction!G15*CIT_history!G$54*CIT_history!G15)))</f>
        <v>0</v>
      </c>
      <c r="H15" s="22">
        <f>IF(CIT_fed_deduction!H15="",0,(CIT_history!H15*(1-CIT_fed_deduction!H15*CIT_history!H$54))/(1-(CIT_fed_deduction!H15*CIT_history!H$54*CIT_history!H15)))</f>
        <v>0</v>
      </c>
      <c r="I15" s="22">
        <f>IF(CIT_fed_deduction!I15="",0,(CIT_history!I15*(1-CIT_fed_deduction!I15*CIT_history!I$54))/(1-(CIT_fed_deduction!I15*CIT_history!I$54*CIT_history!I15)))</f>
        <v>0</v>
      </c>
      <c r="J15" s="22">
        <f>IF(CIT_fed_deduction!J15="",0,(CIT_history!J15*(1-CIT_fed_deduction!J15*CIT_history!J$54))/(1-(CIT_fed_deduction!J15*CIT_history!J$54*CIT_history!J15)))</f>
        <v>0</v>
      </c>
      <c r="K15" s="22">
        <f>IF(CIT_fed_deduction!K15="",0,(CIT_history!K15*(1-CIT_fed_deduction!K15*CIT_history!K$54))/(1-(CIT_fed_deduction!K15*CIT_history!K$54*CIT_history!K15)))</f>
        <v>0</v>
      </c>
      <c r="L15" s="22">
        <f>IF(CIT_fed_deduction!L15="",0,(CIT_history!L15*(1-CIT_fed_deduction!L15*CIT_history!L$54))/(1-(CIT_fed_deduction!L15*CIT_history!L$54*CIT_history!L15)))</f>
        <v>0</v>
      </c>
      <c r="M15" s="22">
        <f>IF(CIT_fed_deduction!M15="",0,(CIT_history!M15*(1-CIT_fed_deduction!M15*CIT_history!M$54))/(1-(CIT_fed_deduction!M15*CIT_history!M$54*CIT_history!M15)))</f>
        <v>0</v>
      </c>
      <c r="N15" s="22">
        <f>IF(CIT_fed_deduction!N15="",0,(CIT_history!N15*(1-CIT_fed_deduction!N15*CIT_history!N$54))/(1-(CIT_fed_deduction!N15*CIT_history!N$54*CIT_history!N15)))</f>
        <v>0</v>
      </c>
      <c r="O15" s="22">
        <f>IF(CIT_fed_deduction!O15="",0,(CIT_history!O15*(1-CIT_fed_deduction!O15*CIT_history!O$54))/(1-(CIT_fed_deduction!O15*CIT_history!O$54*CIT_history!O15)))</f>
        <v>0</v>
      </c>
      <c r="P15" s="22">
        <f>IF(CIT_fed_deduction!P15="",0,(CIT_history!P15*(1-CIT_fed_deduction!P15*CIT_history!P$54))/(1-(CIT_fed_deduction!P15*CIT_history!P$54*CIT_history!P15)))</f>
        <v>0</v>
      </c>
      <c r="Q15" s="22">
        <f>IF(CIT_fed_deduction!Q15="",0,(CIT_history!Q15*(1-CIT_fed_deduction!Q15*CIT_history!Q$54))/(1-(CIT_fed_deduction!Q15*CIT_history!Q$54*CIT_history!Q15)))</f>
        <v>0</v>
      </c>
      <c r="R15" s="22">
        <f>IF(CIT_fed_deduction!R15="",0,(CIT_history!R15*(1-CIT_fed_deduction!R15*CIT_history!R$54))/(1-(CIT_fed_deduction!R15*CIT_history!R$54*CIT_history!R15)))</f>
        <v>0</v>
      </c>
      <c r="S15" s="22">
        <f>IF(CIT_fed_deduction!S15="",0,(CIT_history!S15*(1-CIT_fed_deduction!S15*CIT_history!S$54))/(1-(CIT_fed_deduction!S15*CIT_history!S$54*CIT_history!S15)))</f>
        <v>0</v>
      </c>
      <c r="T15" s="22">
        <f>IF(CIT_fed_deduction!T15="",0,(CIT_history!T15*(1-CIT_fed_deduction!T15*CIT_history!T$54))/(1-(CIT_fed_deduction!T15*CIT_history!T$54*CIT_history!T15)))</f>
        <v>0</v>
      </c>
      <c r="U15" s="22">
        <f>IF(CIT_fed_deduction!U15="",0,(CIT_history!U15*(1-CIT_fed_deduction!U15*CIT_history!U$54))/(1-(CIT_fed_deduction!U15*CIT_history!U$54*CIT_history!U15)))</f>
        <v>0</v>
      </c>
      <c r="V15" s="22">
        <f>IF(CIT_fed_deduction!V15="",0,(CIT_history!V15*(1-CIT_fed_deduction!V15*CIT_history!V$54))/(1-(CIT_fed_deduction!V15*CIT_history!V$54*CIT_history!V15)))</f>
        <v>0</v>
      </c>
      <c r="W15" s="22">
        <f>IF(CIT_fed_deduction!W15="",0,(CIT_history!W15*(1-CIT_fed_deduction!W15*CIT_history!W$54))/(1-(CIT_fed_deduction!W15*CIT_history!W$54*CIT_history!W15)))</f>
        <v>0</v>
      </c>
      <c r="X15" s="22">
        <f>IF(CIT_fed_deduction!X15="",0,(CIT_history!X15*(1-CIT_fed_deduction!X15*CIT_history!X$54))/(1-(CIT_fed_deduction!X15*CIT_history!X$54*CIT_history!X15)))</f>
        <v>0</v>
      </c>
      <c r="Y15" s="22">
        <f>IF(CIT_fed_deduction!Y15="",0,(CIT_history!Y15*(1-CIT_fed_deduction!Y15*CIT_history!Y$54))/(1-(CIT_fed_deduction!Y15*CIT_history!Y$54*CIT_history!Y15)))</f>
        <v>0</v>
      </c>
      <c r="Z15" s="22">
        <f>IF(CIT_fed_deduction!Z15="",0,(CIT_history!Z15*(1-CIT_fed_deduction!Z15*CIT_history!Z$54))/(1-(CIT_fed_deduction!Z15*CIT_history!Z$54*CIT_history!Z15)))</f>
        <v>0</v>
      </c>
      <c r="AA15" s="22">
        <f>IF(CIT_fed_deduction!AA15="",0,(CIT_history!AA15*(1-CIT_fed_deduction!AA15*CIT_history!AA$54))/(1-(CIT_fed_deduction!AA15*CIT_history!AA$54*CIT_history!AA15)))</f>
        <v>0</v>
      </c>
      <c r="AB15" s="22">
        <f>IF(CIT_fed_deduction!AB15="",0,(CIT_history!AB15*(1-CIT_fed_deduction!AB15*CIT_history!AB$54))/(1-(CIT_fed_deduction!AB15*CIT_history!AB$54*CIT_history!AB15)))</f>
        <v>0</v>
      </c>
      <c r="AC15" s="22">
        <f>IF(CIT_fed_deduction!AC15="",0,(CIT_history!AC15*(1-CIT_fed_deduction!AC15*CIT_history!AC$54))/(1-(CIT_fed_deduction!AC15*CIT_history!AC$54*CIT_history!AC15)))</f>
        <v>0</v>
      </c>
      <c r="AD15" s="22">
        <f>IF(CIT_fed_deduction!AD15="",0,(CIT_history!AD15*(1-CIT_fed_deduction!AD15*CIT_history!AD$54))/(1-(CIT_fed_deduction!AD15*CIT_history!AD$54*CIT_history!AD15)))</f>
        <v>0</v>
      </c>
      <c r="AE15" s="22">
        <f>IF(CIT_fed_deduction!AE15="",0,(CIT_history!AE15*(1-CIT_fed_deduction!AE15*CIT_history!AE$54))/(1-(CIT_fed_deduction!AE15*CIT_history!AE$54*CIT_history!AE15)))</f>
        <v>0</v>
      </c>
      <c r="AF15" s="22">
        <f>IF(CIT_fed_deduction!AF15="",0,(CIT_history!AF15*(1-CIT_fed_deduction!AF15*CIT_history!AF$54))/(1-(CIT_fed_deduction!AF15*CIT_history!AF$54*CIT_history!AF15)))</f>
        <v>0</v>
      </c>
      <c r="AG15" s="22">
        <f>IF(CIT_fed_deduction!AG15="",0,(CIT_history!AG15*(1-CIT_fed_deduction!AG15*CIT_history!AG$54))/(1-(CIT_fed_deduction!AG15*CIT_history!AG$54*CIT_history!AG15)))</f>
        <v>0</v>
      </c>
      <c r="AH15" s="22">
        <f>IF(CIT_fed_deduction!AH15="",0,(CIT_history!AH15*(1-CIT_fed_deduction!AH15*CIT_history!AH$54))/(1-(CIT_fed_deduction!AH15*CIT_history!AH$54*CIT_history!AH15)))</f>
        <v>0</v>
      </c>
      <c r="AI15" s="22">
        <f>IF(CIT_fed_deduction!AI15="",0,(CIT_history!AI15*(1-CIT_fed_deduction!AI15*CIT_history!AI$54))/(1-(CIT_fed_deduction!AI15*CIT_history!AI$54*CIT_history!AI15)))</f>
        <v>0</v>
      </c>
      <c r="AJ15" s="22">
        <f>IF(CIT_fed_deduction!AJ15="",0,(CIT_history!AJ15*(1-CIT_fed_deduction!AJ15*CIT_history!AJ$54))/(1-(CIT_fed_deduction!AJ15*CIT_history!AJ$54*CIT_history!AJ15)))</f>
        <v>0</v>
      </c>
      <c r="AK15" s="22">
        <f>IF(CIT_fed_deduction!AK15="",0,(CIT_history!AK15*(1-CIT_fed_deduction!AK15*CIT_history!AK$54))/(1-(CIT_fed_deduction!AK15*CIT_history!AK$54*CIT_history!AK15)))</f>
        <v>0</v>
      </c>
      <c r="AL15" s="22">
        <f>IF(CIT_fed_deduction!AL15="",0,(CIT_history!AL15*(1-CIT_fed_deduction!AL15*CIT_history!AL$54))/(1-(CIT_fed_deduction!AL15*CIT_history!AL$54*CIT_history!AL15)))</f>
        <v>0</v>
      </c>
      <c r="AM15" s="22">
        <f>IF(CIT_fed_deduction!AM15="",0,(CIT_history!AM15*(1-CIT_fed_deduction!AM15*CIT_history!AM$54))/(1-(CIT_fed_deduction!AM15*CIT_history!AM$54*CIT_history!AM15)))</f>
        <v>0</v>
      </c>
      <c r="AN15" s="22">
        <f>IF(CIT_fed_deduction!AN15="",0,(CIT_history!AN15*(1-CIT_fed_deduction!AN15*CIT_history!AN$54))/(1-(CIT_fed_deduction!AN15*CIT_history!AN$54*CIT_history!AN15)))</f>
        <v>0</v>
      </c>
      <c r="AO15" s="22">
        <f>IF(CIT_fed_deduction!AO15="",0,(CIT_history!AO15*(1-CIT_fed_deduction!AO15*CIT_history!AO$54))/(1-(CIT_fed_deduction!AO15*CIT_history!AO$54*CIT_history!AO15)))</f>
        <v>0</v>
      </c>
      <c r="AP15" s="22">
        <f>IF(CIT_fed_deduction!AP15="",0,(CIT_history!AP15*(1-CIT_fed_deduction!AP15*CIT_history!AP$54))/(1-(CIT_fed_deduction!AP15*CIT_history!AP$54*CIT_history!AP15)))</f>
        <v>0</v>
      </c>
      <c r="AQ15" s="22">
        <f>IF(CIT_fed_deduction!AQ15="",0,(CIT_history!AQ15*(1-CIT_fed_deduction!AQ15*CIT_history!AQ$54))/(1-(CIT_fed_deduction!AQ15*CIT_history!AQ$54*CIT_history!AQ15)))</f>
        <v>0</v>
      </c>
      <c r="AR15" s="22">
        <f>IF(CIT_fed_deduction!AR15="",0,(CIT_history!AR15*(1-CIT_fed_deduction!AR15*CIT_history!AR$54))/(1-(CIT_fed_deduction!AR15*CIT_history!AR$54*CIT_history!AR15)))</f>
        <v>0</v>
      </c>
      <c r="AS15" s="22">
        <f>IF(CIT_fed_deduction!AS15="",0,(CIT_history!AS15*(1-CIT_fed_deduction!AS15*CIT_history!AS$54))/(1-(CIT_fed_deduction!AS15*CIT_history!AS$54*CIT_history!AS15)))</f>
        <v>0</v>
      </c>
      <c r="AT15" s="22">
        <f>IF(CIT_fed_deduction!AT15="",0,(CIT_history!AT15*(1-CIT_fed_deduction!AT15*CIT_history!AT$54))/(1-(CIT_fed_deduction!AT15*CIT_history!AT$54*CIT_history!AT15)))</f>
        <v>0</v>
      </c>
      <c r="AU15" s="22">
        <f>IF(CIT_fed_deduction!AU15="",0,(CIT_history!AU15*(1-CIT_fed_deduction!AU15*CIT_history!AU$54))/(1-(CIT_fed_deduction!AU15*CIT_history!AU$54*CIT_history!AU15)))</f>
        <v>0</v>
      </c>
      <c r="AV15" s="22">
        <f>IF(CIT_fed_deduction!AV15="",0,(CIT_history!AV15*(1-CIT_fed_deduction!AV15*CIT_history!AV$54))/(1-(CIT_fed_deduction!AV15*CIT_history!AV$54*CIT_history!AV15)))</f>
        <v>0</v>
      </c>
      <c r="AW15" s="22">
        <f>IF(CIT_fed_deduction!AW15="",0,(CIT_history!AW15*(1-CIT_fed_deduction!AW15*CIT_history!AW$54))/(1-(CIT_fed_deduction!AW15*CIT_history!AW$54*CIT_history!AW15)))</f>
        <v>0</v>
      </c>
      <c r="AX15" s="22">
        <f>IF(CIT_fed_deduction!AX15="",0,(CIT_history!AX15*(1-CIT_fed_deduction!AX15*CIT_history!AX$54))/(1-(CIT_fed_deduction!AX15*CIT_history!AX$54*CIT_history!AX15)))</f>
        <v>0</v>
      </c>
      <c r="AY15" s="22">
        <f>IF(CIT_fed_deduction!AY15="",0,(CIT_history!AY15*(1-CIT_fed_deduction!AY15*CIT_history!AY$54))/(1-(CIT_fed_deduction!AY15*CIT_history!AY$54*CIT_history!AY15)))</f>
        <v>0</v>
      </c>
      <c r="AZ15" s="22">
        <f>IF(CIT_fed_deduction!AZ15="",0,(CIT_history!AZ15*(1-CIT_fed_deduction!AZ15*CIT_history!AZ$54))/(1-(CIT_fed_deduction!AZ15*CIT_history!AZ$54*CIT_history!AZ15)))</f>
        <v>0</v>
      </c>
      <c r="BA15" s="22">
        <f>IF(CIT_fed_deduction!BA15="",0,(CIT_history!BA15*(1-CIT_fed_deduction!BA15*CIT_history!BA$54))/(1-(CIT_fed_deduction!BA15*CIT_history!BA$54*CIT_history!BA15)))</f>
        <v>0</v>
      </c>
      <c r="BB15" s="22">
        <f>IF(CIT_fed_deduction!BB15="",0,(CIT_history!BB15*(1-CIT_fed_deduction!BB15*CIT_history!BB$54))/(1-(CIT_fed_deduction!BB15*CIT_history!BB$54*CIT_history!BB15)))</f>
        <v>0</v>
      </c>
      <c r="BC15" s="22">
        <f>IF(CIT_fed_deduction!BC15="",0,(CIT_history!BC15*(1-CIT_fed_deduction!BC15*CIT_history!BC$54))/(1-(CIT_fed_deduction!BC15*CIT_history!BC$54*CIT_history!BC15)))</f>
        <v>0</v>
      </c>
      <c r="BD15" s="22">
        <f>IF(CIT_fed_deduction!BD15="",0,(CIT_history!BD15*(1-CIT_fed_deduction!BD15*CIT_history!BD$54))/(1-(CIT_fed_deduction!BD15*CIT_history!BD$54*CIT_history!BD15)))</f>
        <v>0</v>
      </c>
      <c r="BE15" s="22">
        <f>IF(CIT_fed_deduction!BE15="",0,(CIT_history!BE15*(1-CIT_fed_deduction!BE15*CIT_history!BE$54))/(1-(CIT_fed_deduction!BE15*CIT_history!BE$54*CIT_history!BE15)))</f>
        <v>0</v>
      </c>
      <c r="BF15" s="22">
        <f>IF(CIT_fed_deduction!BF15="",0,(CIT_history!BF15*(1-CIT_fed_deduction!BF15*CIT_history!BF$54))/(1-(CIT_fed_deduction!BF15*CIT_history!BF$54*CIT_history!BF15)))</f>
        <v>0</v>
      </c>
      <c r="BG15" s="22">
        <f>IF(CIT_fed_deduction!BG15="",0,(CIT_history!BG15*(1-CIT_fed_deduction!BG15*CIT_history!BG$54))/(1-(CIT_fed_deduction!BG15*CIT_history!BG$54*CIT_history!BG15)))</f>
        <v>0</v>
      </c>
      <c r="BH15" s="22">
        <f>IF(CIT_fed_deduction!BH15="",0,(CIT_history!BH15*(1-CIT_fed_deduction!BH15*CIT_history!BH$54))/(1-(CIT_fed_deduction!BH15*CIT_history!BH$54*CIT_history!BH15)))</f>
        <v>0</v>
      </c>
      <c r="BI15" s="22">
        <f>IF(CIT_fed_deduction!BI15="",0,(CIT_history!BI15*(1-CIT_fed_deduction!BI15*CIT_history!BI$54))/(1-(CIT_fed_deduction!BI15*CIT_history!BI$54*CIT_history!BI15)))</f>
        <v>0</v>
      </c>
      <c r="BJ15" s="22">
        <f>IF(CIT_fed_deduction!BJ15="",0,(CIT_history!BJ15*(1-CIT_fed_deduction!BJ15*CIT_history!BJ$54))/(1-(CIT_fed_deduction!BJ15*CIT_history!BJ$54*CIT_history!BJ15)))</f>
        <v>0</v>
      </c>
      <c r="BK15" s="22">
        <f>IF(CIT_fed_deduction!BK15="",0,(CIT_history!BK15*(1-CIT_fed_deduction!BK15*CIT_history!BK$54))/(1-(CIT_fed_deduction!BK15*CIT_history!BK$54*CIT_history!BK15)))</f>
        <v>0</v>
      </c>
      <c r="BL15" s="22">
        <f>IF(CIT_fed_deduction!BL15="",0,(CIT_history!BL15*(1-CIT_fed_deduction!BL15*CIT_history!BL$54))/(1-(CIT_fed_deduction!BL15*CIT_history!BL$54*CIT_history!BL15)))</f>
        <v>0</v>
      </c>
      <c r="BM15" s="22">
        <f>IF(CIT_fed_deduction!BM15="",0,(CIT_history!BM15*(1-CIT_fed_deduction!BM15*CIT_history!BM$54))/(1-(CIT_fed_deduction!BM15*CIT_history!BM$54*CIT_history!BM15)))</f>
        <v>0</v>
      </c>
      <c r="BN15" s="22">
        <f>IF(CIT_fed_deduction!BN15="",0,(CIT_history!BN15*(1-CIT_fed_deduction!BN15*CIT_history!BN$54))/(1-(CIT_fed_deduction!BN15*CIT_history!BN$54*CIT_history!BN15)))</f>
        <v>0</v>
      </c>
      <c r="BO15" s="22">
        <f>IF(CIT_fed_deduction!BO15="",0,(CIT_history!BO15*(1-CIT_fed_deduction!BO15*CIT_history!BO$54))/(1-(CIT_fed_deduction!BO15*CIT_history!BO$54*CIT_history!BO15)))</f>
        <v>0</v>
      </c>
      <c r="BP15" s="22">
        <f>IF(CIT_fed_deduction!BP15="",0,(CIT_history!BP15*(1-CIT_fed_deduction!BP15*CIT_history!BP$54))/(1-(CIT_fed_deduction!BP15*CIT_history!BP$54*CIT_history!BP15)))</f>
        <v>0</v>
      </c>
      <c r="BQ15" s="22">
        <f>IF(CIT_fed_deduction!BQ15="",0,(CIT_history!BQ15*(1-CIT_fed_deduction!BQ15*CIT_history!BQ$54))/(1-(CIT_fed_deduction!BQ15*CIT_history!BQ$54*CIT_history!BQ15)))</f>
        <v>0</v>
      </c>
      <c r="BR15" s="22">
        <f>IF(CIT_fed_deduction!BR15="",0,(CIT_history!BR15*(1-CIT_fed_deduction!BR15*CIT_history!BR$54))/(1-(CIT_fed_deduction!BR15*CIT_history!BR$54*CIT_history!BR15)))</f>
        <v>0</v>
      </c>
      <c r="BS15" s="22">
        <f>IF(CIT_fed_deduction!BS15="",0,(CIT_history!BS15*(1-CIT_fed_deduction!BS15*CIT_history!BS$54))/(1-(CIT_fed_deduction!BS15*CIT_history!BS$54*CIT_history!BS15)))</f>
        <v>0.04</v>
      </c>
      <c r="BT15" s="22">
        <f>IF(CIT_fed_deduction!BT15="",0,(CIT_history!BT15*(1-CIT_fed_deduction!BT15*CIT_history!BT$54))/(1-(CIT_fed_deduction!BT15*CIT_history!BT$54*CIT_history!BT15)))</f>
        <v>0.04</v>
      </c>
      <c r="BU15" s="22">
        <f>IF(CIT_fed_deduction!BU15="",0,(CIT_history!BU15*(1-CIT_fed_deduction!BU15*CIT_history!BU$54))/(1-(CIT_fed_deduction!BU15*CIT_history!BU$54*CIT_history!BU15)))</f>
        <v>0.04</v>
      </c>
      <c r="BV15" s="22">
        <f>IF(CIT_fed_deduction!BV15="",0,(CIT_history!BV15*(1-CIT_fed_deduction!BV15*CIT_history!BV$54))/(1-(CIT_fed_deduction!BV15*CIT_history!BV$54*CIT_history!BV15)))</f>
        <v>0.04</v>
      </c>
      <c r="BW15" s="22">
        <f>IF(CIT_fed_deduction!BW15="",0,(CIT_history!BW15*(1-CIT_fed_deduction!BW15*CIT_history!BW$54))/(1-(CIT_fed_deduction!BW15*CIT_history!BW$54*CIT_history!BW15)))</f>
        <v>0.04</v>
      </c>
      <c r="BX15" s="22">
        <f>IF(CIT_fed_deduction!BX15="",0,(CIT_history!BX15*(1-CIT_fed_deduction!BX15*CIT_history!BX$54))/(1-(CIT_fed_deduction!BX15*CIT_history!BX$54*CIT_history!BX15)))</f>
        <v>0.04</v>
      </c>
      <c r="BY15" s="22">
        <f>IF(CIT_fed_deduction!BY15="",0,(CIT_history!BY15*(1-CIT_fed_deduction!BY15*CIT_history!BY$54))/(1-(CIT_fed_deduction!BY15*CIT_history!BY$54*CIT_history!BY15)))</f>
        <v>0.04</v>
      </c>
      <c r="BZ15" s="22">
        <f>IF(CIT_fed_deduction!BZ15="",0,(CIT_history!BZ15*(1-CIT_fed_deduction!BZ15*CIT_history!BZ$54))/(1-(CIT_fed_deduction!BZ15*CIT_history!BZ$54*CIT_history!BZ15)))</f>
        <v>0.04</v>
      </c>
      <c r="CA15" s="22">
        <f>IF(CIT_fed_deduction!CA15="",0,(CIT_history!CA15*(1-CIT_fed_deduction!CA15*CIT_history!CA$54))/(1-(CIT_fed_deduction!CA15*CIT_history!CA$54*CIT_history!CA15)))</f>
        <v>0.04</v>
      </c>
      <c r="CB15" s="22">
        <f>IF(CIT_fed_deduction!CB15="",0,(CIT_history!CB15*(1-CIT_fed_deduction!CB15*CIT_history!CB$54))/(1-(CIT_fed_deduction!CB15*CIT_history!CB$54*CIT_history!CB15)))</f>
        <v>0.04</v>
      </c>
      <c r="CC15" s="22">
        <f>IF(CIT_fed_deduction!CC15="",0,(CIT_history!CC15*(1-CIT_fed_deduction!CC15*CIT_history!CC$54))/(1-(CIT_fed_deduction!CC15*CIT_history!CC$54*CIT_history!CC15)))</f>
        <v>6.5000000000000002E-2</v>
      </c>
      <c r="CD15" s="22">
        <f>IF(CIT_fed_deduction!CD15="",0,(CIT_history!CD15*(1-CIT_fed_deduction!CD15*CIT_history!CD$54))/(1-(CIT_fed_deduction!CD15*CIT_history!CD$54*CIT_history!CD15)))</f>
        <v>6.5000000000000002E-2</v>
      </c>
      <c r="CE15" s="22">
        <f>IF(CIT_fed_deduction!CE15="",0,(CIT_history!CE15*(1-CIT_fed_deduction!CE15*CIT_history!CE$54))/(1-(CIT_fed_deduction!CE15*CIT_history!CE$54*CIT_history!CE15)))</f>
        <v>6.5000000000000002E-2</v>
      </c>
      <c r="CF15" s="22">
        <f>IF(CIT_fed_deduction!CF15="",0,(CIT_history!CF15*(1-CIT_fed_deduction!CF15*CIT_history!CF$54))/(1-(CIT_fed_deduction!CF15*CIT_history!CF$54*CIT_history!CF15)))</f>
        <v>6.5000000000000002E-2</v>
      </c>
      <c r="CG15" s="22">
        <f>IF(CIT_fed_deduction!CG15="",0,(CIT_history!CG15*(1-CIT_fed_deduction!CG15*CIT_history!CG$54))/(1-(CIT_fed_deduction!CG15*CIT_history!CG$54*CIT_history!CG15)))</f>
        <v>7.3000000000000009E-2</v>
      </c>
      <c r="CH15" s="22">
        <f>IF(CIT_fed_deduction!CH15="",0,(CIT_history!CH15*(1-CIT_fed_deduction!CH15*CIT_history!CH$54))/(1-(CIT_fed_deduction!CH15*CIT_history!CH$54*CIT_history!CH15)))</f>
        <v>6.5000000000000002E-2</v>
      </c>
      <c r="CI15" s="22">
        <f>IF(CIT_fed_deduction!CI15="",0,(CIT_history!CI15*(1-CIT_fed_deduction!CI15*CIT_history!CI$54))/(1-(CIT_fed_deduction!CI15*CIT_history!CI$54*CIT_history!CI15)))</f>
        <v>6.5000000000000002E-2</v>
      </c>
      <c r="CJ15" s="22">
        <f>IF(CIT_fed_deduction!CJ15="",0,(CIT_history!CJ15*(1-CIT_fed_deduction!CJ15*CIT_history!CJ$54))/(1-(CIT_fed_deduction!CJ15*CIT_history!CJ$54*CIT_history!CJ15)))</f>
        <v>6.5000000000000002E-2</v>
      </c>
      <c r="CK15" s="22">
        <f>IF(CIT_fed_deduction!CK15="",0,(CIT_history!CK15*(1-CIT_fed_deduction!CK15*CIT_history!CK$54))/(1-(CIT_fed_deduction!CK15*CIT_history!CK$54*CIT_history!CK15)))</f>
        <v>6.5000000000000002E-2</v>
      </c>
      <c r="CL15" s="22">
        <f>IF(CIT_fed_deduction!CL15="",0,(CIT_history!CL15*(1-CIT_fed_deduction!CL15*CIT_history!CL$54))/(1-(CIT_fed_deduction!CL15*CIT_history!CL$54*CIT_history!CL15)))</f>
        <v>6.5000000000000002E-2</v>
      </c>
      <c r="CM15" s="22">
        <f>IF(CIT_fed_deduction!CM15="",0,(CIT_history!CM15*(1-CIT_fed_deduction!CM15*CIT_history!CM$54))/(1-(CIT_fed_deduction!CM15*CIT_history!CM$54*CIT_history!CM15)))</f>
        <v>7.3000000000000009E-2</v>
      </c>
      <c r="CN15" s="22">
        <f>IF(CIT_fed_deduction!CN15="",0,(CIT_history!CN15*(1-CIT_fed_deduction!CN15*CIT_history!CN$54))/(1-(CIT_fed_deduction!CN15*CIT_history!CN$54*CIT_history!CN15)))</f>
        <v>7.3000000000000009E-2</v>
      </c>
      <c r="CO15" s="22">
        <f>IF(CIT_fed_deduction!CO15="",0,(CIT_history!CO15*(1-CIT_fed_deduction!CO15*CIT_history!CO$54))/(1-(CIT_fed_deduction!CO15*CIT_history!CO$54*CIT_history!CO15)))</f>
        <v>7.3000000000000009E-2</v>
      </c>
      <c r="CP15" s="22">
        <f>IF(CIT_fed_deduction!CP15="",0,(CIT_history!CP15*(1-CIT_fed_deduction!CP15*CIT_history!CP$54))/(1-(CIT_fed_deduction!CP15*CIT_history!CP$54*CIT_history!CP15)))</f>
        <v>7.3000000000000009E-2</v>
      </c>
      <c r="CQ15" s="22">
        <f>IF(CIT_fed_deduction!CQ15="",0,(CIT_history!CQ15*(1-CIT_fed_deduction!CQ15*CIT_history!CQ$54))/(1-(CIT_fed_deduction!CQ15*CIT_history!CQ$54*CIT_history!CQ15)))</f>
        <v>7.3000000000000009E-2</v>
      </c>
      <c r="CR15" s="22">
        <f>IF(CIT_fed_deduction!CR15="",0,(CIT_history!CR15*(1-CIT_fed_deduction!CR15*CIT_history!CR$54))/(1-(CIT_fed_deduction!CR15*CIT_history!CR$54*CIT_history!CR15)))</f>
        <v>7.3000000000000009E-2</v>
      </c>
      <c r="CS15" s="22">
        <f>IF(CIT_fed_deduction!CS15="",0,(CIT_history!CS15*(1-CIT_fed_deduction!CS15*CIT_history!CS$54))/(1-(CIT_fed_deduction!CS15*CIT_history!CS$54*CIT_history!CS15)))</f>
        <v>7.3000000000000009E-2</v>
      </c>
      <c r="CT15" s="22">
        <f>IF(CIT_fed_deduction!CT15="",0,(CIT_history!CT15*(1-CIT_fed_deduction!CT15*CIT_history!CT$54))/(1-(CIT_fed_deduction!CT15*CIT_history!CT$54*CIT_history!CT15)))</f>
        <v>7.3000000000000009E-2</v>
      </c>
      <c r="CU15" s="22">
        <f>IF(CIT_fed_deduction!CU15="",0,(CIT_history!CU15*(1-CIT_fed_deduction!CU15*CIT_history!CU$54))/(1-(CIT_fed_deduction!CU15*CIT_history!CU$54*CIT_history!CU15)))</f>
        <v>7.3000000000000009E-2</v>
      </c>
      <c r="CV15" s="22">
        <f>IF(CIT_fed_deduction!CV15="",0,(CIT_history!CV15*(1-CIT_fed_deduction!CV15*CIT_history!CV$54))/(1-(CIT_fed_deduction!CV15*CIT_history!CV$54*CIT_history!CV15)))</f>
        <v>7.3000000000000009E-2</v>
      </c>
      <c r="CW15" s="22">
        <f>IF(CIT_fed_deduction!CW15="",0,(CIT_history!CW15*(1-CIT_fed_deduction!CW15*CIT_history!CW$54))/(1-(CIT_fed_deduction!CW15*CIT_history!CW$54*CIT_history!CW15)))</f>
        <v>7.3000000000000009E-2</v>
      </c>
      <c r="CX15" s="22">
        <f>IF(CIT_fed_deduction!CX15="",0,(CIT_history!CX15*(1-CIT_fed_deduction!CX15*CIT_history!CX$54))/(1-(CIT_fed_deduction!CX15*CIT_history!CX$54*CIT_history!CX15)))</f>
        <v>7.3000000000000009E-2</v>
      </c>
      <c r="CY15" s="22">
        <f>IF(CIT_fed_deduction!CY15="",0,(CIT_history!CY15*(1-CIT_fed_deduction!CY15*CIT_history!CY$54))/(1-(CIT_fed_deduction!CY15*CIT_history!CY$54*CIT_history!CY15)))</f>
        <v>7.3000000000000009E-2</v>
      </c>
      <c r="CZ15" s="22">
        <f>IF(CIT_fed_deduction!CZ15="",0,(CIT_history!CZ15*(1-CIT_fed_deduction!CZ15*CIT_history!CZ$54))/(1-(CIT_fed_deduction!CZ15*CIT_history!CZ$54*CIT_history!CZ15)))</f>
        <v>7.3000000000000009E-2</v>
      </c>
      <c r="DA15" s="22">
        <f>IF(CIT_fed_deduction!DA15="",0,(CIT_history!DA15*(1-CIT_fed_deduction!DA15*CIT_history!DA$54))/(1-(CIT_fed_deduction!DA15*CIT_history!DA$54*CIT_history!DA15)))</f>
        <v>7.3000000000000009E-2</v>
      </c>
      <c r="DB15" s="22">
        <f>IF(CIT_fed_deduction!DB15="",0,(CIT_history!DB15*(1-CIT_fed_deduction!DB15*CIT_history!DB$54))/(1-(CIT_fed_deduction!DB15*CIT_history!DB$54*CIT_history!DB15)))</f>
        <v>7.3000000000000009E-2</v>
      </c>
      <c r="DC15" s="22">
        <f>IF(CIT_fed_deduction!DC15="",0,(CIT_history!DC15*(1-CIT_fed_deduction!DC15*CIT_history!DC$54))/(1-(CIT_fed_deduction!DC15*CIT_history!DC$54*CIT_history!DC15)))</f>
        <v>7.3000000000000009E-2</v>
      </c>
      <c r="DD15" s="22">
        <f>IF(CIT_fed_deduction!DD15="",0,(CIT_history!DD15*(1-CIT_fed_deduction!DD15*CIT_history!DD$54))/(1-(CIT_fed_deduction!DD15*CIT_history!DD$54*CIT_history!DD15)))</f>
        <v>7.3000000000000009E-2</v>
      </c>
      <c r="DE15" s="22">
        <f>IF(CIT_fed_deduction!DE15="",0,(CIT_history!DE15*(1-CIT_fed_deduction!DE15*CIT_history!DE$54))/(1-(CIT_fed_deduction!DE15*CIT_history!DE$54*CIT_history!DE15)))</f>
        <v>7.3000000000000009E-2</v>
      </c>
      <c r="DF15" s="22">
        <f>IF(CIT_fed_deduction!DF15="",0,(CIT_history!DF15*(1-CIT_fed_deduction!DF15*CIT_history!DF$54))/(1-(CIT_fed_deduction!DF15*CIT_history!DF$54*CIT_history!DF15)))</f>
        <v>7.3000000000000009E-2</v>
      </c>
      <c r="DG15" s="22">
        <f>IF(CIT_fed_deduction!DG15="",0,(CIT_history!DG15*(1-CIT_fed_deduction!DG15*CIT_history!DG$54))/(1-(CIT_fed_deduction!DG15*CIT_history!DG$54*CIT_history!DG15)))</f>
        <v>7.3000000000000009E-2</v>
      </c>
      <c r="DH15" s="22">
        <f>IF(CIT_fed_deduction!DH15="",0,(CIT_history!DH15*(1-CIT_fed_deduction!DH15*CIT_history!DH$54))/(1-(CIT_fed_deduction!DH15*CIT_history!DH$54*CIT_history!DH15)))</f>
        <v>7.3000000000000009E-2</v>
      </c>
      <c r="DI15" s="22">
        <f>IF(CIT_fed_deduction!DI15="",0,(CIT_history!DI15*(1-CIT_fed_deduction!DI15*CIT_history!DI$54))/(1-(CIT_fed_deduction!DI15*CIT_history!DI$54*CIT_history!DI15)))</f>
        <v>9.5000000000000001E-2</v>
      </c>
      <c r="DJ15" s="22">
        <f>IF(CIT_fed_deduction!DJ15="",0,(CIT_history!DJ15*(1-CIT_fed_deduction!DJ15*CIT_history!DJ$54))/(1-(CIT_fed_deduction!DJ15*CIT_history!DJ$54*CIT_history!DJ15)))</f>
        <v>9.5000000000000001E-2</v>
      </c>
      <c r="DK15" s="22">
        <f>IF(CIT_fed_deduction!DK15="",0,(CIT_history!DK15*(1-CIT_fed_deduction!DK15*CIT_history!DK$54))/(1-(CIT_fed_deduction!DK15*CIT_history!DK$54*CIT_history!DK15)))</f>
        <v>9.5000000000000001E-2</v>
      </c>
      <c r="DL15" s="22">
        <f>IF(CIT_fed_deduction!DL15="",0,(CIT_history!DL15*(1-CIT_fed_deduction!DL15*CIT_history!DL$54))/(1-(CIT_fed_deduction!DL15*CIT_history!DL$54*CIT_history!DL15)))</f>
        <v>9.5000000000000001E-2</v>
      </c>
      <c r="DM15" s="22">
        <f>IF(CIT_fed_deduction!DM15="",0,(CIT_history!DM15*(1-CIT_fed_deduction!DM15*CIT_history!DM$54))/(1-(CIT_fed_deduction!DM15*CIT_history!DM$54*CIT_history!DM15)))</f>
        <v>7.7499999999999999E-2</v>
      </c>
      <c r="DN15" s="22">
        <f>IF(CIT_fed_deduction!DN15="",0,(CIT_history!DN15*(1-CIT_fed_deduction!DN15*CIT_history!DN$54))/(1-(CIT_fed_deduction!DN15*CIT_history!DN$54*CIT_history!DN15)))</f>
        <v>7.7499999999999999E-2</v>
      </c>
      <c r="DO15" s="22">
        <f>IF(CIT_fed_deduction!DO15="",0,(CIT_history!DO15*(1-CIT_fed_deduction!DO15*CIT_history!DO$54))/(1-(CIT_fed_deduction!DO15*CIT_history!DO$54*CIT_history!DO15)))</f>
        <v>9.5000000000000001E-2</v>
      </c>
      <c r="DP15" s="22">
        <f>IF(CIT_fed_deduction!DP15="",0,(CIT_history!DP15*(1-CIT_fed_deduction!DP15*CIT_history!DP$54))/(1-(CIT_fed_deduction!DP15*CIT_history!DP$54*CIT_history!DP15)))</f>
        <v>9.5000000000000001E-2</v>
      </c>
      <c r="DQ15" s="22">
        <f>IF(CIT_fed_deduction!DQ15="",0,(CIT_history!DQ15*(1-CIT_fed_deduction!DQ15*CIT_history!DQ$54))/(1-(CIT_fed_deduction!DQ15*CIT_history!DQ$54*CIT_history!DQ15)))</f>
        <v>9.5000000000000001E-2</v>
      </c>
      <c r="DR15" s="22">
        <f>IF(CIT_fed_deduction!DR15="",0,(CIT_history!DR15*(1-CIT_fed_deduction!DR15*CIT_history!DR$54))/(1-(CIT_fed_deduction!DR15*CIT_history!DR$54*CIT_history!DR15)))</f>
        <v>9.5000000000000001E-2</v>
      </c>
      <c r="DS15" s="22">
        <f>IF(CIT_fed_deduction!DS15="",0,(CIT_history!DS15*(1-CIT_fed_deduction!DS15*CIT_history!DS$54))/(1-(CIT_fed_deduction!DS15*CIT_history!DS$54*CIT_history!DS15)))</f>
        <v>9.5000000000000001E-2</v>
      </c>
      <c r="DT15" s="22">
        <f>IF(CIT_fed_deduction!DT15="",0,(CIT_history!DT15*(1-CIT_fed_deduction!DT15*CIT_history!DT$54))/(1-(CIT_fed_deduction!DT15*CIT_history!DT$54*CIT_history!DT15)))</f>
        <v>9.5000000000000001E-2</v>
      </c>
      <c r="DU15" s="22">
        <f>IF(CIT_fed_deduction!DU15="",0,(CIT_history!DU15*(1-CIT_fed_deduction!DU15*CIT_history!DU$54))/(1-(CIT_fed_deduction!DU15*CIT_history!DU$54*CIT_history!DU15)))</f>
        <v>9.5000000000000001E-2</v>
      </c>
      <c r="DV15" s="22">
        <f>IF(CIT_fed_deduction!DV15="",0,(CIT_history!DV15*(1-CIT_fed_deduction!DV15*CIT_history!DV$54))/(1-(CIT_fed_deduction!DV15*CIT_history!DV$54*CIT_history!DV15)))</f>
        <v>9.5000000000000001E-2</v>
      </c>
      <c r="DW15" s="22">
        <f>IF(CIT_fed_deduction!DW15="",0,(CIT_history!DW15*(1-CIT_fed_deduction!DW15*CIT_history!DW$54))/(1-(CIT_fed_deduction!DW15*CIT_history!DW$54*CIT_history!DW15)))</f>
        <v>9.5000000000000001E-2</v>
      </c>
      <c r="DX15" s="22">
        <f>IF(CIT_fed_deduction!DX15="",0,(CIT_history!DX15*(1-CIT_fed_deduction!DX15*CIT_history!DX$54))/(1-(CIT_fed_deduction!DX15*CIT_history!DX$54*CIT_history!DX15)))</f>
        <v>9.5000000000000001E-2</v>
      </c>
      <c r="DY15" s="144">
        <f>IF(CIT_fed_deduction!DY15="",0,(CIT_history!DY15*(1-CIT_fed_deduction!DY15*CIT_history!DY$54))/(1-(CIT_fed_deduction!DY15*CIT_history!DY$54*CIT_history!DY15)))</f>
        <v>9.5000000000000001E-2</v>
      </c>
      <c r="DZ15" s="68"/>
      <c r="EA15" s="68"/>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1"/>
      <c r="FL15" s="1"/>
      <c r="FM15" s="1"/>
      <c r="FN15" s="1"/>
    </row>
    <row r="16" spans="1:170" ht="15" customHeight="1">
      <c r="A16" s="137" t="s">
        <v>40</v>
      </c>
      <c r="B16" s="22">
        <f>IF(CIT_fed_deduction!B16="",0,(CIT_history!B16*(1-CIT_fed_deduction!B16*CIT_history!B$54))/(1-(CIT_fed_deduction!B16*CIT_history!B$54*CIT_history!B16)))</f>
        <v>0</v>
      </c>
      <c r="C16" s="22">
        <f>IF(CIT_fed_deduction!C16="",0,(CIT_history!C16*(1-CIT_fed_deduction!C16*CIT_history!C$54))/(1-(CIT_fed_deduction!C16*CIT_history!C$54*CIT_history!C16)))</f>
        <v>0</v>
      </c>
      <c r="D16" s="22">
        <f>IF(CIT_fed_deduction!D16="",0,(CIT_history!D16*(1-CIT_fed_deduction!D16*CIT_history!D$54))/(1-(CIT_fed_deduction!D16*CIT_history!D$54*CIT_history!D16)))</f>
        <v>0</v>
      </c>
      <c r="E16" s="22">
        <f>IF(CIT_fed_deduction!E16="",0,(CIT_history!E16*(1-CIT_fed_deduction!E16*CIT_history!E$54))/(1-(CIT_fed_deduction!E16*CIT_history!E$54*CIT_history!E16)))</f>
        <v>0</v>
      </c>
      <c r="F16" s="22">
        <f>IF(CIT_fed_deduction!F16="",0,(CIT_history!F16*(1-CIT_fed_deduction!F16*CIT_history!F$54))/(1-(CIT_fed_deduction!F16*CIT_history!F$54*CIT_history!F16)))</f>
        <v>0</v>
      </c>
      <c r="G16" s="22">
        <f>IF(CIT_fed_deduction!G16="",0,(CIT_history!G16*(1-CIT_fed_deduction!G16*CIT_history!G$54))/(1-(CIT_fed_deduction!G16*CIT_history!G$54*CIT_history!G16)))</f>
        <v>0</v>
      </c>
      <c r="H16" s="22">
        <f>IF(CIT_fed_deduction!H16="",0,(CIT_history!H16*(1-CIT_fed_deduction!H16*CIT_history!H$54))/(1-(CIT_fed_deduction!H16*CIT_history!H$54*CIT_history!H16)))</f>
        <v>0</v>
      </c>
      <c r="I16" s="22">
        <f>IF(CIT_fed_deduction!I16="",0,(CIT_history!I16*(1-CIT_fed_deduction!I16*CIT_history!I$54))/(1-(CIT_fed_deduction!I16*CIT_history!I$54*CIT_history!I16)))</f>
        <v>0</v>
      </c>
      <c r="J16" s="22">
        <f>IF(CIT_fed_deduction!J16="",0,(CIT_history!J16*(1-CIT_fed_deduction!J16*CIT_history!J$54))/(1-(CIT_fed_deduction!J16*CIT_history!J$54*CIT_history!J16)))</f>
        <v>0</v>
      </c>
      <c r="K16" s="22">
        <f>IF(CIT_fed_deduction!K16="",0,(CIT_history!K16*(1-CIT_fed_deduction!K16*CIT_history!K$54))/(1-(CIT_fed_deduction!K16*CIT_history!K$54*CIT_history!K16)))</f>
        <v>0</v>
      </c>
      <c r="L16" s="22">
        <f>IF(CIT_fed_deduction!L16="",0,(CIT_history!L16*(1-CIT_fed_deduction!L16*CIT_history!L$54))/(1-(CIT_fed_deduction!L16*CIT_history!L$54*CIT_history!L16)))</f>
        <v>0</v>
      </c>
      <c r="M16" s="22">
        <f>IF(CIT_fed_deduction!M16="",0,(CIT_history!M16*(1-CIT_fed_deduction!M16*CIT_history!M$54))/(1-(CIT_fed_deduction!M16*CIT_history!M$54*CIT_history!M16)))</f>
        <v>0</v>
      </c>
      <c r="N16" s="22">
        <f>IF(CIT_fed_deduction!N16="",0,(CIT_history!N16*(1-CIT_fed_deduction!N16*CIT_history!N$54))/(1-(CIT_fed_deduction!N16*CIT_history!N$54*CIT_history!N16)))</f>
        <v>0</v>
      </c>
      <c r="O16" s="22">
        <f>IF(CIT_fed_deduction!O16="",0,(CIT_history!O16*(1-CIT_fed_deduction!O16*CIT_history!O$54))/(1-(CIT_fed_deduction!O16*CIT_history!O$54*CIT_history!O16)))</f>
        <v>0</v>
      </c>
      <c r="P16" s="22">
        <f>IF(CIT_fed_deduction!P16="",0,(CIT_history!P16*(1-CIT_fed_deduction!P16*CIT_history!P$54))/(1-(CIT_fed_deduction!P16*CIT_history!P$54*CIT_history!P16)))</f>
        <v>0</v>
      </c>
      <c r="Q16" s="22">
        <f>IF(CIT_fed_deduction!Q16="",0,(CIT_history!Q16*(1-CIT_fed_deduction!Q16*CIT_history!Q$54))/(1-(CIT_fed_deduction!Q16*CIT_history!Q$54*CIT_history!Q16)))</f>
        <v>0</v>
      </c>
      <c r="R16" s="22">
        <f>IF(CIT_fed_deduction!R16="",0,(CIT_history!R16*(1-CIT_fed_deduction!R16*CIT_history!R$54))/(1-(CIT_fed_deduction!R16*CIT_history!R$54*CIT_history!R16)))</f>
        <v>0</v>
      </c>
      <c r="S16" s="22">
        <f>IF(CIT_fed_deduction!S16="",0,(CIT_history!S16*(1-CIT_fed_deduction!S16*CIT_history!S$54))/(1-(CIT_fed_deduction!S16*CIT_history!S$54*CIT_history!S16)))</f>
        <v>0</v>
      </c>
      <c r="T16" s="22">
        <f>IF(CIT_fed_deduction!T16="",0,(CIT_history!T16*(1-CIT_fed_deduction!T16*CIT_history!T$54))/(1-(CIT_fed_deduction!T16*CIT_history!T$54*CIT_history!T16)))</f>
        <v>0</v>
      </c>
      <c r="U16" s="22">
        <f>IF(CIT_fed_deduction!U16="",0,(CIT_history!U16*(1-CIT_fed_deduction!U16*CIT_history!U$54))/(1-(CIT_fed_deduction!U16*CIT_history!U$54*CIT_history!U16)))</f>
        <v>0</v>
      </c>
      <c r="V16" s="22">
        <f>IF(CIT_fed_deduction!V16="",0,(CIT_history!V16*(1-CIT_fed_deduction!V16*CIT_history!V$54))/(1-(CIT_fed_deduction!V16*CIT_history!V$54*CIT_history!V16)))</f>
        <v>0</v>
      </c>
      <c r="W16" s="22">
        <f>IF(CIT_fed_deduction!W16="",0,(CIT_history!W16*(1-CIT_fed_deduction!W16*CIT_history!W$54))/(1-(CIT_fed_deduction!W16*CIT_history!W$54*CIT_history!W16)))</f>
        <v>0</v>
      </c>
      <c r="X16" s="22">
        <f>IF(CIT_fed_deduction!X16="",0,(CIT_history!X16*(1-CIT_fed_deduction!X16*CIT_history!X$54))/(1-(CIT_fed_deduction!X16*CIT_history!X$54*CIT_history!X16)))</f>
        <v>0</v>
      </c>
      <c r="Y16" s="22">
        <f>IF(CIT_fed_deduction!Y16="",0,(CIT_history!Y16*(1-CIT_fed_deduction!Y16*CIT_history!Y$54))/(1-(CIT_fed_deduction!Y16*CIT_history!Y$54*CIT_history!Y16)))</f>
        <v>0</v>
      </c>
      <c r="Z16" s="22">
        <f>IF(CIT_fed_deduction!Z16="",0,(CIT_history!Z16*(1-CIT_fed_deduction!Z16*CIT_history!Z$54))/(1-(CIT_fed_deduction!Z16*CIT_history!Z$54*CIT_history!Z16)))</f>
        <v>0</v>
      </c>
      <c r="AA16" s="22">
        <f>IF(CIT_fed_deduction!AA16="",0,(CIT_history!AA16*(1-CIT_fed_deduction!AA16*CIT_history!AA$54))/(1-(CIT_fed_deduction!AA16*CIT_history!AA$54*CIT_history!AA16)))</f>
        <v>0</v>
      </c>
      <c r="AB16" s="22">
        <f>IF(CIT_fed_deduction!AB16="",0,(CIT_history!AB16*(1-CIT_fed_deduction!AB16*CIT_history!AB$54))/(1-(CIT_fed_deduction!AB16*CIT_history!AB$54*CIT_history!AB16)))</f>
        <v>0</v>
      </c>
      <c r="AC16" s="22">
        <f>IF(CIT_fed_deduction!AC16="",0,(CIT_history!AC16*(1-CIT_fed_deduction!AC16*CIT_history!AC$54))/(1-(CIT_fed_deduction!AC16*CIT_history!AC$54*CIT_history!AC16)))</f>
        <v>0</v>
      </c>
      <c r="AD16" s="22">
        <f>IF(CIT_fed_deduction!AD16="",0,(CIT_history!AD16*(1-CIT_fed_deduction!AD16*CIT_history!AD$54))/(1-(CIT_fed_deduction!AD16*CIT_history!AD$54*CIT_history!AD16)))</f>
        <v>0</v>
      </c>
      <c r="AE16" s="22">
        <f>IF(CIT_fed_deduction!AE16="",0,(CIT_history!AE16*(1-CIT_fed_deduction!AE16*CIT_history!AE$54))/(1-(CIT_fed_deduction!AE16*CIT_history!AE$54*CIT_history!AE16)))</f>
        <v>0</v>
      </c>
      <c r="AF16" s="22">
        <f>IF(CIT_fed_deduction!AF16="",0,(CIT_history!AF16*(1-CIT_fed_deduction!AF16*CIT_history!AF$54))/(1-(CIT_fed_deduction!AF16*CIT_history!AF$54*CIT_history!AF16)))</f>
        <v>0</v>
      </c>
      <c r="AG16" s="22">
        <f>IF(CIT_fed_deduction!AG16="",0,(CIT_history!AG16*(1-CIT_fed_deduction!AG16*CIT_history!AG$54))/(1-(CIT_fed_deduction!AG16*CIT_history!AG$54*CIT_history!AG16)))</f>
        <v>0</v>
      </c>
      <c r="AH16" s="22">
        <f>IF(CIT_fed_deduction!AH16="",0,(CIT_history!AH16*(1-CIT_fed_deduction!AH16*CIT_history!AH$54))/(1-(CIT_fed_deduction!AH16*CIT_history!AH$54*CIT_history!AH16)))</f>
        <v>0</v>
      </c>
      <c r="AI16" s="22">
        <f>IF(CIT_fed_deduction!AI16="",0,(CIT_history!AI16*(1-CIT_fed_deduction!AI16*CIT_history!AI$54))/(1-(CIT_fed_deduction!AI16*CIT_history!AI$54*CIT_history!AI16)))</f>
        <v>0</v>
      </c>
      <c r="AJ16" s="22">
        <f>IF(CIT_fed_deduction!AJ16="",0,(CIT_history!AJ16*(1-CIT_fed_deduction!AJ16*CIT_history!AJ$54))/(1-(CIT_fed_deduction!AJ16*CIT_history!AJ$54*CIT_history!AJ16)))</f>
        <v>0</v>
      </c>
      <c r="AK16" s="22">
        <f>IF(CIT_fed_deduction!AK16="",0,(CIT_history!AK16*(1-CIT_fed_deduction!AK16*CIT_history!AK$54))/(1-(CIT_fed_deduction!AK16*CIT_history!AK$54*CIT_history!AK16)))</f>
        <v>0</v>
      </c>
      <c r="AL16" s="22">
        <f>IF(CIT_fed_deduction!AL16="",0,(CIT_history!AL16*(1-CIT_fed_deduction!AL16*CIT_history!AL$54))/(1-(CIT_fed_deduction!AL16*CIT_history!AL$54*CIT_history!AL16)))</f>
        <v>0</v>
      </c>
      <c r="AM16" s="22">
        <f>IF(CIT_fed_deduction!AM16="",0,(CIT_history!AM16*(1-CIT_fed_deduction!AM16*CIT_history!AM$54))/(1-(CIT_fed_deduction!AM16*CIT_history!AM$54*CIT_history!AM16)))</f>
        <v>0</v>
      </c>
      <c r="AN16" s="22">
        <f>IF(CIT_fed_deduction!AN16="",0,(CIT_history!AN16*(1-CIT_fed_deduction!AN16*CIT_history!AN$54))/(1-(CIT_fed_deduction!AN16*CIT_history!AN$54*CIT_history!AN16)))</f>
        <v>0</v>
      </c>
      <c r="AO16" s="22">
        <f>IF(CIT_fed_deduction!AO16="",0,(CIT_history!AO16*(1-CIT_fed_deduction!AO16*CIT_history!AO$54))/(1-(CIT_fed_deduction!AO16*CIT_history!AO$54*CIT_history!AO16)))</f>
        <v>0</v>
      </c>
      <c r="AP16" s="22">
        <f>IF(CIT_fed_deduction!AP16="",0,(CIT_history!AP16*(1-CIT_fed_deduction!AP16*CIT_history!AP$54))/(1-(CIT_fed_deduction!AP16*CIT_history!AP$54*CIT_history!AP16)))</f>
        <v>0</v>
      </c>
      <c r="AQ16" s="22">
        <f>IF(CIT_fed_deduction!AQ16="",0,(CIT_history!AQ16*(1-CIT_fed_deduction!AQ16*CIT_history!AQ$54))/(1-(CIT_fed_deduction!AQ16*CIT_history!AQ$54*CIT_history!AQ16)))</f>
        <v>0</v>
      </c>
      <c r="AR16" s="22">
        <f>IF(CIT_fed_deduction!AR16="",0,(CIT_history!AR16*(1-CIT_fed_deduction!AR16*CIT_history!AR$54))/(1-(CIT_fed_deduction!AR16*CIT_history!AR$54*CIT_history!AR16)))</f>
        <v>0</v>
      </c>
      <c r="AS16" s="22">
        <f>IF(CIT_fed_deduction!AS16="",0,(CIT_history!AS16*(1-CIT_fed_deduction!AS16*CIT_history!AS$54))/(1-(CIT_fed_deduction!AS16*CIT_history!AS$54*CIT_history!AS16)))</f>
        <v>0</v>
      </c>
      <c r="AT16" s="22">
        <f>IF(CIT_fed_deduction!AT16="",0,(CIT_history!AT16*(1-CIT_fed_deduction!AT16*CIT_history!AT$54))/(1-(CIT_fed_deduction!AT16*CIT_history!AT$54*CIT_history!AT16)))</f>
        <v>0</v>
      </c>
      <c r="AU16" s="22">
        <f>IF(CIT_fed_deduction!AU16="",0,(CIT_history!AU16*(1-CIT_fed_deduction!AU16*CIT_history!AU$54))/(1-(CIT_fed_deduction!AU16*CIT_history!AU$54*CIT_history!AU16)))</f>
        <v>0</v>
      </c>
      <c r="AV16" s="22">
        <f>IF(CIT_fed_deduction!AV16="",0,(CIT_history!AV16*(1-CIT_fed_deduction!AV16*CIT_history!AV$54))/(1-(CIT_fed_deduction!AV16*CIT_history!AV$54*CIT_history!AV16)))</f>
        <v>0</v>
      </c>
      <c r="AW16" s="22">
        <f>IF(CIT_fed_deduction!AW16="",0,(CIT_history!AW16*(1-CIT_fed_deduction!AW16*CIT_history!AW$54))/(1-(CIT_fed_deduction!AW16*CIT_history!AW$54*CIT_history!AW16)))</f>
        <v>0</v>
      </c>
      <c r="AX16" s="22">
        <f>IF(CIT_fed_deduction!AX16="",0,(CIT_history!AX16*(1-CIT_fed_deduction!AX16*CIT_history!AX$54))/(1-(CIT_fed_deduction!AX16*CIT_history!AX$54*CIT_history!AX16)))</f>
        <v>0</v>
      </c>
      <c r="AY16" s="22">
        <f>IF(CIT_fed_deduction!AY16="",0,(CIT_history!AY16*(1-CIT_fed_deduction!AY16*CIT_history!AY$54))/(1-(CIT_fed_deduction!AY16*CIT_history!AY$54*CIT_history!AY16)))</f>
        <v>0</v>
      </c>
      <c r="AZ16" s="22">
        <f>IF(CIT_fed_deduction!AZ16="",0,(CIT_history!AZ16*(1-CIT_fed_deduction!AZ16*CIT_history!AZ$54))/(1-(CIT_fed_deduction!AZ16*CIT_history!AZ$54*CIT_history!AZ16)))</f>
        <v>0</v>
      </c>
      <c r="BA16" s="22">
        <f>IF(CIT_fed_deduction!BA16="",0,(CIT_history!BA16*(1-CIT_fed_deduction!BA16*CIT_history!BA$54))/(1-(CIT_fed_deduction!BA16*CIT_history!BA$54*CIT_history!BA16)))</f>
        <v>0</v>
      </c>
      <c r="BB16" s="22">
        <f>IF(CIT_fed_deduction!BB16="",0,(CIT_history!BB16*(1-CIT_fed_deduction!BB16*CIT_history!BB$54))/(1-(CIT_fed_deduction!BB16*CIT_history!BB$54*CIT_history!BB16)))</f>
        <v>0</v>
      </c>
      <c r="BC16" s="22">
        <f>IF(CIT_fed_deduction!BC16="",0,(CIT_history!BC16*(1-CIT_fed_deduction!BC16*CIT_history!BC$54))/(1-(CIT_fed_deduction!BC16*CIT_history!BC$54*CIT_history!BC16)))</f>
        <v>0</v>
      </c>
      <c r="BD16" s="22">
        <f>IF(CIT_fed_deduction!BD16="",0,(CIT_history!BD16*(1-CIT_fed_deduction!BD16*CIT_history!BD$54))/(1-(CIT_fed_deduction!BD16*CIT_history!BD$54*CIT_history!BD16)))</f>
        <v>0</v>
      </c>
      <c r="BE16" s="22">
        <f>IF(CIT_fed_deduction!BE16="",0,(CIT_history!BE16*(1-CIT_fed_deduction!BE16*CIT_history!BE$54))/(1-(CIT_fed_deduction!BE16*CIT_history!BE$54*CIT_history!BE16)))</f>
        <v>0</v>
      </c>
      <c r="BF16" s="22">
        <f>IF(CIT_fed_deduction!BF16="",0,(CIT_history!BF16*(1-CIT_fed_deduction!BF16*CIT_history!BF$54))/(1-(CIT_fed_deduction!BF16*CIT_history!BF$54*CIT_history!BF16)))</f>
        <v>0</v>
      </c>
      <c r="BG16" s="22">
        <f>IF(CIT_fed_deduction!BG16="",0,(CIT_history!BG16*(1-CIT_fed_deduction!BG16*CIT_history!BG$54))/(1-(CIT_fed_deduction!BG16*CIT_history!BG$54*CIT_history!BG16)))</f>
        <v>0</v>
      </c>
      <c r="BH16" s="22">
        <f>IF(CIT_fed_deduction!BH16="",0,(CIT_history!BH16*(1-CIT_fed_deduction!BH16*CIT_history!BH$54))/(1-(CIT_fed_deduction!BH16*CIT_history!BH$54*CIT_history!BH16)))</f>
        <v>0</v>
      </c>
      <c r="BI16" s="22">
        <f>IF(CIT_fed_deduction!BI16="",0,(CIT_history!BI16*(1-CIT_fed_deduction!BI16*CIT_history!BI$54))/(1-(CIT_fed_deduction!BI16*CIT_history!BI$54*CIT_history!BI16)))</f>
        <v>0</v>
      </c>
      <c r="BJ16" s="22">
        <f>IF(CIT_fed_deduction!BJ16="",0,(CIT_history!BJ16*(1-CIT_fed_deduction!BJ16*CIT_history!BJ$54))/(1-(CIT_fed_deduction!BJ16*CIT_history!BJ$54*CIT_history!BJ16)))</f>
        <v>0</v>
      </c>
      <c r="BK16" s="22">
        <f>IF(CIT_fed_deduction!BK16="",0,(CIT_history!BK16*(1-CIT_fed_deduction!BK16*CIT_history!BK$54))/(1-(CIT_fed_deduction!BK16*CIT_history!BK$54*CIT_history!BK16)))</f>
        <v>0</v>
      </c>
      <c r="BL16" s="22">
        <f>IF(CIT_fed_deduction!BL16="",0,(CIT_history!BL16*(1-CIT_fed_deduction!BL16*CIT_history!BL$54))/(1-(CIT_fed_deduction!BL16*CIT_history!BL$54*CIT_history!BL16)))</f>
        <v>0</v>
      </c>
      <c r="BM16" s="22">
        <f>IF(CIT_fed_deduction!BM16="",0,(CIT_history!BM16*(1-CIT_fed_deduction!BM16*CIT_history!BM$54))/(1-(CIT_fed_deduction!BM16*CIT_history!BM$54*CIT_history!BM16)))</f>
        <v>0.02</v>
      </c>
      <c r="BN16" s="22">
        <f>IF(CIT_fed_deduction!BN16="",0,(CIT_history!BN16*(1-CIT_fed_deduction!BN16*CIT_history!BN$54))/(1-(CIT_fed_deduction!BN16*CIT_history!BN$54*CIT_history!BN16)))</f>
        <v>0.02</v>
      </c>
      <c r="BO16" s="22">
        <f>IF(CIT_fed_deduction!BO16="",0,(CIT_history!BO16*(1-CIT_fed_deduction!BO16*CIT_history!BO$54))/(1-(CIT_fed_deduction!BO16*CIT_history!BO$54*CIT_history!BO16)))</f>
        <v>0.02</v>
      </c>
      <c r="BP16" s="22">
        <f>IF(CIT_fed_deduction!BP16="",0,(CIT_history!BP16*(1-CIT_fed_deduction!BP16*CIT_history!BP$54))/(1-(CIT_fed_deduction!BP16*CIT_history!BP$54*CIT_history!BP16)))</f>
        <v>0.02</v>
      </c>
      <c r="BQ16" s="22">
        <f>IF(CIT_fed_deduction!BQ16="",0,(CIT_history!BQ16*(1-CIT_fed_deduction!BQ16*CIT_history!BQ$54))/(1-(CIT_fed_deduction!BQ16*CIT_history!BQ$54*CIT_history!BQ16)))</f>
        <v>0.02</v>
      </c>
      <c r="BR16" s="22">
        <f>IF(CIT_fed_deduction!BR16="",0,(CIT_history!BR16*(1-CIT_fed_deduction!BR16*CIT_history!BR$54))/(1-(CIT_fed_deduction!BR16*CIT_history!BR$54*CIT_history!BR16)))</f>
        <v>0.02</v>
      </c>
      <c r="BS16" s="22">
        <f>IF(CIT_fed_deduction!BS16="",0,(CIT_history!BS16*(1-CIT_fed_deduction!BS16*CIT_history!BS$54))/(1-(CIT_fed_deduction!BS16*CIT_history!BS$54*CIT_history!BS16)))</f>
        <v>0.02</v>
      </c>
      <c r="BT16" s="22">
        <f>IF(CIT_fed_deduction!BT16="",0,(CIT_history!BT16*(1-CIT_fed_deduction!BT16*CIT_history!BT$54))/(1-(CIT_fed_deduction!BT16*CIT_history!BT$54*CIT_history!BT16)))</f>
        <v>0.02</v>
      </c>
      <c r="BU16" s="22">
        <f>IF(CIT_fed_deduction!BU16="",0,(CIT_history!BU16*(1-CIT_fed_deduction!BU16*CIT_history!BU$54))/(1-(CIT_fed_deduction!BU16*CIT_history!BU$54*CIT_history!BU16)))</f>
        <v>0.02</v>
      </c>
      <c r="BV16" s="22">
        <f>IF(CIT_fed_deduction!BV16="",0,(CIT_history!BV16*(1-CIT_fed_deduction!BV16*CIT_history!BV$54))/(1-(CIT_fed_deduction!BV16*CIT_history!BV$54*CIT_history!BV16)))</f>
        <v>0.02</v>
      </c>
      <c r="BW16" s="22">
        <f>IF(CIT_fed_deduction!BW16="",0,(CIT_history!BW16*(1-CIT_fed_deduction!BW16*CIT_history!BW$54))/(1-(CIT_fed_deduction!BW16*CIT_history!BW$54*CIT_history!BW16)))</f>
        <v>5.5E-2</v>
      </c>
      <c r="BX16" s="22">
        <f>IF(CIT_fed_deduction!BX16="",0,(CIT_history!BX16*(1-CIT_fed_deduction!BX16*CIT_history!BX$54))/(1-(CIT_fed_deduction!BX16*CIT_history!BX$54*CIT_history!BX16)))</f>
        <v>5.5E-2</v>
      </c>
      <c r="BY16" s="22">
        <f>IF(CIT_fed_deduction!BY16="",0,(CIT_history!BY16*(1-CIT_fed_deduction!BY16*CIT_history!BY$54))/(1-(CIT_fed_deduction!BY16*CIT_history!BY$54*CIT_history!BY16)))</f>
        <v>5.5E-2</v>
      </c>
      <c r="BZ16" s="22">
        <f>IF(CIT_fed_deduction!BZ16="",0,(CIT_history!BZ16*(1-CIT_fed_deduction!BZ16*CIT_history!BZ$54))/(1-(CIT_fed_deduction!BZ16*CIT_history!BZ$54*CIT_history!BZ16)))</f>
        <v>5.5E-2</v>
      </c>
      <c r="CA16" s="22">
        <f>IF(CIT_fed_deduction!CA16="",0,(CIT_history!CA16*(1-CIT_fed_deduction!CA16*CIT_history!CA$54))/(1-(CIT_fed_deduction!CA16*CIT_history!CA$54*CIT_history!CA16)))</f>
        <v>0.06</v>
      </c>
      <c r="CB16" s="22">
        <f>IF(CIT_fed_deduction!CB16="",0,(CIT_history!CB16*(1-CIT_fed_deduction!CB16*CIT_history!CB$54))/(1-(CIT_fed_deduction!CB16*CIT_history!CB$54*CIT_history!CB16)))</f>
        <v>0.06</v>
      </c>
      <c r="CC16" s="22">
        <f>IF(CIT_fed_deduction!CC16="",0,(CIT_history!CC16*(1-CIT_fed_deduction!CC16*CIT_history!CC$54))/(1-(CIT_fed_deduction!CC16*CIT_history!CC$54*CIT_history!CC16)))</f>
        <v>0.06</v>
      </c>
      <c r="CD16" s="22">
        <f>IF(CIT_fed_deduction!CD16="",0,(CIT_history!CD16*(1-CIT_fed_deduction!CD16*CIT_history!CD$54))/(1-(CIT_fed_deduction!CD16*CIT_history!CD$54*CIT_history!CD16)))</f>
        <v>0.06</v>
      </c>
      <c r="CE16" s="22">
        <f>IF(CIT_fed_deduction!CE16="",0,(CIT_history!CE16*(1-CIT_fed_deduction!CE16*CIT_history!CE$54))/(1-(CIT_fed_deduction!CE16*CIT_history!CE$54*CIT_history!CE16)))</f>
        <v>0.06</v>
      </c>
      <c r="CF16" s="22">
        <f>IF(CIT_fed_deduction!CF16="",0,(CIT_history!CF16*(1-CIT_fed_deduction!CF16*CIT_history!CF$54))/(1-(CIT_fed_deduction!CF16*CIT_history!CF$54*CIT_history!CF16)))</f>
        <v>7.0000000000000007E-2</v>
      </c>
      <c r="CG16" s="22">
        <f>IF(CIT_fed_deduction!CG16="",0,(CIT_history!CG16*(1-CIT_fed_deduction!CG16*CIT_history!CG$54))/(1-(CIT_fed_deduction!CG16*CIT_history!CG$54*CIT_history!CG16)))</f>
        <v>7.0000000000000007E-2</v>
      </c>
      <c r="CH16" s="22">
        <f>IF(CIT_fed_deduction!CH16="",0,(CIT_history!CH16*(1-CIT_fed_deduction!CH16*CIT_history!CH$54))/(1-(CIT_fed_deduction!CH16*CIT_history!CH$54*CIT_history!CH16)))</f>
        <v>7.0000000000000007E-2</v>
      </c>
      <c r="CI16" s="22">
        <f>IF(CIT_fed_deduction!CI16="",0,(CIT_history!CI16*(1-CIT_fed_deduction!CI16*CIT_history!CI$54))/(1-(CIT_fed_deduction!CI16*CIT_history!CI$54*CIT_history!CI16)))</f>
        <v>7.0000000000000007E-2</v>
      </c>
      <c r="CJ16" s="22">
        <f>IF(CIT_fed_deduction!CJ16="",0,(CIT_history!CJ16*(1-CIT_fed_deduction!CJ16*CIT_history!CJ$54))/(1-(CIT_fed_deduction!CJ16*CIT_history!CJ$54*CIT_history!CJ16)))</f>
        <v>7.0000000000000007E-2</v>
      </c>
      <c r="CK16" s="22">
        <f>IF(CIT_fed_deduction!CK16="",0,(CIT_history!CK16*(1-CIT_fed_deduction!CK16*CIT_history!CK$54))/(1-(CIT_fed_deduction!CK16*CIT_history!CK$54*CIT_history!CK16)))</f>
        <v>7.9000000000000001E-2</v>
      </c>
      <c r="CL16" s="22">
        <f>IF(CIT_fed_deduction!CL16="",0,(CIT_history!CL16*(1-CIT_fed_deduction!CL16*CIT_history!CL$54))/(1-(CIT_fed_deduction!CL16*CIT_history!CL$54*CIT_history!CL16)))</f>
        <v>7.9000000000000001E-2</v>
      </c>
      <c r="CM16" s="22">
        <f>IF(CIT_fed_deduction!CM16="",0,(CIT_history!CM16*(1-CIT_fed_deduction!CM16*CIT_history!CM$54))/(1-(CIT_fed_deduction!CM16*CIT_history!CM$54*CIT_history!CM16)))</f>
        <v>7.9000000000000001E-2</v>
      </c>
      <c r="CN16" s="22">
        <f>IF(CIT_fed_deduction!CN16="",0,(CIT_history!CN16*(1-CIT_fed_deduction!CN16*CIT_history!CN$54))/(1-(CIT_fed_deduction!CN16*CIT_history!CN$54*CIT_history!CN16)))</f>
        <v>7.9000000000000001E-2</v>
      </c>
      <c r="CO16" s="22">
        <f>IF(CIT_fed_deduction!CO16="",0,(CIT_history!CO16*(1-CIT_fed_deduction!CO16*CIT_history!CO$54))/(1-(CIT_fed_deduction!CO16*CIT_history!CO$54*CIT_history!CO16)))</f>
        <v>7.9000000000000001E-2</v>
      </c>
      <c r="CP16" s="22">
        <f>IF(CIT_fed_deduction!CP16="",0,(CIT_history!CP16*(1-CIT_fed_deduction!CP16*CIT_history!CP$54))/(1-(CIT_fed_deduction!CP16*CIT_history!CP$54*CIT_history!CP16)))</f>
        <v>7.9000000000000001E-2</v>
      </c>
      <c r="CQ16" s="22">
        <f>IF(CIT_fed_deduction!CQ16="",0,(CIT_history!CQ16*(1-CIT_fed_deduction!CQ16*CIT_history!CQ$54))/(1-(CIT_fed_deduction!CQ16*CIT_history!CQ$54*CIT_history!CQ16)))</f>
        <v>7.9000000000000001E-2</v>
      </c>
      <c r="CR16" s="22">
        <f>IF(CIT_fed_deduction!CR16="",0,(CIT_history!CR16*(1-CIT_fed_deduction!CR16*CIT_history!CR$54))/(1-(CIT_fed_deduction!CR16*CIT_history!CR$54*CIT_history!CR16)))</f>
        <v>7.9000000000000001E-2</v>
      </c>
      <c r="CS16" s="22">
        <f>IF(CIT_fed_deduction!CS16="",0,(CIT_history!CS16*(1-CIT_fed_deduction!CS16*CIT_history!CS$54))/(1-(CIT_fed_deduction!CS16*CIT_history!CS$54*CIT_history!CS16)))</f>
        <v>7.9000000000000001E-2</v>
      </c>
      <c r="CT16" s="22">
        <f>IF(CIT_fed_deduction!CT16="",0,(CIT_history!CT16*(1-CIT_fed_deduction!CT16*CIT_history!CT$54))/(1-(CIT_fed_deduction!CT16*CIT_history!CT$54*CIT_history!CT16)))</f>
        <v>7.9000000000000001E-2</v>
      </c>
      <c r="CU16" s="22">
        <f>IF(CIT_fed_deduction!CU16="",0,(CIT_history!CU16*(1-CIT_fed_deduction!CU16*CIT_history!CU$54))/(1-(CIT_fed_deduction!CU16*CIT_history!CU$54*CIT_history!CU16)))</f>
        <v>7.9000000000000001E-2</v>
      </c>
      <c r="CV16" s="22">
        <f>IF(CIT_fed_deduction!CV16="",0,(CIT_history!CV16*(1-CIT_fed_deduction!CV16*CIT_history!CV$54))/(1-(CIT_fed_deduction!CV16*CIT_history!CV$54*CIT_history!CV16)))</f>
        <v>7.9000000000000001E-2</v>
      </c>
      <c r="CW16" s="22">
        <f>IF(CIT_fed_deduction!CW16="",0,(CIT_history!CW16*(1-CIT_fed_deduction!CW16*CIT_history!CW$54))/(1-(CIT_fed_deduction!CW16*CIT_history!CW$54*CIT_history!CW16)))</f>
        <v>7.9000000000000001E-2</v>
      </c>
      <c r="CX16" s="22">
        <f>IF(CIT_fed_deduction!CX16="",0,(CIT_history!CX16*(1-CIT_fed_deduction!CX16*CIT_history!CX$54))/(1-(CIT_fed_deduction!CX16*CIT_history!CX$54*CIT_history!CX16)))</f>
        <v>7.9000000000000001E-2</v>
      </c>
      <c r="CY16" s="22">
        <f>IF(CIT_fed_deduction!CY16="",0,(CIT_history!CY16*(1-CIT_fed_deduction!CY16*CIT_history!CY$54))/(1-(CIT_fed_deduction!CY16*CIT_history!CY$54*CIT_history!CY16)))</f>
        <v>7.9000000000000001E-2</v>
      </c>
      <c r="CZ16" s="22">
        <f>IF(CIT_fed_deduction!CZ16="",0,(CIT_history!CZ16*(1-CIT_fed_deduction!CZ16*CIT_history!CZ$54))/(1-(CIT_fed_deduction!CZ16*CIT_history!CZ$54*CIT_history!CZ16)))</f>
        <v>7.9000000000000001E-2</v>
      </c>
      <c r="DA16" s="22">
        <f>IF(CIT_fed_deduction!DA16="",0,(CIT_history!DA16*(1-CIT_fed_deduction!DA16*CIT_history!DA$54))/(1-(CIT_fed_deduction!DA16*CIT_history!DA$54*CIT_history!DA16)))</f>
        <v>8.5000000000000006E-2</v>
      </c>
      <c r="DB16" s="22">
        <f>IF(CIT_fed_deduction!DB16="",0,(CIT_history!DB16*(1-CIT_fed_deduction!DB16*CIT_history!DB$54))/(1-(CIT_fed_deduction!DB16*CIT_history!DB$54*CIT_history!DB16)))</f>
        <v>8.5000000000000006E-2</v>
      </c>
      <c r="DC16" s="22">
        <f>IF(CIT_fed_deduction!DC16="",0,(CIT_history!DC16*(1-CIT_fed_deduction!DC16*CIT_history!DC$54))/(1-(CIT_fed_deduction!DC16*CIT_history!DC$54*CIT_history!DC16)))</f>
        <v>8.5000000000000006E-2</v>
      </c>
      <c r="DD16" s="22">
        <f>IF(CIT_fed_deduction!DD16="",0,(CIT_history!DD16*(1-CIT_fed_deduction!DD16*CIT_history!DD$54))/(1-(CIT_fed_deduction!DD16*CIT_history!DD$54*CIT_history!DD16)))</f>
        <v>8.5000000000000006E-2</v>
      </c>
      <c r="DE16" s="22">
        <f>IF(CIT_fed_deduction!DE16="",0,(CIT_history!DE16*(1-CIT_fed_deduction!DE16*CIT_history!DE$54))/(1-(CIT_fed_deduction!DE16*CIT_history!DE$54*CIT_history!DE16)))</f>
        <v>8.5000000000000006E-2</v>
      </c>
      <c r="DF16" s="22">
        <f>IF(CIT_fed_deduction!DF16="",0,(CIT_history!DF16*(1-CIT_fed_deduction!DF16*CIT_history!DF$54))/(1-(CIT_fed_deduction!DF16*CIT_history!DF$54*CIT_history!DF16)))</f>
        <v>8.5000000000000006E-2</v>
      </c>
      <c r="DG16" s="22">
        <f>IF(CIT_fed_deduction!DG16="",0,(CIT_history!DG16*(1-CIT_fed_deduction!DG16*CIT_history!DG$54))/(1-(CIT_fed_deduction!DG16*CIT_history!DG$54*CIT_history!DG16)))</f>
        <v>8.5000000000000006E-2</v>
      </c>
      <c r="DH16" s="22">
        <f>IF(CIT_fed_deduction!DH16="",0,(CIT_history!DH16*(1-CIT_fed_deduction!DH16*CIT_history!DH$54))/(1-(CIT_fed_deduction!DH16*CIT_history!DH$54*CIT_history!DH16)))</f>
        <v>8.5000000000000006E-2</v>
      </c>
      <c r="DI16" s="22">
        <f>IF(CIT_fed_deduction!DI16="",0,(CIT_history!DI16*(1-CIT_fed_deduction!DI16*CIT_history!DI$54))/(1-(CIT_fed_deduction!DI16*CIT_history!DI$54*CIT_history!DI16)))</f>
        <v>8.5000000000000006E-2</v>
      </c>
      <c r="DJ16" s="22">
        <f>IF(CIT_fed_deduction!DJ16="",0,(CIT_history!DJ16*(1-CIT_fed_deduction!DJ16*CIT_history!DJ$54))/(1-(CIT_fed_deduction!DJ16*CIT_history!DJ$54*CIT_history!DJ16)))</f>
        <v>0.08</v>
      </c>
      <c r="DK16" s="22">
        <f>IF(CIT_fed_deduction!DK16="",0,(CIT_history!DK16*(1-CIT_fed_deduction!DK16*CIT_history!DK$54))/(1-(CIT_fed_deduction!DK16*CIT_history!DK$54*CIT_history!DK16)))</f>
        <v>7.4999999999999997E-2</v>
      </c>
      <c r="DL16" s="22">
        <f>IF(CIT_fed_deduction!DL16="",0,(CIT_history!DL16*(1-CIT_fed_deduction!DL16*CIT_history!DL$54))/(1-(CIT_fed_deduction!DL16*CIT_history!DL$54*CIT_history!DL16)))</f>
        <v>7.0000000000000007E-2</v>
      </c>
      <c r="DM16" s="22">
        <f>IF(CIT_fed_deduction!DM16="",0,(CIT_history!DM16*(1-CIT_fed_deduction!DM16*CIT_history!DM$54))/(1-(CIT_fed_deduction!DM16*CIT_history!DM$54*CIT_history!DM16)))</f>
        <v>6.5000000000000002E-2</v>
      </c>
      <c r="DN16" s="22">
        <f>IF(CIT_fed_deduction!DN16="",0,(CIT_history!DN16*(1-CIT_fed_deduction!DN16*CIT_history!DN$54))/(1-(CIT_fed_deduction!DN16*CIT_history!DN$54*CIT_history!DN16)))</f>
        <v>6.25E-2</v>
      </c>
      <c r="DO16" s="22">
        <f>IF(CIT_fed_deduction!DO16="",0,(CIT_history!DO16*(1-CIT_fed_deduction!DO16*CIT_history!DO$54))/(1-(CIT_fed_deduction!DO16*CIT_history!DO$54*CIT_history!DO16)))</f>
        <v>0.06</v>
      </c>
      <c r="DP16" s="22">
        <f>IF(CIT_fed_deduction!DP16="",0,(CIT_history!DP16*(1-CIT_fed_deduction!DP16*CIT_history!DP$54))/(1-(CIT_fed_deduction!DP16*CIT_history!DP$54*CIT_history!DP16)))</f>
        <v>5.7500000000000002E-2</v>
      </c>
      <c r="DQ16" s="22">
        <f>IF(CIT_fed_deduction!DQ16="",0,(CIT_history!DQ16*(1-CIT_fed_deduction!DQ16*CIT_history!DQ$54))/(1-(CIT_fed_deduction!DQ16*CIT_history!DQ$54*CIT_history!DQ16)))</f>
        <v>5.5E-2</v>
      </c>
      <c r="DR16" s="22">
        <f>IF(CIT_fed_deduction!DR16="",0,(CIT_history!DR16*(1-CIT_fed_deduction!DR16*CIT_history!DR$54))/(1-(CIT_fed_deduction!DR16*CIT_history!DR$54*CIT_history!DR16)))</f>
        <v>5.2499999999999998E-2</v>
      </c>
      <c r="DS16" s="22">
        <f>IF(CIT_fed_deduction!DS16="",0,(CIT_history!DS16*(1-CIT_fed_deduction!DS16*CIT_history!DS$54))/(1-(CIT_fed_deduction!DS16*CIT_history!DS$54*CIT_history!DS16)))</f>
        <v>4.9000000000000002E-2</v>
      </c>
      <c r="DT16" s="22">
        <f>IF(CIT_fed_deduction!DT16="",0,(CIT_history!DT16*(1-CIT_fed_deduction!DT16*CIT_history!DT$54))/(1-(CIT_fed_deduction!DT16*CIT_history!DT$54*CIT_history!DT16)))</f>
        <v>4.9000000000000002E-2</v>
      </c>
      <c r="DU16" s="22">
        <f>IF(CIT_fed_deduction!DU16="",0,(CIT_history!DU16*(1-CIT_fed_deduction!DU16*CIT_history!DU$54))/(1-(CIT_fed_deduction!DU16*CIT_history!DU$54*CIT_history!DU16)))</f>
        <v>4.9000000000000002E-2</v>
      </c>
      <c r="DV16" s="22">
        <f>IF(CIT_fed_deduction!DV16="",0,(CIT_history!DV16*(1-CIT_fed_deduction!DV16*CIT_history!DV$54))/(1-(CIT_fed_deduction!DV16*CIT_history!DV$54*CIT_history!DV16)))</f>
        <v>4.9000000000000002E-2</v>
      </c>
      <c r="DW16" s="22">
        <f>IF(CIT_fed_deduction!DW16="",0,(CIT_history!DW16*(1-CIT_fed_deduction!DW16*CIT_history!DW$54))/(1-(CIT_fed_deduction!DW16*CIT_history!DW$54*CIT_history!DW16)))</f>
        <v>4.9000000000000002E-2</v>
      </c>
      <c r="DX16" s="22">
        <f>IF(CIT_fed_deduction!DX16="",0,(CIT_history!DX16*(1-CIT_fed_deduction!DX16*CIT_history!DX$54))/(1-(CIT_fed_deduction!DX16*CIT_history!DX$54*CIT_history!DX16)))</f>
        <v>4.9000000000000002E-2</v>
      </c>
      <c r="DY16" s="144">
        <f>IF(CIT_fed_deduction!DY16="",0,(CIT_history!DY16*(1-CIT_fed_deduction!DY16*CIT_history!DY$54))/(1-(CIT_fed_deduction!DY16*CIT_history!DY$54*CIT_history!DY16)))</f>
        <v>4.9000000000000002E-2</v>
      </c>
      <c r="DZ16" s="68"/>
      <c r="EA16" s="68"/>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1"/>
      <c r="FL16" s="1"/>
      <c r="FM16" s="1"/>
      <c r="FN16" s="1"/>
    </row>
    <row r="17" spans="1:170" ht="15" customHeight="1">
      <c r="A17" s="137" t="s">
        <v>41</v>
      </c>
      <c r="B17" s="22">
        <f>IF(CIT_fed_deduction!B17="",0,(CIT_history!B17*(1-CIT_fed_deduction!B17*CIT_history!B$54))/(1-(CIT_fed_deduction!B17*CIT_history!B$54*CIT_history!B17)))</f>
        <v>0</v>
      </c>
      <c r="C17" s="22">
        <f>IF(CIT_fed_deduction!C17="",0,(CIT_history!C17*(1-CIT_fed_deduction!C17*CIT_history!C$54))/(1-(CIT_fed_deduction!C17*CIT_history!C$54*CIT_history!C17)))</f>
        <v>0</v>
      </c>
      <c r="D17" s="22">
        <f>IF(CIT_fed_deduction!D17="",0,(CIT_history!D17*(1-CIT_fed_deduction!D17*CIT_history!D$54))/(1-(CIT_fed_deduction!D17*CIT_history!D$54*CIT_history!D17)))</f>
        <v>0</v>
      </c>
      <c r="E17" s="22">
        <f>IF(CIT_fed_deduction!E17="",0,(CIT_history!E17*(1-CIT_fed_deduction!E17*CIT_history!E$54))/(1-(CIT_fed_deduction!E17*CIT_history!E$54*CIT_history!E17)))</f>
        <v>0</v>
      </c>
      <c r="F17" s="22">
        <f>IF(CIT_fed_deduction!F17="",0,(CIT_history!F17*(1-CIT_fed_deduction!F17*CIT_history!F$54))/(1-(CIT_fed_deduction!F17*CIT_history!F$54*CIT_history!F17)))</f>
        <v>0</v>
      </c>
      <c r="G17" s="22">
        <f>IF(CIT_fed_deduction!G17="",0,(CIT_history!G17*(1-CIT_fed_deduction!G17*CIT_history!G$54))/(1-(CIT_fed_deduction!G17*CIT_history!G$54*CIT_history!G17)))</f>
        <v>0</v>
      </c>
      <c r="H17" s="22">
        <f>IF(CIT_fed_deduction!H17="",0,(CIT_history!H17*(1-CIT_fed_deduction!H17*CIT_history!H$54))/(1-(CIT_fed_deduction!H17*CIT_history!H$54*CIT_history!H17)))</f>
        <v>0</v>
      </c>
      <c r="I17" s="22">
        <f>IF(CIT_fed_deduction!I17="",0,(CIT_history!I17*(1-CIT_fed_deduction!I17*CIT_history!I$54))/(1-(CIT_fed_deduction!I17*CIT_history!I$54*CIT_history!I17)))</f>
        <v>0</v>
      </c>
      <c r="J17" s="22">
        <f>IF(CIT_fed_deduction!J17="",0,(CIT_history!J17*(1-CIT_fed_deduction!J17*CIT_history!J$54))/(1-(CIT_fed_deduction!J17*CIT_history!J$54*CIT_history!J17)))</f>
        <v>0</v>
      </c>
      <c r="K17" s="22">
        <f>IF(CIT_fed_deduction!K17="",0,(CIT_history!K17*(1-CIT_fed_deduction!K17*CIT_history!K$54))/(1-(CIT_fed_deduction!K17*CIT_history!K$54*CIT_history!K17)))</f>
        <v>0</v>
      </c>
      <c r="L17" s="22">
        <f>IF(CIT_fed_deduction!L17="",0,(CIT_history!L17*(1-CIT_fed_deduction!L17*CIT_history!L$54))/(1-(CIT_fed_deduction!L17*CIT_history!L$54*CIT_history!L17)))</f>
        <v>0</v>
      </c>
      <c r="M17" s="22">
        <f>IF(CIT_fed_deduction!M17="",0,(CIT_history!M17*(1-CIT_fed_deduction!M17*CIT_history!M$54))/(1-(CIT_fed_deduction!M17*CIT_history!M$54*CIT_history!M17)))</f>
        <v>0</v>
      </c>
      <c r="N17" s="22">
        <f>IF(CIT_fed_deduction!N17="",0,(CIT_history!N17*(1-CIT_fed_deduction!N17*CIT_history!N$54))/(1-(CIT_fed_deduction!N17*CIT_history!N$54*CIT_history!N17)))</f>
        <v>0</v>
      </c>
      <c r="O17" s="22">
        <f>IF(CIT_fed_deduction!O17="",0,(CIT_history!O17*(1-CIT_fed_deduction!O17*CIT_history!O$54))/(1-(CIT_fed_deduction!O17*CIT_history!O$54*CIT_history!O17)))</f>
        <v>0</v>
      </c>
      <c r="P17" s="22">
        <f>IF(CIT_fed_deduction!P17="",0,(CIT_history!P17*(1-CIT_fed_deduction!P17*CIT_history!P$54))/(1-(CIT_fed_deduction!P17*CIT_history!P$54*CIT_history!P17)))</f>
        <v>0</v>
      </c>
      <c r="Q17" s="22">
        <f>IF(CIT_fed_deduction!Q17="",0,(CIT_history!Q17*(1-CIT_fed_deduction!Q17*CIT_history!Q$54))/(1-(CIT_fed_deduction!Q17*CIT_history!Q$54*CIT_history!Q17)))</f>
        <v>0</v>
      </c>
      <c r="R17" s="22">
        <f>IF(CIT_fed_deduction!R17="",0,(CIT_history!R17*(1-CIT_fed_deduction!R17*CIT_history!R$54))/(1-(CIT_fed_deduction!R17*CIT_history!R$54*CIT_history!R17)))</f>
        <v>0</v>
      </c>
      <c r="S17" s="22">
        <f>IF(CIT_fed_deduction!S17="",0,(CIT_history!S17*(1-CIT_fed_deduction!S17*CIT_history!S$54))/(1-(CIT_fed_deduction!S17*CIT_history!S$54*CIT_history!S17)))</f>
        <v>0</v>
      </c>
      <c r="T17" s="22">
        <f>IF(CIT_fed_deduction!T17="",0,(CIT_history!T17*(1-CIT_fed_deduction!T17*CIT_history!T$54))/(1-(CIT_fed_deduction!T17*CIT_history!T$54*CIT_history!T17)))</f>
        <v>0</v>
      </c>
      <c r="U17" s="22">
        <f>IF(CIT_fed_deduction!U17="",0,(CIT_history!U17*(1-CIT_fed_deduction!U17*CIT_history!U$54))/(1-(CIT_fed_deduction!U17*CIT_history!U$54*CIT_history!U17)))</f>
        <v>0</v>
      </c>
      <c r="V17" s="22">
        <f>IF(CIT_fed_deduction!V17="",0,(CIT_history!V17*(1-CIT_fed_deduction!V17*CIT_history!V$54))/(1-(CIT_fed_deduction!V17*CIT_history!V$54*CIT_history!V17)))</f>
        <v>0</v>
      </c>
      <c r="W17" s="22">
        <f>IF(CIT_fed_deduction!W17="",0,(CIT_history!W17*(1-CIT_fed_deduction!W17*CIT_history!W$54))/(1-(CIT_fed_deduction!W17*CIT_history!W$54*CIT_history!W17)))</f>
        <v>0</v>
      </c>
      <c r="X17" s="22">
        <f>IF(CIT_fed_deduction!X17="",0,(CIT_history!X17*(1-CIT_fed_deduction!X17*CIT_history!X$54))/(1-(CIT_fed_deduction!X17*CIT_history!X$54*CIT_history!X17)))</f>
        <v>0</v>
      </c>
      <c r="Y17" s="22">
        <f>IF(CIT_fed_deduction!Y17="",0,(CIT_history!Y17*(1-CIT_fed_deduction!Y17*CIT_history!Y$54))/(1-(CIT_fed_deduction!Y17*CIT_history!Y$54*CIT_history!Y17)))</f>
        <v>0</v>
      </c>
      <c r="Z17" s="22">
        <f>IF(CIT_fed_deduction!Z17="",0,(CIT_history!Z17*(1-CIT_fed_deduction!Z17*CIT_history!Z$54))/(1-(CIT_fed_deduction!Z17*CIT_history!Z$54*CIT_history!Z17)))</f>
        <v>0</v>
      </c>
      <c r="AA17" s="22">
        <f>IF(CIT_fed_deduction!AA17="",0,(CIT_history!AA17*(1-CIT_fed_deduction!AA17*CIT_history!AA$54))/(1-(CIT_fed_deduction!AA17*CIT_history!AA$54*CIT_history!AA17)))</f>
        <v>0</v>
      </c>
      <c r="AB17" s="22">
        <f>IF(CIT_fed_deduction!AB17="",0,(CIT_history!AB17*(1-CIT_fed_deduction!AB17*CIT_history!AB$54))/(1-(CIT_fed_deduction!AB17*CIT_history!AB$54*CIT_history!AB17)))</f>
        <v>0</v>
      </c>
      <c r="AC17" s="22">
        <f>IF(CIT_fed_deduction!AC17="",0,(CIT_history!AC17*(1-CIT_fed_deduction!AC17*CIT_history!AC$54))/(1-(CIT_fed_deduction!AC17*CIT_history!AC$54*CIT_history!AC17)))</f>
        <v>0</v>
      </c>
      <c r="AD17" s="22">
        <f>IF(CIT_fed_deduction!AD17="",0,(CIT_history!AD17*(1-CIT_fed_deduction!AD17*CIT_history!AD$54))/(1-(CIT_fed_deduction!AD17*CIT_history!AD$54*CIT_history!AD17)))</f>
        <v>0</v>
      </c>
      <c r="AE17" s="22">
        <f>IF(CIT_fed_deduction!AE17="",0,(CIT_history!AE17*(1-CIT_fed_deduction!AE17*CIT_history!AE$54))/(1-(CIT_fed_deduction!AE17*CIT_history!AE$54*CIT_history!AE17)))</f>
        <v>0</v>
      </c>
      <c r="AF17" s="22">
        <f>IF(CIT_fed_deduction!AF17="",0,(CIT_history!AF17*(1-CIT_fed_deduction!AF17*CIT_history!AF$54))/(1-(CIT_fed_deduction!AF17*CIT_history!AF$54*CIT_history!AF17)))</f>
        <v>0</v>
      </c>
      <c r="AG17" s="22">
        <f>IF(CIT_fed_deduction!AG17="",0,(CIT_history!AG17*(1-CIT_fed_deduction!AG17*CIT_history!AG$54))/(1-(CIT_fed_deduction!AG17*CIT_history!AG$54*CIT_history!AG17)))</f>
        <v>0</v>
      </c>
      <c r="AH17" s="22">
        <f>IF(CIT_fed_deduction!AH17="",0,(CIT_history!AH17*(1-CIT_fed_deduction!AH17*CIT_history!AH$54))/(1-(CIT_fed_deduction!AH17*CIT_history!AH$54*CIT_history!AH17)))</f>
        <v>0</v>
      </c>
      <c r="AI17" s="22">
        <f>IF(CIT_fed_deduction!AI17="",0,(CIT_history!AI17*(1-CIT_fed_deduction!AI17*CIT_history!AI$54))/(1-(CIT_fed_deduction!AI17*CIT_history!AI$54*CIT_history!AI17)))</f>
        <v>0</v>
      </c>
      <c r="AJ17" s="22">
        <f>IF(CIT_fed_deduction!AJ17="",0,(CIT_history!AJ17*(1-CIT_fed_deduction!AJ17*CIT_history!AJ$54))/(1-(CIT_fed_deduction!AJ17*CIT_history!AJ$54*CIT_history!AJ17)))</f>
        <v>1.7297568312860369E-2</v>
      </c>
      <c r="AK17" s="22">
        <f>IF(CIT_fed_deduction!AK17="",0,(CIT_history!AK17*(1-CIT_fed_deduction!AK17*CIT_history!AK$54))/(1-(CIT_fed_deduction!AK17*CIT_history!AK$54*CIT_history!AK17)))</f>
        <v>1.7297568312860369E-2</v>
      </c>
      <c r="AL17" s="22">
        <f>IF(CIT_fed_deduction!AL17="",0,(CIT_history!AL17*(1-CIT_fed_deduction!AL17*CIT_history!AL$54))/(1-(CIT_fed_deduction!AL17*CIT_history!AL$54*CIT_history!AL17)))</f>
        <v>1.7051153460381146E-2</v>
      </c>
      <c r="AM17" s="22">
        <f>IF(CIT_fed_deduction!AM17="",0,(CIT_history!AM17*(1-CIT_fed_deduction!AM17*CIT_history!AM$54))/(1-(CIT_fed_deduction!AM17*CIT_history!AM$54*CIT_history!AM17)))</f>
        <v>1.7051153460381146E-2</v>
      </c>
      <c r="AN17" s="22">
        <f>IF(CIT_fed_deduction!AN17="",0,(CIT_history!AN17*(1-CIT_fed_deduction!AN17*CIT_history!AN$54))/(1-(CIT_fed_deduction!AN17*CIT_history!AN$54*CIT_history!AN17)))</f>
        <v>1.626179482031721E-2</v>
      </c>
      <c r="AO17" s="22">
        <f>IF(CIT_fed_deduction!AO17="",0,(CIT_history!AO17*(1-CIT_fed_deduction!AO17*CIT_history!AO$54))/(1-(CIT_fed_deduction!AO17*CIT_history!AO$54*CIT_history!AO17)))</f>
        <v>1.626179482031721E-2</v>
      </c>
      <c r="AP17" s="22">
        <f>IF(CIT_fed_deduction!AP17="",0,(CIT_history!AP17*(1-CIT_fed_deduction!AP17*CIT_history!AP$54))/(1-(CIT_fed_deduction!AP17*CIT_history!AP$54*CIT_history!AP17)))</f>
        <v>1.5273311897106109E-2</v>
      </c>
      <c r="AQ17" s="22">
        <f>IF(CIT_fed_deduction!AQ17="",0,(CIT_history!AQ17*(1-CIT_fed_deduction!AQ17*CIT_history!AQ$54))/(1-(CIT_fed_deduction!AQ17*CIT_history!AQ$54*CIT_history!AQ17)))</f>
        <v>1.3886093781444958E-2</v>
      </c>
      <c r="AR17" s="22">
        <f>IF(CIT_fed_deduction!AR17="",0,(CIT_history!AR17*(1-CIT_fed_deduction!AR17*CIT_history!AR$54))/(1-(CIT_fed_deduction!AR17*CIT_history!AR$54*CIT_history!AR17)))</f>
        <v>1.2096774193548387E-2</v>
      </c>
      <c r="AS17" s="22">
        <f>IF(CIT_fed_deduction!AS17="",0,(CIT_history!AS17*(1-CIT_fed_deduction!AS17*CIT_history!AS$54))/(1-(CIT_fed_deduction!AS17*CIT_history!AS$54*CIT_history!AS17)))</f>
        <v>1.2096774193548387E-2</v>
      </c>
      <c r="AT17" s="22">
        <f>IF(CIT_fed_deduction!AT17="",0,(CIT_history!AT17*(1-CIT_fed_deduction!AT17*CIT_history!AT$54))/(1-(CIT_fed_deduction!AT17*CIT_history!AT$54*CIT_history!AT17)))</f>
        <v>1.2096774193548387E-2</v>
      </c>
      <c r="AU17" s="22">
        <f>IF(CIT_fed_deduction!AU17="",0,(CIT_history!AU17*(1-CIT_fed_deduction!AU17*CIT_history!AU$54))/(1-(CIT_fed_deduction!AU17*CIT_history!AU$54*CIT_history!AU17)))</f>
        <v>1.2096774193548387E-2</v>
      </c>
      <c r="AV17" s="22">
        <f>IF(CIT_fed_deduction!AV17="",0,(CIT_history!AV17*(1-CIT_fed_deduction!AV17*CIT_history!AV$54))/(1-(CIT_fed_deduction!AV17*CIT_history!AV$54*CIT_history!AV17)))</f>
        <v>1.2494961708988311E-2</v>
      </c>
      <c r="AW17" s="22">
        <f>IF(CIT_fed_deduction!AW17="",0,(CIT_history!AW17*(1-CIT_fed_deduction!AW17*CIT_history!AW$54))/(1-(CIT_fed_deduction!AW17*CIT_history!AW$54*CIT_history!AW17)))</f>
        <v>1.2494961708988311E-2</v>
      </c>
      <c r="AX17" s="22">
        <f>IF(CIT_fed_deduction!AX17="",0,(CIT_history!AX17*(1-CIT_fed_deduction!AX17*CIT_history!AX$54))/(1-(CIT_fed_deduction!AX17*CIT_history!AX$54*CIT_history!AX17)))</f>
        <v>1.2494961708988311E-2</v>
      </c>
      <c r="AY17" s="22">
        <f>IF(CIT_fed_deduction!AY17="",0,(CIT_history!AY17*(1-CIT_fed_deduction!AY17*CIT_history!AY$54))/(1-(CIT_fed_deduction!AY17*CIT_history!AY$54*CIT_history!AY17)))</f>
        <v>1.2494961708988311E-2</v>
      </c>
      <c r="AZ17" s="22">
        <f>IF(CIT_fed_deduction!AZ17="",0,(CIT_history!AZ17*(1-CIT_fed_deduction!AZ17*CIT_history!AZ$54))/(1-(CIT_fed_deduction!AZ17*CIT_history!AZ$54*CIT_history!AZ17)))</f>
        <v>1.1698265429608714E-2</v>
      </c>
      <c r="BA17" s="22">
        <f>IF(CIT_fed_deduction!BA17="",0,(CIT_history!BA17*(1-CIT_fed_deduction!BA17*CIT_history!BA$54))/(1-(CIT_fed_deduction!BA17*CIT_history!BA$54*CIT_history!BA17)))</f>
        <v>9.9510026771733109E-3</v>
      </c>
      <c r="BB17" s="22">
        <f>IF(CIT_fed_deduction!BB17="",0,(CIT_history!BB17*(1-CIT_fed_deduction!BB17*CIT_history!BB$54))/(1-(CIT_fed_deduction!BB17*CIT_history!BB$54*CIT_history!BB17)))</f>
        <v>9.7008892481810823E-3</v>
      </c>
      <c r="BC17" s="22">
        <f>IF(CIT_fed_deduction!BC17="",0,(CIT_history!BC17*(1-CIT_fed_deduction!BC17*CIT_history!BC$54))/(1-(CIT_fed_deduction!BC17*CIT_history!BC$54*CIT_history!BC17)))</f>
        <v>9.7008892481810823E-3</v>
      </c>
      <c r="BD17" s="22">
        <f>IF(CIT_fed_deduction!BD17="",0,(CIT_history!BD17*(1-CIT_fed_deduction!BD17*CIT_history!BD$54))/(1-(CIT_fed_deduction!BD17*CIT_history!BD$54*CIT_history!BD17)))</f>
        <v>9.7008892481810823E-3</v>
      </c>
      <c r="BE17" s="22">
        <f>IF(CIT_fed_deduction!BE17="",0,(CIT_history!BE17*(1-CIT_fed_deduction!BE17*CIT_history!BE$54))/(1-(CIT_fed_deduction!BE17*CIT_history!BE$54*CIT_history!BE17)))</f>
        <v>1.4628199918732222E-2</v>
      </c>
      <c r="BF17" s="22">
        <f>IF(CIT_fed_deduction!BF17="",0,(CIT_history!BF17*(1-CIT_fed_deduction!BF17*CIT_history!BF$54))/(1-(CIT_fed_deduction!BF17*CIT_history!BF$54*CIT_history!BF17)))</f>
        <v>1.4628199918732222E-2</v>
      </c>
      <c r="BG17" s="22">
        <f>IF(CIT_fed_deduction!BG17="",0,(CIT_history!BG17*(1-CIT_fed_deduction!BG17*CIT_history!BG$54))/(1-(CIT_fed_deduction!BG17*CIT_history!BG$54*CIT_history!BG17)))</f>
        <v>9.7008892481810823E-3</v>
      </c>
      <c r="BH17" s="22">
        <f>IF(CIT_fed_deduction!BH17="",0,(CIT_history!BH17*(1-CIT_fed_deduction!BH17*CIT_history!BH$54))/(1-(CIT_fed_deduction!BH17*CIT_history!BH$54*CIT_history!BH17)))</f>
        <v>9.7008892481810823E-3</v>
      </c>
      <c r="BI17" s="22">
        <f>IF(CIT_fed_deduction!BI17="",0,(CIT_history!BI17*(1-CIT_fed_deduction!BI17*CIT_history!BI$54))/(1-(CIT_fed_deduction!BI17*CIT_history!BI$54*CIT_history!BI17)))</f>
        <v>1.4628199918732222E-2</v>
      </c>
      <c r="BJ17" s="22">
        <f>IF(CIT_fed_deduction!BJ17="",0,(CIT_history!BJ17*(1-CIT_fed_deduction!BJ17*CIT_history!BJ$54))/(1-(CIT_fed_deduction!BJ17*CIT_history!BJ$54*CIT_history!BJ17)))</f>
        <v>1.4628199918732222E-2</v>
      </c>
      <c r="BK17" s="22">
        <f>IF(CIT_fed_deduction!BK17="",0,(CIT_history!BK17*(1-CIT_fed_deduction!BK17*CIT_history!BK$54))/(1-(CIT_fed_deduction!BK17*CIT_history!BK$54*CIT_history!BK17)))</f>
        <v>1.4628199918732222E-2</v>
      </c>
      <c r="BL17" s="22">
        <f>IF(CIT_fed_deduction!BL17="",0,(CIT_history!BL17*(1-CIT_fed_deduction!BL17*CIT_history!BL$54))/(1-(CIT_fed_deduction!BL17*CIT_history!BL$54*CIT_history!BL17)))</f>
        <v>1.4628199918732222E-2</v>
      </c>
      <c r="BM17" s="22">
        <f>IF(CIT_fed_deduction!BM17="",0,(CIT_history!BM17*(1-CIT_fed_deduction!BM17*CIT_history!BM$54))/(1-(CIT_fed_deduction!BM17*CIT_history!BM$54*CIT_history!BM17)))</f>
        <v>1.4628199918732222E-2</v>
      </c>
      <c r="BN17" s="22">
        <f>IF(CIT_fed_deduction!BN17="",0,(CIT_history!BN17*(1-CIT_fed_deduction!BN17*CIT_history!BN$54))/(1-(CIT_fed_deduction!BN17*CIT_history!BN$54*CIT_history!BN17)))</f>
        <v>1.5228426395939085E-2</v>
      </c>
      <c r="BO17" s="22">
        <f>IF(CIT_fed_deduction!BO17="",0,(CIT_history!BO17*(1-CIT_fed_deduction!BO17*CIT_history!BO$54))/(1-(CIT_fed_deduction!BO17*CIT_history!BO$54*CIT_history!BO17)))</f>
        <v>2.1207177814029365E-2</v>
      </c>
      <c r="BP17" s="22">
        <f>IF(CIT_fed_deduction!BP17="",0,(CIT_history!BP17*(1-CIT_fed_deduction!BP17*CIT_history!BP$54))/(1-(CIT_fed_deduction!BP17*CIT_history!BP$54*CIT_history!BP17)))</f>
        <v>2.1207177814029365E-2</v>
      </c>
      <c r="BQ17" s="22">
        <f>IF(CIT_fed_deduction!BQ17="",0,(CIT_history!BQ17*(1-CIT_fed_deduction!BQ17*CIT_history!BQ$54))/(1-(CIT_fed_deduction!BQ17*CIT_history!BQ$54*CIT_history!BQ17)))</f>
        <v>4.3261231281198007E-2</v>
      </c>
      <c r="BR17" s="22">
        <f>IF(CIT_fed_deduction!BR17="",0,(CIT_history!BR17*(1-CIT_fed_deduction!BR17*CIT_history!BR$54))/(1-(CIT_fed_deduction!BR17*CIT_history!BR$54*CIT_history!BR17)))</f>
        <v>4.3261231281198007E-2</v>
      </c>
      <c r="BS17" s="22">
        <f>IF(CIT_fed_deduction!BS17="",0,(CIT_history!BS17*(1-CIT_fed_deduction!BS17*CIT_history!BS$54))/(1-(CIT_fed_deduction!BS17*CIT_history!BS$54*CIT_history!BS17)))</f>
        <v>6.1990212071778142E-2</v>
      </c>
      <c r="BT17" s="22">
        <f>IF(CIT_fed_deduction!BT17="",0,(CIT_history!BT17*(1-CIT_fed_deduction!BT17*CIT_history!BT$54))/(1-(CIT_fed_deduction!BT17*CIT_history!BT$54*CIT_history!BT17)))</f>
        <v>6.1990212071778142E-2</v>
      </c>
      <c r="BU17" s="22">
        <f>IF(CIT_fed_deduction!BU17="",0,(CIT_history!BU17*(1-CIT_fed_deduction!BU17*CIT_history!BU$54))/(1-(CIT_fed_deduction!BU17*CIT_history!BU$54*CIT_history!BU17)))</f>
        <v>7.7868852459016411E-2</v>
      </c>
      <c r="BV17" s="22">
        <f>IF(CIT_fed_deduction!BV17="",0,(CIT_history!BV17*(1-CIT_fed_deduction!BV17*CIT_history!BV$54))/(1-(CIT_fed_deduction!BV17*CIT_history!BV$54*CIT_history!BV17)))</f>
        <v>7.7868852459016411E-2</v>
      </c>
      <c r="BW17" s="22">
        <f>IF(CIT_fed_deduction!BW17="",0,(CIT_history!BW17*(1-CIT_fed_deduction!BW17*CIT_history!BW$54))/(1-(CIT_fed_deduction!BW17*CIT_history!BW$54*CIT_history!BW17)))</f>
        <v>7.7868852459016411E-2</v>
      </c>
      <c r="BX17" s="22">
        <f>IF(CIT_fed_deduction!BX17="",0,(CIT_history!BX17*(1-CIT_fed_deduction!BX17*CIT_history!BX$54))/(1-(CIT_fed_deduction!BX17*CIT_history!BX$54*CIT_history!BX17)))</f>
        <v>7.7868852459016411E-2</v>
      </c>
      <c r="BY17" s="22">
        <f>IF(CIT_fed_deduction!BY17="",0,(CIT_history!BY17*(1-CIT_fed_deduction!BY17*CIT_history!BY$54))/(1-(CIT_fed_deduction!BY17*CIT_history!BY$54*CIT_history!BY17)))</f>
        <v>7.7868852459016411E-2</v>
      </c>
      <c r="BZ17" s="22">
        <f>IF(CIT_fed_deduction!BZ17="",0,(CIT_history!BZ17*(1-CIT_fed_deduction!BZ17*CIT_history!BZ$54))/(1-(CIT_fed_deduction!BZ17*CIT_history!BZ$54*CIT_history!BZ17)))</f>
        <v>7.7868852459016411E-2</v>
      </c>
      <c r="CA17" s="22">
        <f>IF(CIT_fed_deduction!CA17="",0,(CIT_history!CA17*(1-CIT_fed_deduction!CA17*CIT_history!CA$54))/(1-(CIT_fed_deduction!CA17*CIT_history!CA$54*CIT_history!CA17)))</f>
        <v>7.7868852459016411E-2</v>
      </c>
      <c r="CB17" s="22">
        <f>IF(CIT_fed_deduction!CB17="",0,(CIT_history!CB17*(1-CIT_fed_deduction!CB17*CIT_history!CB$54))/(1-(CIT_fed_deduction!CB17*CIT_history!CB$54*CIT_history!CB17)))</f>
        <v>7.7868852459016411E-2</v>
      </c>
      <c r="CC17" s="22">
        <f>IF(CIT_fed_deduction!CC17="",0,(CIT_history!CC17*(1-CIT_fed_deduction!CC17*CIT_history!CC$54))/(1-(CIT_fed_deduction!CC17*CIT_history!CC$54*CIT_history!CC17)))</f>
        <v>7.8812691914022528E-2</v>
      </c>
      <c r="CD17" s="22">
        <f>IF(CIT_fed_deduction!CD17="",0,(CIT_history!CD17*(1-CIT_fed_deduction!CD17*CIT_history!CD$54))/(1-(CIT_fed_deduction!CD17*CIT_history!CD$54*CIT_history!CD17)))</f>
        <v>7.8812691914022528E-2</v>
      </c>
      <c r="CE17" s="22">
        <f>IF(CIT_fed_deduction!CE17="",0,(CIT_history!CE17*(1-CIT_fed_deduction!CE17*CIT_history!CE$54))/(1-(CIT_fed_deduction!CE17*CIT_history!CE$54*CIT_history!CE17)))</f>
        <v>9.5022624434389136E-2</v>
      </c>
      <c r="CF17" s="22">
        <f>IF(CIT_fed_deduction!CF17="",0,(CIT_history!CF17*(1-CIT_fed_deduction!CF17*CIT_history!CF$54))/(1-(CIT_fed_deduction!CF17*CIT_history!CF$54*CIT_history!CF17)))</f>
        <v>9.5022624434389136E-2</v>
      </c>
      <c r="CG17" s="22">
        <f>IF(CIT_fed_deduction!CG17="",0,(CIT_history!CG17*(1-CIT_fed_deduction!CG17*CIT_history!CG$54))/(1-(CIT_fed_deduction!CG17*CIT_history!CG$54*CIT_history!CG17)))</f>
        <v>9.5022624434389136E-2</v>
      </c>
      <c r="CH17" s="22">
        <f>IF(CIT_fed_deduction!CH17="",0,(CIT_history!CH17*(1-CIT_fed_deduction!CH17*CIT_history!CH$54))/(1-(CIT_fed_deduction!CH17*CIT_history!CH$54*CIT_history!CH17)))</f>
        <v>9.5022624434389136E-2</v>
      </c>
      <c r="CI17" s="22">
        <f>IF(CIT_fed_deduction!CI17="",0,(CIT_history!CI17*(1-CIT_fed_deduction!CI17*CIT_history!CI$54))/(1-(CIT_fed_deduction!CI17*CIT_history!CI$54*CIT_history!CI17)))</f>
        <v>9.5022624434389136E-2</v>
      </c>
      <c r="CJ17" s="22">
        <f>IF(CIT_fed_deduction!CJ17="",0,(CIT_history!CJ17*(1-CIT_fed_deduction!CJ17*CIT_history!CJ$54))/(1-(CIT_fed_deduction!CJ17*CIT_history!CJ$54*CIT_history!CJ17)))</f>
        <v>9.5022624434389136E-2</v>
      </c>
      <c r="CK17" s="22">
        <f>IF(CIT_fed_deduction!CK17="",0,(CIT_history!CK17*(1-CIT_fed_deduction!CK17*CIT_history!CK$54))/(1-(CIT_fed_deduction!CK17*CIT_history!CK$54*CIT_history!CK17)))</f>
        <v>9.8360655737704916E-2</v>
      </c>
      <c r="CL17" s="22">
        <f>IF(CIT_fed_deduction!CL17="",0,(CIT_history!CL17*(1-CIT_fed_deduction!CL17*CIT_history!CL$54))/(1-(CIT_fed_deduction!CL17*CIT_history!CL$54*CIT_history!CL17)))</f>
        <v>0.10167415271539403</v>
      </c>
      <c r="CM17" s="22">
        <f>IF(CIT_fed_deduction!CM17="",0,(CIT_history!CM17*(1-CIT_fed_deduction!CM17*CIT_history!CM$54))/(1-(CIT_fed_deduction!CM17*CIT_history!CM$54*CIT_history!CM17)))</f>
        <v>0.10167415271539403</v>
      </c>
      <c r="CN17" s="22">
        <f>IF(CIT_fed_deduction!CN17="",0,(CIT_history!CN17*(1-CIT_fed_deduction!CN17*CIT_history!CN$54))/(1-(CIT_fed_deduction!CN17*CIT_history!CN$54*CIT_history!CN17)))</f>
        <v>0.10167415271539403</v>
      </c>
      <c r="CO17" s="22">
        <f>IF(CIT_fed_deduction!CO17="",0,(CIT_history!CO17*(1-CIT_fed_deduction!CO17*CIT_history!CO$54))/(1-(CIT_fed_deduction!CO17*CIT_history!CO$54*CIT_history!CO17)))</f>
        <v>0.10167415271539403</v>
      </c>
      <c r="CP17" s="22">
        <f>IF(CIT_fed_deduction!CP17="",0,(CIT_history!CP17*(1-CIT_fed_deduction!CP17*CIT_history!CP$54))/(1-(CIT_fed_deduction!CP17*CIT_history!CP$54*CIT_history!CP17)))</f>
        <v>0.10167415271539403</v>
      </c>
      <c r="CQ17" s="22">
        <f>IF(CIT_fed_deduction!CQ17="",0,(CIT_history!CQ17*(1-CIT_fed_deduction!CQ17*CIT_history!CQ$54))/(1-(CIT_fed_deduction!CQ17*CIT_history!CQ$54*CIT_history!CQ17)))</f>
        <v>0.10112359550561797</v>
      </c>
      <c r="CR17" s="22">
        <f>IF(CIT_fed_deduction!CR17="",0,(CIT_history!CR17*(1-CIT_fed_deduction!CR17*CIT_history!CR$54))/(1-(CIT_fed_deduction!CR17*CIT_history!CR$54*CIT_history!CR17)))</f>
        <v>0.10112359550561797</v>
      </c>
      <c r="CS17" s="22">
        <f>IF(CIT_fed_deduction!CS17="",0,(CIT_history!CS17*(1-CIT_fed_deduction!CS17*CIT_history!CS$54))/(1-(CIT_fed_deduction!CS17*CIT_history!CS$54*CIT_history!CS17)))</f>
        <v>0.10112359550561797</v>
      </c>
      <c r="CT17" s="22">
        <f>IF(CIT_fed_deduction!CT17="",0,(CIT_history!CT17*(1-CIT_fed_deduction!CT17*CIT_history!CT$54))/(1-(CIT_fed_deduction!CT17*CIT_history!CT$54*CIT_history!CT17)))</f>
        <v>0.10112359550561797</v>
      </c>
      <c r="CU17" s="22">
        <f>IF(CIT_fed_deduction!CU17="",0,(CIT_history!CU17*(1-CIT_fed_deduction!CU17*CIT_history!CU$54))/(1-(CIT_fed_deduction!CU17*CIT_history!CU$54*CIT_history!CU17)))</f>
        <v>0.10112359550561797</v>
      </c>
      <c r="CV17" s="22">
        <f>IF(CIT_fed_deduction!CV17="",0,(CIT_history!CV17*(1-CIT_fed_deduction!CV17*CIT_history!CV$54))/(1-(CIT_fed_deduction!CV17*CIT_history!CV$54*CIT_history!CV17)))</f>
        <v>0.10112359550561797</v>
      </c>
      <c r="CW17" s="22">
        <f>IF(CIT_fed_deduction!CW17="",0,(CIT_history!CW17*(1-CIT_fed_deduction!CW17*CIT_history!CW$54))/(1-(CIT_fed_deduction!CW17*CIT_history!CW$54*CIT_history!CW17)))</f>
        <v>0.10112359550561797</v>
      </c>
      <c r="CX17" s="22">
        <f>IF(CIT_fed_deduction!CX17="",0,(CIT_history!CX17*(1-CIT_fed_deduction!CX17*CIT_history!CX$54))/(1-(CIT_fed_deduction!CX17*CIT_history!CX$54*CIT_history!CX17)))</f>
        <v>0.10112359550561797</v>
      </c>
      <c r="CY17" s="22">
        <f>IF(CIT_fed_deduction!CY17="",0,(CIT_history!CY17*(1-CIT_fed_deduction!CY17*CIT_history!CY$54))/(1-(CIT_fed_deduction!CY17*CIT_history!CY$54*CIT_history!CY17)))</f>
        <v>0.10112359550561797</v>
      </c>
      <c r="CZ17" s="22">
        <f>IF(CIT_fed_deduction!CZ17="",0,(CIT_history!CZ17*(1-CIT_fed_deduction!CZ17*CIT_history!CZ$54))/(1-(CIT_fed_deduction!CZ17*CIT_history!CZ$54*CIT_history!CZ17)))</f>
        <v>0.10112359550561797</v>
      </c>
      <c r="DA17" s="22">
        <f>IF(CIT_fed_deduction!DA17="",0,(CIT_history!DA17*(1-CIT_fed_deduction!DA17*CIT_history!DA$54))/(1-(CIT_fed_deduction!DA17*CIT_history!DA$54*CIT_history!DA17)))</f>
        <v>0.10112359550561797</v>
      </c>
      <c r="DB17" s="22">
        <f>IF(CIT_fed_deduction!DB17="",0,(CIT_history!DB17*(1-CIT_fed_deduction!DB17*CIT_history!DB$54))/(1-(CIT_fed_deduction!DB17*CIT_history!DB$54*CIT_history!DB17)))</f>
        <v>0.10112359550561797</v>
      </c>
      <c r="DC17" s="22">
        <f>IF(CIT_fed_deduction!DC17="",0,(CIT_history!DC17*(1-CIT_fed_deduction!DC17*CIT_history!DC$54))/(1-(CIT_fed_deduction!DC17*CIT_history!DC$54*CIT_history!DC17)))</f>
        <v>0.10112359550561797</v>
      </c>
      <c r="DD17" s="22">
        <f>IF(CIT_fed_deduction!DD17="",0,(CIT_history!DD17*(1-CIT_fed_deduction!DD17*CIT_history!DD$54))/(1-(CIT_fed_deduction!DD17*CIT_history!DD$54*CIT_history!DD17)))</f>
        <v>0.10112359550561797</v>
      </c>
      <c r="DE17" s="22">
        <f>IF(CIT_fed_deduction!DE17="",0,(CIT_history!DE17*(1-CIT_fed_deduction!DE17*CIT_history!DE$54))/(1-(CIT_fed_deduction!DE17*CIT_history!DE$54*CIT_history!DE17)))</f>
        <v>0.10112359550561797</v>
      </c>
      <c r="DF17" s="22">
        <f>IF(CIT_fed_deduction!DF17="",0,(CIT_history!DF17*(1-CIT_fed_deduction!DF17*CIT_history!DF$54))/(1-(CIT_fed_deduction!DF17*CIT_history!DF$54*CIT_history!DF17)))</f>
        <v>0.10112359550561797</v>
      </c>
      <c r="DG17" s="22">
        <f>IF(CIT_fed_deduction!DG17="",0,(CIT_history!DG17*(1-CIT_fed_deduction!DG17*CIT_history!DG$54))/(1-(CIT_fed_deduction!DG17*CIT_history!DG$54*CIT_history!DG17)))</f>
        <v>0.10112359550561797</v>
      </c>
      <c r="DH17" s="22">
        <f>IF(CIT_fed_deduction!DH17="",0,(CIT_history!DH17*(1-CIT_fed_deduction!DH17*CIT_history!DH$54))/(1-(CIT_fed_deduction!DH17*CIT_history!DH$54*CIT_history!DH17)))</f>
        <v>0.10112359550561797</v>
      </c>
      <c r="DI17" s="22">
        <f>IF(CIT_fed_deduction!DI17="",0,(CIT_history!DI17*(1-CIT_fed_deduction!DI17*CIT_history!DI$54))/(1-(CIT_fed_deduction!DI17*CIT_history!DI$54*CIT_history!DI17)))</f>
        <v>0.10112359550561797</v>
      </c>
      <c r="DJ17" s="22">
        <f>IF(CIT_fed_deduction!DJ17="",0,(CIT_history!DJ17*(1-CIT_fed_deduction!DJ17*CIT_history!DJ$54))/(1-(CIT_fed_deduction!DJ17*CIT_history!DJ$54*CIT_history!DJ17)))</f>
        <v>0.10112359550561797</v>
      </c>
      <c r="DK17" s="22">
        <f>IF(CIT_fed_deduction!DK17="",0,(CIT_history!DK17*(1-CIT_fed_deduction!DK17*CIT_history!DK$54))/(1-(CIT_fed_deduction!DK17*CIT_history!DK$54*CIT_history!DK17)))</f>
        <v>0.10112359550561797</v>
      </c>
      <c r="DL17" s="22">
        <f>IF(CIT_fed_deduction!DL17="",0,(CIT_history!DL17*(1-CIT_fed_deduction!DL17*CIT_history!DL$54))/(1-(CIT_fed_deduction!DL17*CIT_history!DL$54*CIT_history!DL17)))</f>
        <v>0.10112359550561797</v>
      </c>
      <c r="DM17" s="22">
        <f>IF(CIT_fed_deduction!DM17="",0,(CIT_history!DM17*(1-CIT_fed_deduction!DM17*CIT_history!DM$54))/(1-(CIT_fed_deduction!DM17*CIT_history!DM$54*CIT_history!DM17)))</f>
        <v>0.10112359550561797</v>
      </c>
      <c r="DN17" s="22">
        <f>IF(CIT_fed_deduction!DN17="",0,(CIT_history!DN17*(1-CIT_fed_deduction!DN17*CIT_history!DN$54))/(1-(CIT_fed_deduction!DN17*CIT_history!DN$54*CIT_history!DN17)))</f>
        <v>0.10112359550561797</v>
      </c>
      <c r="DO17" s="22">
        <f>IF(CIT_fed_deduction!DO17="",0,(CIT_history!DO17*(1-CIT_fed_deduction!DO17*CIT_history!DO$54))/(1-(CIT_fed_deduction!DO17*CIT_history!DO$54*CIT_history!DO17)))</f>
        <v>0.10112359550561797</v>
      </c>
      <c r="DP17" s="22">
        <f>IF(CIT_fed_deduction!DP17="",0,(CIT_history!DP17*(1-CIT_fed_deduction!DP17*CIT_history!DP$54))/(1-(CIT_fed_deduction!DP17*CIT_history!DP$54*CIT_history!DP17)))</f>
        <v>0.10877050840591451</v>
      </c>
      <c r="DQ17" s="22">
        <f>IF(CIT_fed_deduction!DQ17="",0,(CIT_history!DQ17*(1-CIT_fed_deduction!DQ17*CIT_history!DQ$54))/(1-(CIT_fed_deduction!DQ17*CIT_history!DQ$54*CIT_history!DQ17)))</f>
        <v>0.10877050840591451</v>
      </c>
      <c r="DR17" s="22">
        <f>IF(CIT_fed_deduction!DR17="",0,(CIT_history!DR17*(1-CIT_fed_deduction!DR17*CIT_history!DR$54))/(1-(CIT_fed_deduction!DR17*CIT_history!DR$54*CIT_history!DR17)))</f>
        <v>0.10877050840591451</v>
      </c>
      <c r="DS17" s="22">
        <f>IF(CIT_fed_deduction!DS17="",0,(CIT_history!DS17*(1-CIT_fed_deduction!DS17*CIT_history!DS$54))/(1-(CIT_fed_deduction!DS17*CIT_history!DS$54*CIT_history!DS17)))</f>
        <v>8.8621919552192063E-2</v>
      </c>
      <c r="DT17" s="22">
        <f>IF(CIT_fed_deduction!DT17="",0,(CIT_history!DT17*(1-CIT_fed_deduction!DT17*CIT_history!DT$54))/(1-(CIT_fed_deduction!DT17*CIT_history!DT$54*CIT_history!DT17)))</f>
        <v>9.8000000000000004E-2</v>
      </c>
      <c r="DU17" s="22">
        <f>IF(CIT_fed_deduction!DU17="",0,(CIT_history!DU17*(1-CIT_fed_deduction!DU17*CIT_history!DU$54))/(1-(CIT_fed_deduction!DU17*CIT_history!DU$54*CIT_history!DU17)))</f>
        <v>8.4000000000000005E-2</v>
      </c>
      <c r="DV17" s="22">
        <f>IF(CIT_fed_deduction!DV17="",0,(CIT_history!DV17*(1-CIT_fed_deduction!DV17*CIT_history!DV$54))/(1-(CIT_fed_deduction!DV17*CIT_history!DV$54*CIT_history!DV17)))</f>
        <v>7.0999999999999994E-2</v>
      </c>
      <c r="DW17" s="22">
        <f>IF(CIT_fed_deduction!DW17="",0,(CIT_history!DW17*(1-CIT_fed_deduction!DW17*CIT_history!DW$54))/(1-(CIT_fed_deduction!DW17*CIT_history!DW$54*CIT_history!DW17)))</f>
        <v>7.0999999999999994E-2</v>
      </c>
      <c r="DX17" s="22">
        <f>IF(CIT_fed_deduction!DX17="",0,(CIT_history!DX17*(1-CIT_fed_deduction!DX17*CIT_history!DX$54))/(1-(CIT_fed_deduction!DX17*CIT_history!DX$54*CIT_history!DX17)))</f>
        <v>7.0999999999999994E-2</v>
      </c>
      <c r="DY17" s="144">
        <f>IF(CIT_fed_deduction!DY17="",0,(CIT_history!DY17*(1-CIT_fed_deduction!DY17*CIT_history!DY$54))/(1-(CIT_fed_deduction!DY17*CIT_history!DY$54*CIT_history!DY17)))</f>
        <v>7.0999999999999994E-2</v>
      </c>
      <c r="DZ17" s="68"/>
      <c r="EA17" s="68"/>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1"/>
      <c r="FL17" s="1"/>
      <c r="FM17" s="1"/>
      <c r="FN17" s="1"/>
    </row>
    <row r="18" spans="1:170" ht="15" customHeight="1">
      <c r="A18" s="137" t="s">
        <v>42</v>
      </c>
      <c r="B18" s="22">
        <f>IF(CIT_fed_deduction!B18="",0,(CIT_history!B18*(1-CIT_fed_deduction!B18*CIT_history!B$54))/(1-(CIT_fed_deduction!B18*CIT_history!B$54*CIT_history!B18)))</f>
        <v>0</v>
      </c>
      <c r="C18" s="22">
        <f>IF(CIT_fed_deduction!C18="",0,(CIT_history!C18*(1-CIT_fed_deduction!C18*CIT_history!C$54))/(1-(CIT_fed_deduction!C18*CIT_history!C$54*CIT_history!C18)))</f>
        <v>0</v>
      </c>
      <c r="D18" s="22">
        <f>IF(CIT_fed_deduction!D18="",0,(CIT_history!D18*(1-CIT_fed_deduction!D18*CIT_history!D$54))/(1-(CIT_fed_deduction!D18*CIT_history!D$54*CIT_history!D18)))</f>
        <v>0</v>
      </c>
      <c r="E18" s="22">
        <f>IF(CIT_fed_deduction!E18="",0,(CIT_history!E18*(1-CIT_fed_deduction!E18*CIT_history!E$54))/(1-(CIT_fed_deduction!E18*CIT_history!E$54*CIT_history!E18)))</f>
        <v>0</v>
      </c>
      <c r="F18" s="22">
        <f>IF(CIT_fed_deduction!F18="",0,(CIT_history!F18*(1-CIT_fed_deduction!F18*CIT_history!F$54))/(1-(CIT_fed_deduction!F18*CIT_history!F$54*CIT_history!F18)))</f>
        <v>0</v>
      </c>
      <c r="G18" s="22">
        <f>IF(CIT_fed_deduction!G18="",0,(CIT_history!G18*(1-CIT_fed_deduction!G18*CIT_history!G$54))/(1-(CIT_fed_deduction!G18*CIT_history!G$54*CIT_history!G18)))</f>
        <v>0</v>
      </c>
      <c r="H18" s="22">
        <f>IF(CIT_fed_deduction!H18="",0,(CIT_history!H18*(1-CIT_fed_deduction!H18*CIT_history!H$54))/(1-(CIT_fed_deduction!H18*CIT_history!H$54*CIT_history!H18)))</f>
        <v>0</v>
      </c>
      <c r="I18" s="22">
        <f>IF(CIT_fed_deduction!I18="",0,(CIT_history!I18*(1-CIT_fed_deduction!I18*CIT_history!I$54))/(1-(CIT_fed_deduction!I18*CIT_history!I$54*CIT_history!I18)))</f>
        <v>0</v>
      </c>
      <c r="J18" s="22">
        <f>IF(CIT_fed_deduction!J18="",0,(CIT_history!J18*(1-CIT_fed_deduction!J18*CIT_history!J$54))/(1-(CIT_fed_deduction!J18*CIT_history!J$54*CIT_history!J18)))</f>
        <v>0</v>
      </c>
      <c r="K18" s="22">
        <f>IF(CIT_fed_deduction!K18="",0,(CIT_history!K18*(1-CIT_fed_deduction!K18*CIT_history!K$54))/(1-(CIT_fed_deduction!K18*CIT_history!K$54*CIT_history!K18)))</f>
        <v>0</v>
      </c>
      <c r="L18" s="22">
        <f>IF(CIT_fed_deduction!L18="",0,(CIT_history!L18*(1-CIT_fed_deduction!L18*CIT_history!L$54))/(1-(CIT_fed_deduction!L18*CIT_history!L$54*CIT_history!L18)))</f>
        <v>0</v>
      </c>
      <c r="M18" s="22">
        <f>IF(CIT_fed_deduction!M18="",0,(CIT_history!M18*(1-CIT_fed_deduction!M18*CIT_history!M$54))/(1-(CIT_fed_deduction!M18*CIT_history!M$54*CIT_history!M18)))</f>
        <v>0</v>
      </c>
      <c r="N18" s="22">
        <f>IF(CIT_fed_deduction!N18="",0,(CIT_history!N18*(1-CIT_fed_deduction!N18*CIT_history!N$54))/(1-(CIT_fed_deduction!N18*CIT_history!N$54*CIT_history!N18)))</f>
        <v>0</v>
      </c>
      <c r="O18" s="22">
        <f>IF(CIT_fed_deduction!O18="",0,(CIT_history!O18*(1-CIT_fed_deduction!O18*CIT_history!O$54))/(1-(CIT_fed_deduction!O18*CIT_history!O$54*CIT_history!O18)))</f>
        <v>0</v>
      </c>
      <c r="P18" s="22">
        <f>IF(CIT_fed_deduction!P18="",0,(CIT_history!P18*(1-CIT_fed_deduction!P18*CIT_history!P$54))/(1-(CIT_fed_deduction!P18*CIT_history!P$54*CIT_history!P18)))</f>
        <v>0</v>
      </c>
      <c r="Q18" s="22">
        <f>IF(CIT_fed_deduction!Q18="",0,(CIT_history!Q18*(1-CIT_fed_deduction!Q18*CIT_history!Q$54))/(1-(CIT_fed_deduction!Q18*CIT_history!Q$54*CIT_history!Q18)))</f>
        <v>0</v>
      </c>
      <c r="R18" s="22">
        <f>IF(CIT_fed_deduction!R18="",0,(CIT_history!R18*(1-CIT_fed_deduction!R18*CIT_history!R$54))/(1-(CIT_fed_deduction!R18*CIT_history!R$54*CIT_history!R18)))</f>
        <v>0</v>
      </c>
      <c r="S18" s="22">
        <f>IF(CIT_fed_deduction!S18="",0,(CIT_history!S18*(1-CIT_fed_deduction!S18*CIT_history!S$54))/(1-(CIT_fed_deduction!S18*CIT_history!S$54*CIT_history!S18)))</f>
        <v>0</v>
      </c>
      <c r="T18" s="22">
        <f>IF(CIT_fed_deduction!T18="",0,(CIT_history!T18*(1-CIT_fed_deduction!T18*CIT_history!T$54))/(1-(CIT_fed_deduction!T18*CIT_history!T$54*CIT_history!T18)))</f>
        <v>0</v>
      </c>
      <c r="U18" s="22">
        <f>IF(CIT_fed_deduction!U18="",0,(CIT_history!U18*(1-CIT_fed_deduction!U18*CIT_history!U$54))/(1-(CIT_fed_deduction!U18*CIT_history!U$54*CIT_history!U18)))</f>
        <v>0</v>
      </c>
      <c r="V18" s="22">
        <f>IF(CIT_fed_deduction!V18="",0,(CIT_history!V18*(1-CIT_fed_deduction!V18*CIT_history!V$54))/(1-(CIT_fed_deduction!V18*CIT_history!V$54*CIT_history!V18)))</f>
        <v>0</v>
      </c>
      <c r="W18" s="22">
        <f>IF(CIT_fed_deduction!W18="",0,(CIT_history!W18*(1-CIT_fed_deduction!W18*CIT_history!W$54))/(1-(CIT_fed_deduction!W18*CIT_history!W$54*CIT_history!W18)))</f>
        <v>0</v>
      </c>
      <c r="X18" s="22">
        <f>IF(CIT_fed_deduction!X18="",0,(CIT_history!X18*(1-CIT_fed_deduction!X18*CIT_history!X$54))/(1-(CIT_fed_deduction!X18*CIT_history!X$54*CIT_history!X18)))</f>
        <v>0</v>
      </c>
      <c r="Y18" s="22">
        <f>IF(CIT_fed_deduction!Y18="",0,(CIT_history!Y18*(1-CIT_fed_deduction!Y18*CIT_history!Y$54))/(1-(CIT_fed_deduction!Y18*CIT_history!Y$54*CIT_history!Y18)))</f>
        <v>0</v>
      </c>
      <c r="Z18" s="22">
        <f>IF(CIT_fed_deduction!Z18="",0,(CIT_history!Z18*(1-CIT_fed_deduction!Z18*CIT_history!Z$54))/(1-(CIT_fed_deduction!Z18*CIT_history!Z$54*CIT_history!Z18)))</f>
        <v>0</v>
      </c>
      <c r="AA18" s="22">
        <f>IF(CIT_fed_deduction!AA18="",0,(CIT_history!AA18*(1-CIT_fed_deduction!AA18*CIT_history!AA$54))/(1-(CIT_fed_deduction!AA18*CIT_history!AA$54*CIT_history!AA18)))</f>
        <v>0</v>
      </c>
      <c r="AB18" s="22">
        <f>IF(CIT_fed_deduction!AB18="",0,(CIT_history!AB18*(1-CIT_fed_deduction!AB18*CIT_history!AB$54))/(1-(CIT_fed_deduction!AB18*CIT_history!AB$54*CIT_history!AB18)))</f>
        <v>0</v>
      </c>
      <c r="AC18" s="22">
        <f>IF(CIT_fed_deduction!AC18="",0,(CIT_history!AC18*(1-CIT_fed_deduction!AC18*CIT_history!AC$54))/(1-(CIT_fed_deduction!AC18*CIT_history!AC$54*CIT_history!AC18)))</f>
        <v>0</v>
      </c>
      <c r="AD18" s="22">
        <f>IF(CIT_fed_deduction!AD18="",0,(CIT_history!AD18*(1-CIT_fed_deduction!AD18*CIT_history!AD$54))/(1-(CIT_fed_deduction!AD18*CIT_history!AD$54*CIT_history!AD18)))</f>
        <v>0</v>
      </c>
      <c r="AE18" s="22">
        <f>IF(CIT_fed_deduction!AE18="",0,(CIT_history!AE18*(1-CIT_fed_deduction!AE18*CIT_history!AE$54))/(1-(CIT_fed_deduction!AE18*CIT_history!AE$54*CIT_history!AE18)))</f>
        <v>0</v>
      </c>
      <c r="AF18" s="22">
        <f>IF(CIT_fed_deduction!AF18="",0,(CIT_history!AF18*(1-CIT_fed_deduction!AF18*CIT_history!AF$54))/(1-(CIT_fed_deduction!AF18*CIT_history!AF$54*CIT_history!AF18)))</f>
        <v>0</v>
      </c>
      <c r="AG18" s="22">
        <f>IF(CIT_fed_deduction!AG18="",0,(CIT_history!AG18*(1-CIT_fed_deduction!AG18*CIT_history!AG$54))/(1-(CIT_fed_deduction!AG18*CIT_history!AG$54*CIT_history!AG18)))</f>
        <v>0</v>
      </c>
      <c r="AH18" s="22">
        <f>IF(CIT_fed_deduction!AH18="",0,(CIT_history!AH18*(1-CIT_fed_deduction!AH18*CIT_history!AH$54))/(1-(CIT_fed_deduction!AH18*CIT_history!AH$54*CIT_history!AH18)))</f>
        <v>0</v>
      </c>
      <c r="AI18" s="22">
        <f>IF(CIT_fed_deduction!AI18="",0,(CIT_history!AI18*(1-CIT_fed_deduction!AI18*CIT_history!AI$54))/(1-(CIT_fed_deduction!AI18*CIT_history!AI$54*CIT_history!AI18)))</f>
        <v>1.7297568312860369E-2</v>
      </c>
      <c r="AJ18" s="22">
        <f>IF(CIT_fed_deduction!AJ18="",0,(CIT_history!AJ18*(1-CIT_fed_deduction!AJ18*CIT_history!AJ$54))/(1-(CIT_fed_deduction!AJ18*CIT_history!AJ$54*CIT_history!AJ18)))</f>
        <v>1.7297568312860369E-2</v>
      </c>
      <c r="AK18" s="22">
        <f>IF(CIT_fed_deduction!AK18="",0,(CIT_history!AK18*(1-CIT_fed_deduction!AK18*CIT_history!AK$54))/(1-(CIT_fed_deduction!AK18*CIT_history!AK$54*CIT_history!AK18)))</f>
        <v>1.7297568312860369E-2</v>
      </c>
      <c r="AL18" s="22">
        <f>IF(CIT_fed_deduction!AL18="",0,(CIT_history!AL18*(1-CIT_fed_deduction!AL18*CIT_history!AL$54))/(1-(CIT_fed_deduction!AL18*CIT_history!AL$54*CIT_history!AL18)))</f>
        <v>1.7051153460381146E-2</v>
      </c>
      <c r="AM18" s="22">
        <f>IF(CIT_fed_deduction!AM18="",0,(CIT_history!AM18*(1-CIT_fed_deduction!AM18*CIT_history!AM$54))/(1-(CIT_fed_deduction!AM18*CIT_history!AM$54*CIT_history!AM18)))</f>
        <v>1.7051153460381146E-2</v>
      </c>
      <c r="AN18" s="22">
        <f>IF(CIT_fed_deduction!AN18="",0,(CIT_history!AN18*(1-CIT_fed_deduction!AN18*CIT_history!AN$54))/(1-(CIT_fed_deduction!AN18*CIT_history!AN$54*CIT_history!AN18)))</f>
        <v>1.626179482031721E-2</v>
      </c>
      <c r="AO18" s="22">
        <f>IF(CIT_fed_deduction!AO18="",0,(CIT_history!AO18*(1-CIT_fed_deduction!AO18*CIT_history!AO$54))/(1-(CIT_fed_deduction!AO18*CIT_history!AO$54*CIT_history!AO18)))</f>
        <v>1.626179482031721E-2</v>
      </c>
      <c r="AP18" s="22">
        <f>IF(CIT_fed_deduction!AP18="",0,(CIT_history!AP18*(1-CIT_fed_deduction!AP18*CIT_history!AP$54))/(1-(CIT_fed_deduction!AP18*CIT_history!AP$54*CIT_history!AP18)))</f>
        <v>1.5273311897106109E-2</v>
      </c>
      <c r="AQ18" s="22">
        <f>IF(CIT_fed_deduction!AQ18="",0,(CIT_history!AQ18*(1-CIT_fed_deduction!AQ18*CIT_history!AQ$54))/(1-(CIT_fed_deduction!AQ18*CIT_history!AQ$54*CIT_history!AQ18)))</f>
        <v>1.3886093781444958E-2</v>
      </c>
      <c r="AR18" s="22">
        <f>IF(CIT_fed_deduction!AR18="",0,(CIT_history!AR18*(1-CIT_fed_deduction!AR18*CIT_history!AR$54))/(1-(CIT_fed_deduction!AR18*CIT_history!AR$54*CIT_history!AR18)))</f>
        <v>1.2096774193548387E-2</v>
      </c>
      <c r="AS18" s="22">
        <f>IF(CIT_fed_deduction!AS18="",0,(CIT_history!AS18*(1-CIT_fed_deduction!AS18*CIT_history!AS$54))/(1-(CIT_fed_deduction!AS18*CIT_history!AS$54*CIT_history!AS18)))</f>
        <v>1.2096774193548387E-2</v>
      </c>
      <c r="AT18" s="22">
        <f>IF(CIT_fed_deduction!AT18="",0,(CIT_history!AT18*(1-CIT_fed_deduction!AT18*CIT_history!AT$54))/(1-(CIT_fed_deduction!AT18*CIT_history!AT$54*CIT_history!AT18)))</f>
        <v>1.2096774193548387E-2</v>
      </c>
      <c r="AU18" s="22">
        <f>IF(CIT_fed_deduction!AU18="",0,(CIT_history!AU18*(1-CIT_fed_deduction!AU18*CIT_history!AU$54))/(1-(CIT_fed_deduction!AU18*CIT_history!AU$54*CIT_history!AU18)))</f>
        <v>1.2096774193548387E-2</v>
      </c>
      <c r="AV18" s="22">
        <f>IF(CIT_fed_deduction!AV18="",0,(CIT_history!AV18*(1-CIT_fed_deduction!AV18*CIT_history!AV$54))/(1-(CIT_fed_deduction!AV18*CIT_history!AV$54*CIT_history!AV18)))</f>
        <v>1.2494961708988311E-2</v>
      </c>
      <c r="AW18" s="22">
        <f>IF(CIT_fed_deduction!AW18="",0,(CIT_history!AW18*(1-CIT_fed_deduction!AW18*CIT_history!AW$54))/(1-(CIT_fed_deduction!AW18*CIT_history!AW$54*CIT_history!AW18)))</f>
        <v>1.2494961708988311E-2</v>
      </c>
      <c r="AX18" s="22">
        <f>IF(CIT_fed_deduction!AX18="",0,(CIT_history!AX18*(1-CIT_fed_deduction!AX18*CIT_history!AX$54))/(1-(CIT_fed_deduction!AX18*CIT_history!AX$54*CIT_history!AX18)))</f>
        <v>1.2494961708988311E-2</v>
      </c>
      <c r="AY18" s="22">
        <f>IF(CIT_fed_deduction!AY18="",0,(CIT_history!AY18*(1-CIT_fed_deduction!AY18*CIT_history!AY$54))/(1-(CIT_fed_deduction!AY18*CIT_history!AY$54*CIT_history!AY18)))</f>
        <v>1.2494961708988311E-2</v>
      </c>
      <c r="AZ18" s="22">
        <f>IF(CIT_fed_deduction!AZ18="",0,(CIT_history!AZ18*(1-CIT_fed_deduction!AZ18*CIT_history!AZ$54))/(1-(CIT_fed_deduction!AZ18*CIT_history!AZ$54*CIT_history!AZ18)))</f>
        <v>1.1698265429608714E-2</v>
      </c>
      <c r="BA18" s="22">
        <f>IF(CIT_fed_deduction!BA18="",0,(CIT_history!BA18*(1-CIT_fed_deduction!BA18*CIT_history!BA$54))/(1-(CIT_fed_deduction!BA18*CIT_history!BA$54*CIT_history!BA18)))</f>
        <v>9.9510026771733109E-3</v>
      </c>
      <c r="BB18" s="22">
        <f>IF(CIT_fed_deduction!BB18="",0,(CIT_history!BB18*(1-CIT_fed_deduction!BB18*CIT_history!BB$54))/(1-(CIT_fed_deduction!BB18*CIT_history!BB$54*CIT_history!BB18)))</f>
        <v>9.7008892481810823E-3</v>
      </c>
      <c r="BC18" s="22">
        <f>IF(CIT_fed_deduction!BC18="",0,(CIT_history!BC18*(1-CIT_fed_deduction!BC18*CIT_history!BC$54))/(1-(CIT_fed_deduction!BC18*CIT_history!BC$54*CIT_history!BC18)))</f>
        <v>9.7008892481810823E-3</v>
      </c>
      <c r="BD18" s="22">
        <f>IF(CIT_fed_deduction!BD18="",0,(CIT_history!BD18*(1-CIT_fed_deduction!BD18*CIT_history!BD$54))/(1-(CIT_fed_deduction!BD18*CIT_history!BD$54*CIT_history!BD18)))</f>
        <v>9.7008892481810823E-3</v>
      </c>
      <c r="BE18" s="22">
        <f>IF(CIT_fed_deduction!BE18="",0,(CIT_history!BE18*(1-CIT_fed_deduction!BE18*CIT_history!BE$54))/(1-(CIT_fed_deduction!BE18*CIT_history!BE$54*CIT_history!BE18)))</f>
        <v>9.7008892481810823E-3</v>
      </c>
      <c r="BF18" s="22">
        <f>IF(CIT_fed_deduction!BF18="",0,(CIT_history!BF18*(1-CIT_fed_deduction!BF18*CIT_history!BF$54))/(1-(CIT_fed_deduction!BF18*CIT_history!BF$54*CIT_history!BF18)))</f>
        <v>9.7008892481810823E-3</v>
      </c>
      <c r="BG18" s="22">
        <f>IF(CIT_fed_deduction!BG18="",0,(CIT_history!BG18*(1-CIT_fed_deduction!BG18*CIT_history!BG$54))/(1-(CIT_fed_deduction!BG18*CIT_history!BG$54*CIT_history!BG18)))</f>
        <v>1.4628199918732222E-2</v>
      </c>
      <c r="BH18" s="22">
        <f>IF(CIT_fed_deduction!BH18="",0,(CIT_history!BH18*(1-CIT_fed_deduction!BH18*CIT_history!BH$54))/(1-(CIT_fed_deduction!BH18*CIT_history!BH$54*CIT_history!BH18)))</f>
        <v>1.7111427989407214E-2</v>
      </c>
      <c r="BI18" s="22">
        <f>IF(CIT_fed_deduction!BI18="",0,(CIT_history!BI18*(1-CIT_fed_deduction!BI18*CIT_history!BI$54))/(1-(CIT_fed_deduction!BI18*CIT_history!BI$54*CIT_history!BI18)))</f>
        <v>1.7111427989407214E-2</v>
      </c>
      <c r="BJ18" s="22">
        <f>IF(CIT_fed_deduction!BJ18="",0,(CIT_history!BJ18*(1-CIT_fed_deduction!BJ18*CIT_history!BJ$54))/(1-(CIT_fed_deduction!BJ18*CIT_history!BJ$54*CIT_history!BJ18)))</f>
        <v>1.7111427989407214E-2</v>
      </c>
      <c r="BK18" s="22">
        <f>IF(CIT_fed_deduction!BK18="",0,(CIT_history!BK18*(1-CIT_fed_deduction!BK18*CIT_history!BK$54))/(1-(CIT_fed_deduction!BK18*CIT_history!BK$54*CIT_history!BK18)))</f>
        <v>1.7111427989407214E-2</v>
      </c>
      <c r="BL18" s="22">
        <f>IF(CIT_fed_deduction!BL18="",0,(CIT_history!BL18*(1-CIT_fed_deduction!BL18*CIT_history!BL$54))/(1-(CIT_fed_deduction!BL18*CIT_history!BL$54*CIT_history!BL18)))</f>
        <v>1.7111427989407214E-2</v>
      </c>
      <c r="BM18" s="22">
        <f>IF(CIT_fed_deduction!BM18="",0,(CIT_history!BM18*(1-CIT_fed_deduction!BM18*CIT_history!BM$54))/(1-(CIT_fed_deduction!BM18*CIT_history!BM$54*CIT_history!BM18)))</f>
        <v>1.7111427989407214E-2</v>
      </c>
      <c r="BN18" s="22">
        <f>IF(CIT_fed_deduction!BN18="",0,(CIT_history!BN18*(1-CIT_fed_deduction!BN18*CIT_history!BN$54))/(1-(CIT_fed_deduction!BN18*CIT_history!BN$54*CIT_history!BN18)))</f>
        <v>1.7811704834605598E-2</v>
      </c>
      <c r="BO18" s="22">
        <f>IF(CIT_fed_deduction!BO18="",0,(CIT_history!BO18*(1-CIT_fed_deduction!BO18*CIT_history!BO$54))/(1-(CIT_fed_deduction!BO18*CIT_history!BO$54*CIT_history!BO18)))</f>
        <v>2.3916598528209321E-2</v>
      </c>
      <c r="BP18" s="22">
        <f>IF(CIT_fed_deduction!BP18="",0,(CIT_history!BP18*(1-CIT_fed_deduction!BP18*CIT_history!BP$54))/(1-(CIT_fed_deduction!BP18*CIT_history!BP$54*CIT_history!BP18)))</f>
        <v>2.3916598528209321E-2</v>
      </c>
      <c r="BQ18" s="22">
        <f>IF(CIT_fed_deduction!BQ18="",0,(CIT_history!BQ18*(1-CIT_fed_deduction!BQ18*CIT_history!BQ$54))/(1-(CIT_fed_deduction!BQ18*CIT_history!BQ$54*CIT_history!BQ18)))</f>
        <v>2.3916598528209321E-2</v>
      </c>
      <c r="BR18" s="22">
        <f>IF(CIT_fed_deduction!BR18="",0,(CIT_history!BR18*(1-CIT_fed_deduction!BR18*CIT_history!BR$54))/(1-(CIT_fed_deduction!BR18*CIT_history!BR$54*CIT_history!BR18)))</f>
        <v>2.3916598528209321E-2</v>
      </c>
      <c r="BS18" s="22">
        <f>IF(CIT_fed_deduction!BS18="",0,(CIT_history!BS18*(1-CIT_fed_deduction!BS18*CIT_history!BS$54))/(1-(CIT_fed_deduction!BS18*CIT_history!BS$54*CIT_history!BS18)))</f>
        <v>2.3916598528209321E-2</v>
      </c>
      <c r="BT18" s="22">
        <f>IF(CIT_fed_deduction!BT18="",0,(CIT_history!BT18*(1-CIT_fed_deduction!BT18*CIT_history!BT$54))/(1-(CIT_fed_deduction!BT18*CIT_history!BT$54*CIT_history!BT18)))</f>
        <v>3.6275320380322454E-2</v>
      </c>
      <c r="BU18" s="22">
        <f>IF(CIT_fed_deduction!BU18="",0,(CIT_history!BU18*(1-CIT_fed_deduction!BU18*CIT_history!BU$54))/(1-(CIT_fed_deduction!BU18*CIT_history!BU$54*CIT_history!BU18)))</f>
        <v>3.6275320380322454E-2</v>
      </c>
      <c r="BV18" s="22">
        <f>IF(CIT_fed_deduction!BV18="",0,(CIT_history!BV18*(1-CIT_fed_deduction!BV18*CIT_history!BV$54))/(1-(CIT_fed_deduction!BV18*CIT_history!BV$54*CIT_history!BV18)))</f>
        <v>6.7500000000000004E-2</v>
      </c>
      <c r="BW18" s="22">
        <f>IF(CIT_fed_deduction!BW18="",0,(CIT_history!BW18*(1-CIT_fed_deduction!BW18*CIT_history!BW$54))/(1-(CIT_fed_deduction!BW18*CIT_history!BW$54*CIT_history!BW18)))</f>
        <v>6.7500000000000004E-2</v>
      </c>
      <c r="BX18" s="22">
        <f>IF(CIT_fed_deduction!BX18="",0,(CIT_history!BX18*(1-CIT_fed_deduction!BX18*CIT_history!BX$54))/(1-(CIT_fed_deduction!BX18*CIT_history!BX$54*CIT_history!BX18)))</f>
        <v>6.7500000000000004E-2</v>
      </c>
      <c r="BY18" s="22">
        <f>IF(CIT_fed_deduction!BY18="",0,(CIT_history!BY18*(1-CIT_fed_deduction!BY18*CIT_history!BY$54))/(1-(CIT_fed_deduction!BY18*CIT_history!BY$54*CIT_history!BY18)))</f>
        <v>6.7500000000000004E-2</v>
      </c>
      <c r="BZ18" s="22">
        <f>IF(CIT_fed_deduction!BZ18="",0,(CIT_history!BZ18*(1-CIT_fed_deduction!BZ18*CIT_history!BZ$54))/(1-(CIT_fed_deduction!BZ18*CIT_history!BZ$54*CIT_history!BZ18)))</f>
        <v>6.7500000000000004E-2</v>
      </c>
      <c r="CA18" s="22">
        <f>IF(CIT_fed_deduction!CA18="",0,(CIT_history!CA18*(1-CIT_fed_deduction!CA18*CIT_history!CA$54))/(1-(CIT_fed_deduction!CA18*CIT_history!CA$54*CIT_history!CA18)))</f>
        <v>6.7500000000000004E-2</v>
      </c>
      <c r="CB18" s="22">
        <f>IF(CIT_fed_deduction!CB18="",0,(CIT_history!CB18*(1-CIT_fed_deduction!CB18*CIT_history!CB$54))/(1-(CIT_fed_deduction!CB18*CIT_history!CB$54*CIT_history!CB18)))</f>
        <v>6.7500000000000004E-2</v>
      </c>
      <c r="CC18" s="22">
        <f>IF(CIT_fed_deduction!CC18="",0,(CIT_history!CC18*(1-CIT_fed_deduction!CC18*CIT_history!CC$54))/(1-(CIT_fed_deduction!CC18*CIT_history!CC$54*CIT_history!CC18)))</f>
        <v>6.7500000000000004E-2</v>
      </c>
      <c r="CD18" s="22">
        <f>IF(CIT_fed_deduction!CD18="",0,(CIT_history!CD18*(1-CIT_fed_deduction!CD18*CIT_history!CD$54))/(1-(CIT_fed_deduction!CD18*CIT_history!CD$54*CIT_history!CD18)))</f>
        <v>6.7500000000000004E-2</v>
      </c>
      <c r="CE18" s="22">
        <f>IF(CIT_fed_deduction!CE18="",0,(CIT_history!CE18*(1-CIT_fed_deduction!CE18*CIT_history!CE$54))/(1-(CIT_fed_deduction!CE18*CIT_history!CE$54*CIT_history!CE18)))</f>
        <v>6.7500000000000004E-2</v>
      </c>
      <c r="CF18" s="22">
        <f>IF(CIT_fed_deduction!CF18="",0,(CIT_history!CF18*(1-CIT_fed_deduction!CF18*CIT_history!CF$54))/(1-(CIT_fed_deduction!CF18*CIT_history!CF$54*CIT_history!CF18)))</f>
        <v>6.7500000000000004E-2</v>
      </c>
      <c r="CG18" s="22">
        <f>IF(CIT_fed_deduction!CG18="",0,(CIT_history!CG18*(1-CIT_fed_deduction!CG18*CIT_history!CG$54))/(1-(CIT_fed_deduction!CG18*CIT_history!CG$54*CIT_history!CG18)))</f>
        <v>6.7500000000000004E-2</v>
      </c>
      <c r="CH18" s="22">
        <f>IF(CIT_fed_deduction!CH18="",0,(CIT_history!CH18*(1-CIT_fed_deduction!CH18*CIT_history!CH$54))/(1-(CIT_fed_deduction!CH18*CIT_history!CH$54*CIT_history!CH18)))</f>
        <v>6.7500000000000004E-2</v>
      </c>
      <c r="CI18" s="22">
        <f>IF(CIT_fed_deduction!CI18="",0,(CIT_history!CI18*(1-CIT_fed_deduction!CI18*CIT_history!CI$54))/(1-(CIT_fed_deduction!CI18*CIT_history!CI$54*CIT_history!CI18)))</f>
        <v>6.7500000000000004E-2</v>
      </c>
      <c r="CJ18" s="22">
        <f>IF(CIT_fed_deduction!CJ18="",0,(CIT_history!CJ18*(1-CIT_fed_deduction!CJ18*CIT_history!CJ$54))/(1-(CIT_fed_deduction!CJ18*CIT_history!CJ$54*CIT_history!CJ18)))</f>
        <v>6.7500000000000004E-2</v>
      </c>
      <c r="CK18" s="22">
        <f>IF(CIT_fed_deduction!CK18="",0,(CIT_history!CK18*(1-CIT_fed_deduction!CK18*CIT_history!CK$54))/(1-(CIT_fed_deduction!CK18*CIT_history!CK$54*CIT_history!CK18)))</f>
        <v>6.7500000000000004E-2</v>
      </c>
      <c r="CL18" s="22">
        <f>IF(CIT_fed_deduction!CL18="",0,(CIT_history!CL18*(1-CIT_fed_deduction!CL18*CIT_history!CL$54))/(1-(CIT_fed_deduction!CL18*CIT_history!CL$54*CIT_history!CL18)))</f>
        <v>6.7500000000000004E-2</v>
      </c>
      <c r="CM18" s="22">
        <f>IF(CIT_fed_deduction!CM18="",0,(CIT_history!CM18*(1-CIT_fed_deduction!CM18*CIT_history!CM$54))/(1-(CIT_fed_deduction!CM18*CIT_history!CM$54*CIT_history!CM18)))</f>
        <v>6.7500000000000004E-2</v>
      </c>
      <c r="CN18" s="22">
        <f>IF(CIT_fed_deduction!CN18="",0,(CIT_history!CN18*(1-CIT_fed_deduction!CN18*CIT_history!CN$54))/(1-(CIT_fed_deduction!CN18*CIT_history!CN$54*CIT_history!CN18)))</f>
        <v>6.7500000000000004E-2</v>
      </c>
      <c r="CO18" s="22">
        <f>IF(CIT_fed_deduction!CO18="",0,(CIT_history!CO18*(1-CIT_fed_deduction!CO18*CIT_history!CO$54))/(1-(CIT_fed_deduction!CO18*CIT_history!CO$54*CIT_history!CO18)))</f>
        <v>6.7500000000000004E-2</v>
      </c>
      <c r="CP18" s="22">
        <f>IF(CIT_fed_deduction!CP18="",0,(CIT_history!CP18*(1-CIT_fed_deduction!CP18*CIT_history!CP$54))/(1-(CIT_fed_deduction!CP18*CIT_history!CP$54*CIT_history!CP18)))</f>
        <v>7.350000000000001E-2</v>
      </c>
      <c r="CQ18" s="22">
        <f>IF(CIT_fed_deduction!CQ18="",0,(CIT_history!CQ18*(1-CIT_fed_deduction!CQ18*CIT_history!CQ$54))/(1-(CIT_fed_deduction!CQ18*CIT_history!CQ$54*CIT_history!CQ18)))</f>
        <v>7.350000000000001E-2</v>
      </c>
      <c r="CR18" s="22">
        <f>IF(CIT_fed_deduction!CR18="",0,(CIT_history!CR18*(1-CIT_fed_deduction!CR18*CIT_history!CR$54))/(1-(CIT_fed_deduction!CR18*CIT_history!CR$54*CIT_history!CR18)))</f>
        <v>7.350000000000001E-2</v>
      </c>
      <c r="CS18" s="22">
        <f>IF(CIT_fed_deduction!CS18="",0,(CIT_history!CS18*(1-CIT_fed_deduction!CS18*CIT_history!CS$54))/(1-(CIT_fed_deduction!CS18*CIT_history!CS$54*CIT_history!CS18)))</f>
        <v>7.350000000000001E-2</v>
      </c>
      <c r="CT18" s="22">
        <f>IF(CIT_fed_deduction!CT18="",0,(CIT_history!CT18*(1-CIT_fed_deduction!CT18*CIT_history!CT$54))/(1-(CIT_fed_deduction!CT18*CIT_history!CT$54*CIT_history!CT18)))</f>
        <v>7.350000000000001E-2</v>
      </c>
      <c r="CU18" s="22">
        <f>IF(CIT_fed_deduction!CU18="",0,(CIT_history!CU18*(1-CIT_fed_deduction!CU18*CIT_history!CU$54))/(1-(CIT_fed_deduction!CU18*CIT_history!CU$54*CIT_history!CU18)))</f>
        <v>7.350000000000001E-2</v>
      </c>
      <c r="CV18" s="22">
        <f>IF(CIT_fed_deduction!CV18="",0,(CIT_history!CV18*(1-CIT_fed_deduction!CV18*CIT_history!CV$54))/(1-(CIT_fed_deduction!CV18*CIT_history!CV$54*CIT_history!CV18)))</f>
        <v>7.350000000000001E-2</v>
      </c>
      <c r="CW18" s="22">
        <f>IF(CIT_fed_deduction!CW18="",0,(CIT_history!CW18*(1-CIT_fed_deduction!CW18*CIT_history!CW$54))/(1-(CIT_fed_deduction!CW18*CIT_history!CW$54*CIT_history!CW18)))</f>
        <v>7.350000000000001E-2</v>
      </c>
      <c r="CX18" s="22">
        <f>IF(CIT_fed_deduction!CX18="",0,(CIT_history!CX18*(1-CIT_fed_deduction!CX18*CIT_history!CX$54))/(1-(CIT_fed_deduction!CX18*CIT_history!CX$54*CIT_history!CX18)))</f>
        <v>7.350000000000001E-2</v>
      </c>
      <c r="CY18" s="22">
        <f>IF(CIT_fed_deduction!CY18="",0,(CIT_history!CY18*(1-CIT_fed_deduction!CY18*CIT_history!CY$54))/(1-(CIT_fed_deduction!CY18*CIT_history!CY$54*CIT_history!CY18)))</f>
        <v>7.350000000000001E-2</v>
      </c>
      <c r="CZ18" s="22">
        <f>IF(CIT_fed_deduction!CZ18="",0,(CIT_history!CZ18*(1-CIT_fed_deduction!CZ18*CIT_history!CZ$54))/(1-(CIT_fed_deduction!CZ18*CIT_history!CZ$54*CIT_history!CZ18)))</f>
        <v>7.350000000000001E-2</v>
      </c>
      <c r="DA18" s="22">
        <f>IF(CIT_fed_deduction!DA18="",0,(CIT_history!DA18*(1-CIT_fed_deduction!DA18*CIT_history!DA$54))/(1-(CIT_fed_deduction!DA18*CIT_history!DA$54*CIT_history!DA18)))</f>
        <v>7.350000000000001E-2</v>
      </c>
      <c r="DB18" s="22">
        <f>IF(CIT_fed_deduction!DB18="",0,(CIT_history!DB18*(1-CIT_fed_deduction!DB18*CIT_history!DB$54))/(1-(CIT_fed_deduction!DB18*CIT_history!DB$54*CIT_history!DB18)))</f>
        <v>7.350000000000001E-2</v>
      </c>
      <c r="DC18" s="22">
        <f>IF(CIT_fed_deduction!DC18="",0,(CIT_history!DC18*(1-CIT_fed_deduction!DC18*CIT_history!DC$54))/(1-(CIT_fed_deduction!DC18*CIT_history!DC$54*CIT_history!DC18)))</f>
        <v>7.350000000000001E-2</v>
      </c>
      <c r="DD18" s="22">
        <f>IF(CIT_fed_deduction!DD18="",0,(CIT_history!DD18*(1-CIT_fed_deduction!DD18*CIT_history!DD$54))/(1-(CIT_fed_deduction!DD18*CIT_history!DD$54*CIT_history!DD18)))</f>
        <v>7.350000000000001E-2</v>
      </c>
      <c r="DE18" s="22">
        <f>IF(CIT_fed_deduction!DE18="",0,(CIT_history!DE18*(1-CIT_fed_deduction!DE18*CIT_history!DE$54))/(1-(CIT_fed_deduction!DE18*CIT_history!DE$54*CIT_history!DE18)))</f>
        <v>7.350000000000001E-2</v>
      </c>
      <c r="DF18" s="22">
        <f>IF(CIT_fed_deduction!DF18="",0,(CIT_history!DF18*(1-CIT_fed_deduction!DF18*CIT_history!DF$54))/(1-(CIT_fed_deduction!DF18*CIT_history!DF$54*CIT_history!DF18)))</f>
        <v>7.1000000000000008E-2</v>
      </c>
      <c r="DG18" s="22">
        <f>IF(CIT_fed_deduction!DG18="",0,(CIT_history!DG18*(1-CIT_fed_deduction!DG18*CIT_history!DG$54))/(1-(CIT_fed_deduction!DG18*CIT_history!DG$54*CIT_history!DG18)))</f>
        <v>7.0500000000000007E-2</v>
      </c>
      <c r="DH18" s="22">
        <f>IF(CIT_fed_deduction!DH18="",0,(CIT_history!DH18*(1-CIT_fed_deduction!DH18*CIT_history!DH$54))/(1-(CIT_fed_deduction!DH18*CIT_history!DH$54*CIT_history!DH18)))</f>
        <v>7.0500000000000007E-2</v>
      </c>
      <c r="DI18" s="22">
        <f>IF(CIT_fed_deduction!DI18="",0,(CIT_history!DI18*(1-CIT_fed_deduction!DI18*CIT_history!DI$54))/(1-(CIT_fed_deduction!DI18*CIT_history!DI$54*CIT_history!DI18)))</f>
        <v>7.0000000000000007E-2</v>
      </c>
      <c r="DJ18" s="22">
        <f>IF(CIT_fed_deduction!DJ18="",0,(CIT_history!DJ18*(1-CIT_fed_deduction!DJ18*CIT_history!DJ$54))/(1-(CIT_fed_deduction!DJ18*CIT_history!DJ$54*CIT_history!DJ18)))</f>
        <v>7.0000000000000007E-2</v>
      </c>
      <c r="DK18" s="22">
        <f>IF(CIT_fed_deduction!DK18="",0,(CIT_history!DK18*(1-CIT_fed_deduction!DK18*CIT_history!DK$54))/(1-(CIT_fed_deduction!DK18*CIT_history!DK$54*CIT_history!DK18)))</f>
        <v>7.0000000000000007E-2</v>
      </c>
      <c r="DL18" s="22">
        <f>IF(CIT_fed_deduction!DL18="",0,(CIT_history!DL18*(1-CIT_fed_deduction!DL18*CIT_history!DL$54))/(1-(CIT_fed_deduction!DL18*CIT_history!DL$54*CIT_history!DL18)))</f>
        <v>7.0000000000000007E-2</v>
      </c>
      <c r="DM18" s="22">
        <f>IF(CIT_fed_deduction!DM18="",0,(CIT_history!DM18*(1-CIT_fed_deduction!DM18*CIT_history!DM$54))/(1-(CIT_fed_deduction!DM18*CIT_history!DM$54*CIT_history!DM18)))</f>
        <v>7.0000000000000007E-2</v>
      </c>
      <c r="DN18" s="22">
        <f>IF(CIT_fed_deduction!DN18="",0,(CIT_history!DN18*(1-CIT_fed_deduction!DN18*CIT_history!DN$54))/(1-(CIT_fed_deduction!DN18*CIT_history!DN$54*CIT_history!DN18)))</f>
        <v>7.0000000000000007E-2</v>
      </c>
      <c r="DO18" s="22">
        <f>IF(CIT_fed_deduction!DO18="",0,(CIT_history!DO18*(1-CIT_fed_deduction!DO18*CIT_history!DO$54))/(1-(CIT_fed_deduction!DO18*CIT_history!DO$54*CIT_history!DO18)))</f>
        <v>7.0000000000000007E-2</v>
      </c>
      <c r="DP18" s="22">
        <f>IF(CIT_fed_deduction!DP18="",0,(CIT_history!DP18*(1-CIT_fed_deduction!DP18*CIT_history!DP$54))/(1-(CIT_fed_deduction!DP18*CIT_history!DP$54*CIT_history!DP18)))</f>
        <v>7.0000000000000007E-2</v>
      </c>
      <c r="DQ18" s="22">
        <f>IF(CIT_fed_deduction!DQ18="",0,(CIT_history!DQ18*(1-CIT_fed_deduction!DQ18*CIT_history!DQ$54))/(1-(CIT_fed_deduction!DQ18*CIT_history!DQ$54*CIT_history!DQ18)))</f>
        <v>7.0000000000000007E-2</v>
      </c>
      <c r="DR18" s="22">
        <f>IF(CIT_fed_deduction!DR18="",0,(CIT_history!DR18*(1-CIT_fed_deduction!DR18*CIT_history!DR$54))/(1-(CIT_fed_deduction!DR18*CIT_history!DR$54*CIT_history!DR18)))</f>
        <v>7.0000000000000007E-2</v>
      </c>
      <c r="DS18" s="22">
        <f>IF(CIT_fed_deduction!DS18="",0,(CIT_history!DS18*(1-CIT_fed_deduction!DS18*CIT_history!DS$54))/(1-(CIT_fed_deduction!DS18*CIT_history!DS$54*CIT_history!DS18)))</f>
        <v>7.0000000000000007E-2</v>
      </c>
      <c r="DT18" s="22">
        <f>IF(CIT_fed_deduction!DT18="",0,(CIT_history!DT18*(1-CIT_fed_deduction!DT18*CIT_history!DT$54))/(1-(CIT_fed_deduction!DT18*CIT_history!DT$54*CIT_history!DT18)))</f>
        <v>7.0000000000000007E-2</v>
      </c>
      <c r="DU18" s="22">
        <f>IF(CIT_fed_deduction!DU18="",0,(CIT_history!DU18*(1-CIT_fed_deduction!DU18*CIT_history!DU$54))/(1-(CIT_fed_deduction!DU18*CIT_history!DU$54*CIT_history!DU18)))</f>
        <v>7.0000000000000007E-2</v>
      </c>
      <c r="DV18" s="22">
        <f>IF(CIT_fed_deduction!DV18="",0,(CIT_history!DV18*(1-CIT_fed_deduction!DV18*CIT_history!DV$54))/(1-(CIT_fed_deduction!DV18*CIT_history!DV$54*CIT_history!DV18)))</f>
        <v>6.5000000000000002E-2</v>
      </c>
      <c r="DW18" s="22">
        <f>IF(CIT_fed_deduction!DW18="",0,(CIT_history!DW18*(1-CIT_fed_deduction!DW18*CIT_history!DW$54))/(1-(CIT_fed_deduction!DW18*CIT_history!DW$54*CIT_history!DW18)))</f>
        <v>6.5000000000000002E-2</v>
      </c>
      <c r="DX18" s="22">
        <f>IF(CIT_fed_deduction!DX18="",0,(CIT_history!DX18*(1-CIT_fed_deduction!DX18*CIT_history!DX$54))/(1-(CIT_fed_deduction!DX18*CIT_history!DX$54*CIT_history!DX18)))</f>
        <v>6.5000000000000002E-2</v>
      </c>
      <c r="DY18" s="144">
        <f>IF(CIT_fed_deduction!DY18="",0,(CIT_history!DY18*(1-CIT_fed_deduction!DY18*CIT_history!DY$54))/(1-(CIT_fed_deduction!DY18*CIT_history!DY$54*CIT_history!DY18)))</f>
        <v>6.5000000000000002E-2</v>
      </c>
      <c r="DZ18" s="68"/>
      <c r="EA18" s="68"/>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1"/>
      <c r="FL18" s="1"/>
      <c r="FM18" s="1"/>
      <c r="FN18" s="1"/>
    </row>
    <row r="19" spans="1:170" ht="15" customHeight="1">
      <c r="A19" s="137" t="s">
        <v>43</v>
      </c>
      <c r="B19" s="22">
        <f>IF(CIT_fed_deduction!B19="",0,(CIT_history!B19*(1-CIT_fed_deduction!B19*CIT_history!B$54))/(1-(CIT_fed_deduction!B19*CIT_history!B$54*CIT_history!B19)))</f>
        <v>0</v>
      </c>
      <c r="C19" s="22">
        <f>IF(CIT_fed_deduction!C19="",0,(CIT_history!C19*(1-CIT_fed_deduction!C19*CIT_history!C$54))/(1-(CIT_fed_deduction!C19*CIT_history!C$54*CIT_history!C19)))</f>
        <v>0</v>
      </c>
      <c r="D19" s="22">
        <f>IF(CIT_fed_deduction!D19="",0,(CIT_history!D19*(1-CIT_fed_deduction!D19*CIT_history!D$54))/(1-(CIT_fed_deduction!D19*CIT_history!D$54*CIT_history!D19)))</f>
        <v>0</v>
      </c>
      <c r="E19" s="22">
        <f>IF(CIT_fed_deduction!E19="",0,(CIT_history!E19*(1-CIT_fed_deduction!E19*CIT_history!E$54))/(1-(CIT_fed_deduction!E19*CIT_history!E$54*CIT_history!E19)))</f>
        <v>0</v>
      </c>
      <c r="F19" s="22">
        <f>IF(CIT_fed_deduction!F19="",0,(CIT_history!F19*(1-CIT_fed_deduction!F19*CIT_history!F$54))/(1-(CIT_fed_deduction!F19*CIT_history!F$54*CIT_history!F19)))</f>
        <v>0</v>
      </c>
      <c r="G19" s="22">
        <f>IF(CIT_fed_deduction!G19="",0,(CIT_history!G19*(1-CIT_fed_deduction!G19*CIT_history!G$54))/(1-(CIT_fed_deduction!G19*CIT_history!G$54*CIT_history!G19)))</f>
        <v>0</v>
      </c>
      <c r="H19" s="22">
        <f>IF(CIT_fed_deduction!H19="",0,(CIT_history!H19*(1-CIT_fed_deduction!H19*CIT_history!H$54))/(1-(CIT_fed_deduction!H19*CIT_history!H$54*CIT_history!H19)))</f>
        <v>0</v>
      </c>
      <c r="I19" s="22">
        <f>IF(CIT_fed_deduction!I19="",0,(CIT_history!I19*(1-CIT_fed_deduction!I19*CIT_history!I$54))/(1-(CIT_fed_deduction!I19*CIT_history!I$54*CIT_history!I19)))</f>
        <v>0</v>
      </c>
      <c r="J19" s="22">
        <f>IF(CIT_fed_deduction!J19="",0,(CIT_history!J19*(1-CIT_fed_deduction!J19*CIT_history!J$54))/(1-(CIT_fed_deduction!J19*CIT_history!J$54*CIT_history!J19)))</f>
        <v>0</v>
      </c>
      <c r="K19" s="22">
        <f>IF(CIT_fed_deduction!K19="",0,(CIT_history!K19*(1-CIT_fed_deduction!K19*CIT_history!K$54))/(1-(CIT_fed_deduction!K19*CIT_history!K$54*CIT_history!K19)))</f>
        <v>0</v>
      </c>
      <c r="L19" s="22">
        <f>IF(CIT_fed_deduction!L19="",0,(CIT_history!L19*(1-CIT_fed_deduction!L19*CIT_history!L$54))/(1-(CIT_fed_deduction!L19*CIT_history!L$54*CIT_history!L19)))</f>
        <v>0</v>
      </c>
      <c r="M19" s="22">
        <f>IF(CIT_fed_deduction!M19="",0,(CIT_history!M19*(1-CIT_fed_deduction!M19*CIT_history!M$54))/(1-(CIT_fed_deduction!M19*CIT_history!M$54*CIT_history!M19)))</f>
        <v>0</v>
      </c>
      <c r="N19" s="22">
        <f>IF(CIT_fed_deduction!N19="",0,(CIT_history!N19*(1-CIT_fed_deduction!N19*CIT_history!N$54))/(1-(CIT_fed_deduction!N19*CIT_history!N$54*CIT_history!N19)))</f>
        <v>0</v>
      </c>
      <c r="O19" s="22">
        <f>IF(CIT_fed_deduction!O19="",0,(CIT_history!O19*(1-CIT_fed_deduction!O19*CIT_history!O$54))/(1-(CIT_fed_deduction!O19*CIT_history!O$54*CIT_history!O19)))</f>
        <v>0</v>
      </c>
      <c r="P19" s="22">
        <f>IF(CIT_fed_deduction!P19="",0,(CIT_history!P19*(1-CIT_fed_deduction!P19*CIT_history!P$54))/(1-(CIT_fed_deduction!P19*CIT_history!P$54*CIT_history!P19)))</f>
        <v>0</v>
      </c>
      <c r="Q19" s="22">
        <f>IF(CIT_fed_deduction!Q19="",0,(CIT_history!Q19*(1-CIT_fed_deduction!Q19*CIT_history!Q$54))/(1-(CIT_fed_deduction!Q19*CIT_history!Q$54*CIT_history!Q19)))</f>
        <v>0</v>
      </c>
      <c r="R19" s="22">
        <f>IF(CIT_fed_deduction!R19="",0,(CIT_history!R19*(1-CIT_fed_deduction!R19*CIT_history!R$54))/(1-(CIT_fed_deduction!R19*CIT_history!R$54*CIT_history!R19)))</f>
        <v>0</v>
      </c>
      <c r="S19" s="22">
        <f>IF(CIT_fed_deduction!S19="",0,(CIT_history!S19*(1-CIT_fed_deduction!S19*CIT_history!S$54))/(1-(CIT_fed_deduction!S19*CIT_history!S$54*CIT_history!S19)))</f>
        <v>0</v>
      </c>
      <c r="T19" s="22">
        <f>IF(CIT_fed_deduction!T19="",0,(CIT_history!T19*(1-CIT_fed_deduction!T19*CIT_history!T$54))/(1-(CIT_fed_deduction!T19*CIT_history!T$54*CIT_history!T19)))</f>
        <v>0</v>
      </c>
      <c r="U19" s="22">
        <f>IF(CIT_fed_deduction!U19="",0,(CIT_history!U19*(1-CIT_fed_deduction!U19*CIT_history!U$54))/(1-(CIT_fed_deduction!U19*CIT_history!U$54*CIT_history!U19)))</f>
        <v>0</v>
      </c>
      <c r="V19" s="22">
        <f>IF(CIT_fed_deduction!V19="",0,(CIT_history!V19*(1-CIT_fed_deduction!V19*CIT_history!V$54))/(1-(CIT_fed_deduction!V19*CIT_history!V$54*CIT_history!V19)))</f>
        <v>0</v>
      </c>
      <c r="W19" s="22">
        <f>IF(CIT_fed_deduction!W19="",0,(CIT_history!W19*(1-CIT_fed_deduction!W19*CIT_history!W$54))/(1-(CIT_fed_deduction!W19*CIT_history!W$54*CIT_history!W19)))</f>
        <v>0</v>
      </c>
      <c r="X19" s="22">
        <f>IF(CIT_fed_deduction!X19="",0,(CIT_history!X19*(1-CIT_fed_deduction!X19*CIT_history!X$54))/(1-(CIT_fed_deduction!X19*CIT_history!X$54*CIT_history!X19)))</f>
        <v>0</v>
      </c>
      <c r="Y19" s="22">
        <f>IF(CIT_fed_deduction!Y19="",0,(CIT_history!Y19*(1-CIT_fed_deduction!Y19*CIT_history!Y$54))/(1-(CIT_fed_deduction!Y19*CIT_history!Y$54*CIT_history!Y19)))</f>
        <v>0</v>
      </c>
      <c r="Z19" s="22">
        <f>IF(CIT_fed_deduction!Z19="",0,(CIT_history!Z19*(1-CIT_fed_deduction!Z19*CIT_history!Z$54))/(1-(CIT_fed_deduction!Z19*CIT_history!Z$54*CIT_history!Z19)))</f>
        <v>0</v>
      </c>
      <c r="AA19" s="22">
        <f>IF(CIT_fed_deduction!AA19="",0,(CIT_history!AA19*(1-CIT_fed_deduction!AA19*CIT_history!AA$54))/(1-(CIT_fed_deduction!AA19*CIT_history!AA$54*CIT_history!AA19)))</f>
        <v>0</v>
      </c>
      <c r="AB19" s="22">
        <f>IF(CIT_fed_deduction!AB19="",0,(CIT_history!AB19*(1-CIT_fed_deduction!AB19*CIT_history!AB$54))/(1-(CIT_fed_deduction!AB19*CIT_history!AB$54*CIT_history!AB19)))</f>
        <v>0</v>
      </c>
      <c r="AC19" s="22">
        <f>IF(CIT_fed_deduction!AC19="",0,(CIT_history!AC19*(1-CIT_fed_deduction!AC19*CIT_history!AC$54))/(1-(CIT_fed_deduction!AC19*CIT_history!AC$54*CIT_history!AC19)))</f>
        <v>0</v>
      </c>
      <c r="AD19" s="22">
        <f>IF(CIT_fed_deduction!AD19="",0,(CIT_history!AD19*(1-CIT_fed_deduction!AD19*CIT_history!AD$54))/(1-(CIT_fed_deduction!AD19*CIT_history!AD$54*CIT_history!AD19)))</f>
        <v>0</v>
      </c>
      <c r="AE19" s="22">
        <f>IF(CIT_fed_deduction!AE19="",0,(CIT_history!AE19*(1-CIT_fed_deduction!AE19*CIT_history!AE$54))/(1-(CIT_fed_deduction!AE19*CIT_history!AE$54*CIT_history!AE19)))</f>
        <v>0</v>
      </c>
      <c r="AF19" s="22">
        <f>IF(CIT_fed_deduction!AF19="",0,(CIT_history!AF19*(1-CIT_fed_deduction!AF19*CIT_history!AF$54))/(1-(CIT_fed_deduction!AF19*CIT_history!AF$54*CIT_history!AF19)))</f>
        <v>0</v>
      </c>
      <c r="AG19" s="22">
        <f>IF(CIT_fed_deduction!AG19="",0,(CIT_history!AG19*(1-CIT_fed_deduction!AG19*CIT_history!AG$54))/(1-(CIT_fed_deduction!AG19*CIT_history!AG$54*CIT_history!AG19)))</f>
        <v>0</v>
      </c>
      <c r="AH19" s="22">
        <f>IF(CIT_fed_deduction!AH19="",0,(CIT_history!AH19*(1-CIT_fed_deduction!AH19*CIT_history!AH$54))/(1-(CIT_fed_deduction!AH19*CIT_history!AH$54*CIT_history!AH19)))</f>
        <v>0</v>
      </c>
      <c r="AI19" s="22">
        <f>IF(CIT_fed_deduction!AI19="",0,(CIT_history!AI19*(1-CIT_fed_deduction!AI19*CIT_history!AI$54))/(1-(CIT_fed_deduction!AI19*CIT_history!AI$54*CIT_history!AI19)))</f>
        <v>0</v>
      </c>
      <c r="AJ19" s="22">
        <f>IF(CIT_fed_deduction!AJ19="",0,(CIT_history!AJ19*(1-CIT_fed_deduction!AJ19*CIT_history!AJ$54))/(1-(CIT_fed_deduction!AJ19*CIT_history!AJ$54*CIT_history!AJ19)))</f>
        <v>0</v>
      </c>
      <c r="AK19" s="22">
        <f>IF(CIT_fed_deduction!AK19="",0,(CIT_history!AK19*(1-CIT_fed_deduction!AK19*CIT_history!AK$54))/(1-(CIT_fed_deduction!AK19*CIT_history!AK$54*CIT_history!AK19)))</f>
        <v>0</v>
      </c>
      <c r="AL19" s="22">
        <f>IF(CIT_fed_deduction!AL19="",0,(CIT_history!AL19*(1-CIT_fed_deduction!AL19*CIT_history!AL$54))/(1-(CIT_fed_deduction!AL19*CIT_history!AL$54*CIT_history!AL19)))</f>
        <v>3.4205231388329982E-2</v>
      </c>
      <c r="AM19" s="22">
        <f>IF(CIT_fed_deduction!AM19="",0,(CIT_history!AM19*(1-CIT_fed_deduction!AM19*CIT_history!AM$54))/(1-(CIT_fed_deduction!AM19*CIT_history!AM$54*CIT_history!AM19)))</f>
        <v>3.4205231388329982E-2</v>
      </c>
      <c r="AN19" s="22">
        <f>IF(CIT_fed_deduction!AN19="",0,(CIT_history!AN19*(1-CIT_fed_deduction!AN19*CIT_history!AN$54))/(1-(CIT_fed_deduction!AN19*CIT_history!AN$54*CIT_history!AN19)))</f>
        <v>3.2648125755743655E-2</v>
      </c>
      <c r="AO19" s="22">
        <f>IF(CIT_fed_deduction!AO19="",0,(CIT_history!AO19*(1-CIT_fed_deduction!AO19*CIT_history!AO$54))/(1-(CIT_fed_deduction!AO19*CIT_history!AO$54*CIT_history!AO19)))</f>
        <v>3.2648125755743655E-2</v>
      </c>
      <c r="AP19" s="22">
        <f>IF(CIT_fed_deduction!AP19="",0,(CIT_history!AP19*(1-CIT_fed_deduction!AP19*CIT_history!AP$54))/(1-(CIT_fed_deduction!AP19*CIT_history!AP$54*CIT_history!AP19)))</f>
        <v>3.0694668820678516E-2</v>
      </c>
      <c r="AQ19" s="22">
        <f>IF(CIT_fed_deduction!AQ19="",0,(CIT_history!AQ19*(1-CIT_fed_deduction!AQ19*CIT_history!AQ$54))/(1-(CIT_fed_deduction!AQ19*CIT_history!AQ$54*CIT_history!AQ19)))</f>
        <v>2.7946537059538274E-2</v>
      </c>
      <c r="AR19" s="22">
        <f>IF(CIT_fed_deduction!AR19="",0,(CIT_history!AR19*(1-CIT_fed_deduction!AR19*CIT_history!AR$54))/(1-(CIT_fed_deduction!AR19*CIT_history!AR$54*CIT_history!AR19)))</f>
        <v>2.4390243902439025E-2</v>
      </c>
      <c r="AS19" s="22">
        <f>IF(CIT_fed_deduction!AS19="",0,(CIT_history!AS19*(1-CIT_fed_deduction!AS19*CIT_history!AS$54))/(1-(CIT_fed_deduction!AS19*CIT_history!AS$54*CIT_history!AS19)))</f>
        <v>2.4390243902439025E-2</v>
      </c>
      <c r="AT19" s="22">
        <f>IF(CIT_fed_deduction!AT19="",0,(CIT_history!AT19*(1-CIT_fed_deduction!AT19*CIT_history!AT$54))/(1-(CIT_fed_deduction!AT19*CIT_history!AT$54*CIT_history!AT19)))</f>
        <v>2.4390243902439025E-2</v>
      </c>
      <c r="AU19" s="22">
        <f>IF(CIT_fed_deduction!AU19="",0,(CIT_history!AU19*(1-CIT_fed_deduction!AU19*CIT_history!AU$54))/(1-(CIT_fed_deduction!AU19*CIT_history!AU$54*CIT_history!AU19)))</f>
        <v>2.4390243902439025E-2</v>
      </c>
      <c r="AV19" s="22">
        <f>IF(CIT_fed_deduction!AV19="",0,(CIT_history!AV19*(1-CIT_fed_deduction!AV19*CIT_history!AV$54))/(1-(CIT_fed_deduction!AV19*CIT_history!AV$54*CIT_history!AV19)))</f>
        <v>2.5182778229082044E-2</v>
      </c>
      <c r="AW19" s="22">
        <f>IF(CIT_fed_deduction!AW19="",0,(CIT_history!AW19*(1-CIT_fed_deduction!AW19*CIT_history!AW$54))/(1-(CIT_fed_deduction!AW19*CIT_history!AW$54*CIT_history!AW19)))</f>
        <v>2.5182778229082044E-2</v>
      </c>
      <c r="AX19" s="22">
        <f>IF(CIT_fed_deduction!AX19="",0,(CIT_history!AX19*(1-CIT_fed_deduction!AX19*CIT_history!AX$54))/(1-(CIT_fed_deduction!AX19*CIT_history!AX$54*CIT_history!AX19)))</f>
        <v>2.5182778229082044E-2</v>
      </c>
      <c r="AY19" s="22">
        <f>IF(CIT_fed_deduction!AY19="",0,(CIT_history!AY19*(1-CIT_fed_deduction!AY19*CIT_history!AY$54))/(1-(CIT_fed_deduction!AY19*CIT_history!AY$54*CIT_history!AY19)))</f>
        <v>2.5182778229082044E-2</v>
      </c>
      <c r="AZ19" s="22">
        <f>IF(CIT_fed_deduction!AZ19="",0,(CIT_history!AZ19*(1-CIT_fed_deduction!AZ19*CIT_history!AZ$54))/(1-(CIT_fed_deduction!AZ19*CIT_history!AZ$54*CIT_history!AZ19)))</f>
        <v>2.6602792783610236E-2</v>
      </c>
      <c r="BA19" s="22">
        <f>IF(CIT_fed_deduction!BA19="",0,(CIT_history!BA19*(1-CIT_fed_deduction!BA19*CIT_history!BA$54))/(1-(CIT_fed_deduction!BA19*CIT_history!BA$54*CIT_history!BA19)))</f>
        <v>2.2680465122228904E-2</v>
      </c>
      <c r="BB19" s="22">
        <f>IF(CIT_fed_deduction!BB19="",0,(CIT_history!BB19*(1-CIT_fed_deduction!BB19*CIT_history!BB$54))/(1-(CIT_fed_deduction!BB19*CIT_history!BB$54*CIT_history!BB19)))</f>
        <v>2.2117550686053651E-2</v>
      </c>
      <c r="BC19" s="22">
        <f>IF(CIT_fed_deduction!BC19="",0,(CIT_history!BC19*(1-CIT_fed_deduction!BC19*CIT_history!BC$54))/(1-(CIT_fed_deduction!BC19*CIT_history!BC$54*CIT_history!BC19)))</f>
        <v>2.2117550686053651E-2</v>
      </c>
      <c r="BD19" s="22">
        <f>IF(CIT_fed_deduction!BD19="",0,(CIT_history!BD19*(1-CIT_fed_deduction!BD19*CIT_history!BD$54))/(1-(CIT_fed_deduction!BD19*CIT_history!BD$54*CIT_history!BD19)))</f>
        <v>2.2117550686053651E-2</v>
      </c>
      <c r="BE19" s="22">
        <f>IF(CIT_fed_deduction!BE19="",0,(CIT_history!BE19*(1-CIT_fed_deduction!BE19*CIT_history!BE$54))/(1-(CIT_fed_deduction!BE19*CIT_history!BE$54*CIT_history!BE19)))</f>
        <v>3.4869240348692411E-2</v>
      </c>
      <c r="BF19" s="22">
        <f>IF(CIT_fed_deduction!BF19="",0,(CIT_history!BF19*(1-CIT_fed_deduction!BF19*CIT_history!BF$54))/(1-(CIT_fed_deduction!BF19*CIT_history!BF$54*CIT_history!BF19)))</f>
        <v>3.4869240348692411E-2</v>
      </c>
      <c r="BG19" s="22">
        <f>IF(CIT_fed_deduction!BG19="",0,(CIT_history!BG19*(1-CIT_fed_deduction!BG19*CIT_history!BG$54))/(1-(CIT_fed_deduction!BG19*CIT_history!BG$54*CIT_history!BG19)))</f>
        <v>3.4869240348692411E-2</v>
      </c>
      <c r="BH19" s="22">
        <f>IF(CIT_fed_deduction!BH19="",0,(CIT_history!BH19*(1-CIT_fed_deduction!BH19*CIT_history!BH$54))/(1-(CIT_fed_deduction!BH19*CIT_history!BH$54*CIT_history!BH19)))</f>
        <v>3.4869240348692411E-2</v>
      </c>
      <c r="BI19" s="22">
        <f>IF(CIT_fed_deduction!BI19="",0,(CIT_history!BI19*(1-CIT_fed_deduction!BI19*CIT_history!BI$54))/(1-(CIT_fed_deduction!BI19*CIT_history!BI$54*CIT_history!BI19)))</f>
        <v>3.4869240348692411E-2</v>
      </c>
      <c r="BJ19" s="22">
        <f>IF(CIT_fed_deduction!BJ19="",0,(CIT_history!BJ19*(1-CIT_fed_deduction!BJ19*CIT_history!BJ$54))/(1-(CIT_fed_deduction!BJ19*CIT_history!BJ$54*CIT_history!BJ19)))</f>
        <v>3.4869240348692411E-2</v>
      </c>
      <c r="BK19" s="22">
        <f>IF(CIT_fed_deduction!BK19="",0,(CIT_history!BK19*(1-CIT_fed_deduction!BK19*CIT_history!BK$54))/(1-(CIT_fed_deduction!BK19*CIT_history!BK$54*CIT_history!BK19)))</f>
        <v>3.4869240348692411E-2</v>
      </c>
      <c r="BL19" s="22">
        <f>IF(CIT_fed_deduction!BL19="",0,(CIT_history!BL19*(1-CIT_fed_deduction!BL19*CIT_history!BL$54))/(1-(CIT_fed_deduction!BL19*CIT_history!BL$54*CIT_history!BL19)))</f>
        <v>3.4869240348692411E-2</v>
      </c>
      <c r="BM19" s="22">
        <f>IF(CIT_fed_deduction!BM19="",0,(CIT_history!BM19*(1-CIT_fed_deduction!BM19*CIT_history!BM$54))/(1-(CIT_fed_deduction!BM19*CIT_history!BM$54*CIT_history!BM19)))</f>
        <v>3.4869240348692411E-2</v>
      </c>
      <c r="BN19" s="22">
        <f>IF(CIT_fed_deduction!BN19="",0,(CIT_history!BN19*(1-CIT_fed_deduction!BN19*CIT_history!BN$54))/(1-(CIT_fed_deduction!BN19*CIT_history!BN$54*CIT_history!BN19)))</f>
        <v>3.6269430051813475E-2</v>
      </c>
      <c r="BO19" s="22">
        <f>IF(CIT_fed_deduction!BO19="",0,(CIT_history!BO19*(1-CIT_fed_deduction!BO19*CIT_history!BO$54))/(1-(CIT_fed_deduction!BO19*CIT_history!BO$54*CIT_history!BO19)))</f>
        <v>3.7665562913907283E-2</v>
      </c>
      <c r="BP19" s="22">
        <f>IF(CIT_fed_deduction!BP19="",0,(CIT_history!BP19*(1-CIT_fed_deduction!BP19*CIT_history!BP$54))/(1-(CIT_fed_deduction!BP19*CIT_history!BP$54*CIT_history!BP19)))</f>
        <v>3.7665562913907283E-2</v>
      </c>
      <c r="BQ19" s="22">
        <f>IF(CIT_fed_deduction!BQ19="",0,(CIT_history!BQ19*(1-CIT_fed_deduction!BQ19*CIT_history!BQ$54))/(1-(CIT_fed_deduction!BQ19*CIT_history!BQ$54*CIT_history!BQ19)))</f>
        <v>3.7665562913907283E-2</v>
      </c>
      <c r="BR19" s="22">
        <f>IF(CIT_fed_deduction!BR19="",0,(CIT_history!BR19*(1-CIT_fed_deduction!BR19*CIT_history!BR$54))/(1-(CIT_fed_deduction!BR19*CIT_history!BR$54*CIT_history!BR19)))</f>
        <v>3.7665562913907283E-2</v>
      </c>
      <c r="BS19" s="22">
        <f>IF(CIT_fed_deduction!BS19="",0,(CIT_history!BS19*(1-CIT_fed_deduction!BS19*CIT_history!BS$54))/(1-(CIT_fed_deduction!BS19*CIT_history!BS$54*CIT_history!BS19)))</f>
        <v>3.7665562913907283E-2</v>
      </c>
      <c r="BT19" s="22">
        <f>IF(CIT_fed_deduction!BT19="",0,(CIT_history!BT19*(1-CIT_fed_deduction!BT19*CIT_history!BT$54))/(1-(CIT_fed_deduction!BT19*CIT_history!BT$54*CIT_history!BT19)))</f>
        <v>3.7665562913907283E-2</v>
      </c>
      <c r="BU19" s="22">
        <f>IF(CIT_fed_deduction!BU19="",0,(CIT_history!BU19*(1-CIT_fed_deduction!BU19*CIT_history!BU$54))/(1-(CIT_fed_deduction!BU19*CIT_history!BU$54*CIT_history!BU19)))</f>
        <v>3.7665562913907283E-2</v>
      </c>
      <c r="BV19" s="22">
        <f>IF(CIT_fed_deduction!BV19="",0,(CIT_history!BV19*(1-CIT_fed_deduction!BV19*CIT_history!BV$54))/(1-(CIT_fed_deduction!BV19*CIT_history!BV$54*CIT_history!BV19)))</f>
        <v>5.8000000000000003E-2</v>
      </c>
      <c r="BW19" s="22">
        <f>IF(CIT_fed_deduction!BW19="",0,(CIT_history!BW19*(1-CIT_fed_deduction!BW19*CIT_history!BW$54))/(1-(CIT_fed_deduction!BW19*CIT_history!BW$54*CIT_history!BW19)))</f>
        <v>5.8000000000000003E-2</v>
      </c>
      <c r="BX19" s="22">
        <f>IF(CIT_fed_deduction!BX19="",0,(CIT_history!BX19*(1-CIT_fed_deduction!BX19*CIT_history!BX$54))/(1-(CIT_fed_deduction!BX19*CIT_history!BX$54*CIT_history!BX19)))</f>
        <v>5.8000000000000003E-2</v>
      </c>
      <c r="BY19" s="22">
        <f>IF(CIT_fed_deduction!BY19="",0,(CIT_history!BY19*(1-CIT_fed_deduction!BY19*CIT_history!BY$54))/(1-(CIT_fed_deduction!BY19*CIT_history!BY$54*CIT_history!BY19)))</f>
        <v>5.8000000000000003E-2</v>
      </c>
      <c r="BZ19" s="22">
        <f>IF(CIT_fed_deduction!BZ19="",0,(CIT_history!BZ19*(1-CIT_fed_deduction!BZ19*CIT_history!BZ$54))/(1-(CIT_fed_deduction!BZ19*CIT_history!BZ$54*CIT_history!BZ19)))</f>
        <v>5.8000000000000003E-2</v>
      </c>
      <c r="CA19" s="22">
        <f>IF(CIT_fed_deduction!CA19="",0,(CIT_history!CA19*(1-CIT_fed_deduction!CA19*CIT_history!CA$54))/(1-(CIT_fed_deduction!CA19*CIT_history!CA$54*CIT_history!CA19)))</f>
        <v>5.8000000000000003E-2</v>
      </c>
      <c r="CB19" s="22">
        <f>IF(CIT_fed_deduction!CB19="",0,(CIT_history!CB19*(1-CIT_fed_deduction!CB19*CIT_history!CB$54))/(1-(CIT_fed_deduction!CB19*CIT_history!CB$54*CIT_history!CB19)))</f>
        <v>5.8000000000000003E-2</v>
      </c>
      <c r="CC19" s="22">
        <f>IF(CIT_fed_deduction!CC19="",0,(CIT_history!CC19*(1-CIT_fed_deduction!CC19*CIT_history!CC$54))/(1-(CIT_fed_deduction!CC19*CIT_history!CC$54*CIT_history!CC19)))</f>
        <v>5.8000000000000003E-2</v>
      </c>
      <c r="CD19" s="22">
        <f>IF(CIT_fed_deduction!CD19="",0,(CIT_history!CD19*(1-CIT_fed_deduction!CD19*CIT_history!CD$54))/(1-(CIT_fed_deduction!CD19*CIT_history!CD$54*CIT_history!CD19)))</f>
        <v>0.06</v>
      </c>
      <c r="CE19" s="22">
        <f>IF(CIT_fed_deduction!CE19="",0,(CIT_history!CE19*(1-CIT_fed_deduction!CE19*CIT_history!CE$54))/(1-(CIT_fed_deduction!CE19*CIT_history!CE$54*CIT_history!CE19)))</f>
        <v>0.06</v>
      </c>
      <c r="CF19" s="22">
        <f>IF(CIT_fed_deduction!CF19="",0,(CIT_history!CF19*(1-CIT_fed_deduction!CF19*CIT_history!CF$54))/(1-(CIT_fed_deduction!CF19*CIT_history!CF$54*CIT_history!CF19)))</f>
        <v>0.06</v>
      </c>
      <c r="CG19" s="22">
        <f>IF(CIT_fed_deduction!CG19="",0,(CIT_history!CG19*(1-CIT_fed_deduction!CG19*CIT_history!CG$54))/(1-(CIT_fed_deduction!CG19*CIT_history!CG$54*CIT_history!CG19)))</f>
        <v>0.06</v>
      </c>
      <c r="CH19" s="22">
        <f>IF(CIT_fed_deduction!CH19="",0,(CIT_history!CH19*(1-CIT_fed_deduction!CH19*CIT_history!CH$54))/(1-(CIT_fed_deduction!CH19*CIT_history!CH$54*CIT_history!CH19)))</f>
        <v>0.06</v>
      </c>
      <c r="CI19" s="22">
        <f>IF(CIT_fed_deduction!CI19="",0,(CIT_history!CI19*(1-CIT_fed_deduction!CI19*CIT_history!CI$54))/(1-(CIT_fed_deduction!CI19*CIT_history!CI$54*CIT_history!CI19)))</f>
        <v>7.2499999999999995E-2</v>
      </c>
      <c r="CJ19" s="22">
        <f>IF(CIT_fed_deduction!CJ19="",0,(CIT_history!CJ19*(1-CIT_fed_deduction!CJ19*CIT_history!CJ$54))/(1-(CIT_fed_deduction!CJ19*CIT_history!CJ$54*CIT_history!CJ19)))</f>
        <v>7.2499999999999995E-2</v>
      </c>
      <c r="CK19" s="22">
        <f>IF(CIT_fed_deduction!CK19="",0,(CIT_history!CK19*(1-CIT_fed_deduction!CK19*CIT_history!CK$54))/(1-(CIT_fed_deduction!CK19*CIT_history!CK$54*CIT_history!CK19)))</f>
        <v>7.2499999999999995E-2</v>
      </c>
      <c r="CL19" s="22">
        <f>IF(CIT_fed_deduction!CL19="",0,(CIT_history!CL19*(1-CIT_fed_deduction!CL19*CIT_history!CL$54))/(1-(CIT_fed_deduction!CL19*CIT_history!CL$54*CIT_history!CL19)))</f>
        <v>7.2499999999999995E-2</v>
      </c>
      <c r="CM19" s="22">
        <f>IF(CIT_fed_deduction!CM19="",0,(CIT_history!CM19*(1-CIT_fed_deduction!CM19*CIT_history!CM$54))/(1-(CIT_fed_deduction!CM19*CIT_history!CM$54*CIT_history!CM19)))</f>
        <v>7.2499999999999995E-2</v>
      </c>
      <c r="CN19" s="22">
        <f>IF(CIT_fed_deduction!CN19="",0,(CIT_history!CN19*(1-CIT_fed_deduction!CN19*CIT_history!CN$54))/(1-(CIT_fed_deduction!CN19*CIT_history!CN$54*CIT_history!CN19)))</f>
        <v>8.2500000000000004E-2</v>
      </c>
      <c r="CO19" s="22">
        <f>IF(CIT_fed_deduction!CO19="",0,(CIT_history!CO19*(1-CIT_fed_deduction!CO19*CIT_history!CO$54))/(1-(CIT_fed_deduction!CO19*CIT_history!CO$54*CIT_history!CO19)))</f>
        <v>8.2500000000000004E-2</v>
      </c>
      <c r="CP19" s="22">
        <f>IF(CIT_fed_deduction!CP19="",0,(CIT_history!CP19*(1-CIT_fed_deduction!CP19*CIT_history!CP$54))/(1-(CIT_fed_deduction!CP19*CIT_history!CP$54*CIT_history!CP19)))</f>
        <v>8.2500000000000004E-2</v>
      </c>
      <c r="CQ19" s="22">
        <f>IF(CIT_fed_deduction!CQ19="",0,(CIT_history!CQ19*(1-CIT_fed_deduction!CQ19*CIT_history!CQ$54))/(1-(CIT_fed_deduction!CQ19*CIT_history!CQ$54*CIT_history!CQ19)))</f>
        <v>8.2500000000000004E-2</v>
      </c>
      <c r="CR19" s="22">
        <f>IF(CIT_fed_deduction!CR19="",0,(CIT_history!CR19*(1-CIT_fed_deduction!CR19*CIT_history!CR$54))/(1-(CIT_fed_deduction!CR19*CIT_history!CR$54*CIT_history!CR19)))</f>
        <v>8.2500000000000004E-2</v>
      </c>
      <c r="CS19" s="22">
        <f>IF(CIT_fed_deduction!CS19="",0,(CIT_history!CS19*(1-CIT_fed_deduction!CS19*CIT_history!CS$54))/(1-(CIT_fed_deduction!CS19*CIT_history!CS$54*CIT_history!CS19)))</f>
        <v>8.2500000000000004E-2</v>
      </c>
      <c r="CT19" s="22">
        <f>IF(CIT_fed_deduction!CT19="",0,(CIT_history!CT19*(1-CIT_fed_deduction!CT19*CIT_history!CT$54))/(1-(CIT_fed_deduction!CT19*CIT_history!CT$54*CIT_history!CT19)))</f>
        <v>8.2500000000000004E-2</v>
      </c>
      <c r="CU19" s="22">
        <f>IF(CIT_fed_deduction!CU19="",0,(CIT_history!CU19*(1-CIT_fed_deduction!CU19*CIT_history!CU$54))/(1-(CIT_fed_deduction!CU19*CIT_history!CU$54*CIT_history!CU19)))</f>
        <v>8.2500000000000004E-2</v>
      </c>
      <c r="CV19" s="22">
        <f>IF(CIT_fed_deduction!CV19="",0,(CIT_history!CV19*(1-CIT_fed_deduction!CV19*CIT_history!CV$54))/(1-(CIT_fed_deduction!CV19*CIT_history!CV$54*CIT_history!CV19)))</f>
        <v>8.2500000000000004E-2</v>
      </c>
      <c r="CW19" s="22">
        <f>IF(CIT_fed_deduction!CW19="",0,(CIT_history!CW19*(1-CIT_fed_deduction!CW19*CIT_history!CW$54))/(1-(CIT_fed_deduction!CW19*CIT_history!CW$54*CIT_history!CW19)))</f>
        <v>8.2500000000000004E-2</v>
      </c>
      <c r="CX19" s="22">
        <f>IF(CIT_fed_deduction!CX19="",0,(CIT_history!CX19*(1-CIT_fed_deduction!CX19*CIT_history!CX$54))/(1-(CIT_fed_deduction!CX19*CIT_history!CX$54*CIT_history!CX19)))</f>
        <v>8.2500000000000004E-2</v>
      </c>
      <c r="CY19" s="22">
        <f>IF(CIT_fed_deduction!CY19="",0,(CIT_history!CY19*(1-CIT_fed_deduction!CY19*CIT_history!CY$54))/(1-(CIT_fed_deduction!CY19*CIT_history!CY$54*CIT_history!CY19)))</f>
        <v>8.2500000000000004E-2</v>
      </c>
      <c r="CZ19" s="22">
        <f>IF(CIT_fed_deduction!CZ19="",0,(CIT_history!CZ19*(1-CIT_fed_deduction!CZ19*CIT_history!CZ$54))/(1-(CIT_fed_deduction!CZ19*CIT_history!CZ$54*CIT_history!CZ19)))</f>
        <v>8.2500000000000004E-2</v>
      </c>
      <c r="DA19" s="22">
        <f>IF(CIT_fed_deduction!DA19="",0,(CIT_history!DA19*(1-CIT_fed_deduction!DA19*CIT_history!DA$54))/(1-(CIT_fed_deduction!DA19*CIT_history!DA$54*CIT_history!DA19)))</f>
        <v>8.2500000000000004E-2</v>
      </c>
      <c r="DB19" s="22">
        <f>IF(CIT_fed_deduction!DB19="",0,(CIT_history!DB19*(1-CIT_fed_deduction!DB19*CIT_history!DB$54))/(1-(CIT_fed_deduction!DB19*CIT_history!DB$54*CIT_history!DB19)))</f>
        <v>8.2500000000000004E-2</v>
      </c>
      <c r="DC19" s="22">
        <f>IF(CIT_fed_deduction!DC19="",0,(CIT_history!DC19*(1-CIT_fed_deduction!DC19*CIT_history!DC$54))/(1-(CIT_fed_deduction!DC19*CIT_history!DC$54*CIT_history!DC19)))</f>
        <v>7.0000000000000007E-2</v>
      </c>
      <c r="DD19" s="22">
        <f>IF(CIT_fed_deduction!DD19="",0,(CIT_history!DD19*(1-CIT_fed_deduction!DD19*CIT_history!DD$54))/(1-(CIT_fed_deduction!DD19*CIT_history!DD$54*CIT_history!DD19)))</f>
        <v>7.0000000000000007E-2</v>
      </c>
      <c r="DE19" s="22">
        <f>IF(CIT_fed_deduction!DE19="",0,(CIT_history!DE19*(1-CIT_fed_deduction!DE19*CIT_history!DE$54))/(1-(CIT_fed_deduction!DE19*CIT_history!DE$54*CIT_history!DE19)))</f>
        <v>0.06</v>
      </c>
      <c r="DF19" s="22">
        <f>IF(CIT_fed_deduction!DF19="",0,(CIT_history!DF19*(1-CIT_fed_deduction!DF19*CIT_history!DF$54))/(1-(CIT_fed_deduction!DF19*CIT_history!DF$54*CIT_history!DF19)))</f>
        <v>0.06</v>
      </c>
      <c r="DG19" s="22">
        <f>IF(CIT_fed_deduction!DG19="",0,(CIT_history!DG19*(1-CIT_fed_deduction!DG19*CIT_history!DG$54))/(1-(CIT_fed_deduction!DG19*CIT_history!DG$54*CIT_history!DG19)))</f>
        <v>0.06</v>
      </c>
      <c r="DH19" s="22">
        <f>IF(CIT_fed_deduction!DH19="",0,(CIT_history!DH19*(1-CIT_fed_deduction!DH19*CIT_history!DH$54))/(1-(CIT_fed_deduction!DH19*CIT_history!DH$54*CIT_history!DH19)))</f>
        <v>0.06</v>
      </c>
      <c r="DI19" s="22">
        <f>IF(CIT_fed_deduction!DI19="",0,(CIT_history!DI19*(1-CIT_fed_deduction!DI19*CIT_history!DI$54))/(1-(CIT_fed_deduction!DI19*CIT_history!DI$54*CIT_history!DI19)))</f>
        <v>0.06</v>
      </c>
      <c r="DJ19" s="22">
        <f>IF(CIT_fed_deduction!DJ19="",0,(CIT_history!DJ19*(1-CIT_fed_deduction!DJ19*CIT_history!DJ$54))/(1-(CIT_fed_deduction!DJ19*CIT_history!DJ$54*CIT_history!DJ19)))</f>
        <v>0.06</v>
      </c>
      <c r="DK19" s="22">
        <f>IF(CIT_fed_deduction!DK19="",0,(CIT_history!DK19*(1-CIT_fed_deduction!DK19*CIT_history!DK$54))/(1-(CIT_fed_deduction!DK19*CIT_history!DK$54*CIT_history!DK19)))</f>
        <v>0.06</v>
      </c>
      <c r="DL19" s="22">
        <f>IF(CIT_fed_deduction!DL19="",0,(CIT_history!DL19*(1-CIT_fed_deduction!DL19*CIT_history!DL$54))/(1-(CIT_fed_deduction!DL19*CIT_history!DL$54*CIT_history!DL19)))</f>
        <v>0.06</v>
      </c>
      <c r="DM19" s="22">
        <f>IF(CIT_fed_deduction!DM19="",0,(CIT_history!DM19*(1-CIT_fed_deduction!DM19*CIT_history!DM$54))/(1-(CIT_fed_deduction!DM19*CIT_history!DM$54*CIT_history!DM19)))</f>
        <v>0.06</v>
      </c>
      <c r="DN19" s="22">
        <f>IF(CIT_fed_deduction!DN19="",0,(CIT_history!DN19*(1-CIT_fed_deduction!DN19*CIT_history!DN$54))/(1-(CIT_fed_deduction!DN19*CIT_history!DN$54*CIT_history!DN19)))</f>
        <v>0.06</v>
      </c>
      <c r="DO19" s="22">
        <f>IF(CIT_fed_deduction!DO19="",0,(CIT_history!DO19*(1-CIT_fed_deduction!DO19*CIT_history!DO$54))/(1-(CIT_fed_deduction!DO19*CIT_history!DO$54*CIT_history!DO19)))</f>
        <v>0.06</v>
      </c>
      <c r="DP19" s="22">
        <f>IF(CIT_fed_deduction!DP19="",0,(CIT_history!DP19*(1-CIT_fed_deduction!DP19*CIT_history!DP$54))/(1-(CIT_fed_deduction!DP19*CIT_history!DP$54*CIT_history!DP19)))</f>
        <v>0.05</v>
      </c>
      <c r="DQ19" s="22">
        <f>IF(CIT_fed_deduction!DQ19="",0,(CIT_history!DQ19*(1-CIT_fed_deduction!DQ19*CIT_history!DQ$54))/(1-(CIT_fed_deduction!DQ19*CIT_history!DQ$54*CIT_history!DQ19)))</f>
        <v>0.05</v>
      </c>
      <c r="DR19" s="22">
        <f>IF(CIT_fed_deduction!DR19="",0,(CIT_history!DR19*(1-CIT_fed_deduction!DR19*CIT_history!DR$54))/(1-(CIT_fed_deduction!DR19*CIT_history!DR$54*CIT_history!DR19)))</f>
        <v>0.05</v>
      </c>
      <c r="DS19" s="22">
        <f>IF(CIT_fed_deduction!DS19="",0,(CIT_history!DS19*(1-CIT_fed_deduction!DS19*CIT_history!DS$54))/(1-(CIT_fed_deduction!DS19*CIT_history!DS$54*CIT_history!DS19)))</f>
        <v>0.05</v>
      </c>
      <c r="DT19" s="22">
        <f>IF(CIT_fed_deduction!DT19="",0,(CIT_history!DT19*(1-CIT_fed_deduction!DT19*CIT_history!DT$54))/(1-(CIT_fed_deduction!DT19*CIT_history!DT$54*CIT_history!DT19)))</f>
        <v>0.05</v>
      </c>
      <c r="DU19" s="22">
        <f>IF(CIT_fed_deduction!DU19="",0,(CIT_history!DU19*(1-CIT_fed_deduction!DU19*CIT_history!DU$54))/(1-(CIT_fed_deduction!DU19*CIT_history!DU$54*CIT_history!DU19)))</f>
        <v>0.05</v>
      </c>
      <c r="DV19" s="22">
        <f>IF(CIT_fed_deduction!DV19="",0,(CIT_history!DV19*(1-CIT_fed_deduction!DV19*CIT_history!DV$54))/(1-(CIT_fed_deduction!DV19*CIT_history!DV$54*CIT_history!DV19)))</f>
        <v>0.05</v>
      </c>
      <c r="DW19" s="22">
        <f>IF(CIT_fed_deduction!DW19="",0,(CIT_history!DW19*(1-CIT_fed_deduction!DW19*CIT_history!DW$54))/(1-(CIT_fed_deduction!DW19*CIT_history!DW$54*CIT_history!DW19)))</f>
        <v>0.05</v>
      </c>
      <c r="DX19" s="22">
        <f>IF(CIT_fed_deduction!DX19="",0,(CIT_history!DX19*(1-CIT_fed_deduction!DX19*CIT_history!DX$54))/(1-(CIT_fed_deduction!DX19*CIT_history!DX$54*CIT_history!DX19)))</f>
        <v>0.05</v>
      </c>
      <c r="DY19" s="144">
        <f>IF(CIT_fed_deduction!DY19="",0,(CIT_history!DY19*(1-CIT_fed_deduction!DY19*CIT_history!DY$54))/(1-(CIT_fed_deduction!DY19*CIT_history!DY$54*CIT_history!DY19)))</f>
        <v>0.05</v>
      </c>
      <c r="DZ19" s="68"/>
      <c r="EA19" s="68"/>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1"/>
      <c r="FL19" s="1"/>
      <c r="FM19" s="1"/>
      <c r="FN19" s="1"/>
    </row>
    <row r="20" spans="1:170" ht="15" customHeight="1">
      <c r="A20" s="137" t="s">
        <v>44</v>
      </c>
      <c r="B20" s="22">
        <f>IF(CIT_fed_deduction!B20="",0,(CIT_history!B20*(1-CIT_fed_deduction!B20*CIT_history!B$54))/(1-(CIT_fed_deduction!B20*CIT_history!B$54*CIT_history!B20)))</f>
        <v>0</v>
      </c>
      <c r="C20" s="22">
        <f>IF(CIT_fed_deduction!C20="",0,(CIT_history!C20*(1-CIT_fed_deduction!C20*CIT_history!C$54))/(1-(CIT_fed_deduction!C20*CIT_history!C$54*CIT_history!C20)))</f>
        <v>0</v>
      </c>
      <c r="D20" s="22">
        <f>IF(CIT_fed_deduction!D20="",0,(CIT_history!D20*(1-CIT_fed_deduction!D20*CIT_history!D$54))/(1-(CIT_fed_deduction!D20*CIT_history!D$54*CIT_history!D20)))</f>
        <v>0</v>
      </c>
      <c r="E20" s="22">
        <f>IF(CIT_fed_deduction!E20="",0,(CIT_history!E20*(1-CIT_fed_deduction!E20*CIT_history!E$54))/(1-(CIT_fed_deduction!E20*CIT_history!E$54*CIT_history!E20)))</f>
        <v>0</v>
      </c>
      <c r="F20" s="22">
        <f>IF(CIT_fed_deduction!F20="",0,(CIT_history!F20*(1-CIT_fed_deduction!F20*CIT_history!F$54))/(1-(CIT_fed_deduction!F20*CIT_history!F$54*CIT_history!F20)))</f>
        <v>0</v>
      </c>
      <c r="G20" s="22">
        <f>IF(CIT_fed_deduction!G20="",0,(CIT_history!G20*(1-CIT_fed_deduction!G20*CIT_history!G$54))/(1-(CIT_fed_deduction!G20*CIT_history!G$54*CIT_history!G20)))</f>
        <v>0</v>
      </c>
      <c r="H20" s="22">
        <f>IF(CIT_fed_deduction!H20="",0,(CIT_history!H20*(1-CIT_fed_deduction!H20*CIT_history!H$54))/(1-(CIT_fed_deduction!H20*CIT_history!H$54*CIT_history!H20)))</f>
        <v>0</v>
      </c>
      <c r="I20" s="22">
        <f>IF(CIT_fed_deduction!I20="",0,(CIT_history!I20*(1-CIT_fed_deduction!I20*CIT_history!I$54))/(1-(CIT_fed_deduction!I20*CIT_history!I$54*CIT_history!I20)))</f>
        <v>0</v>
      </c>
      <c r="J20" s="22">
        <f>IF(CIT_fed_deduction!J20="",0,(CIT_history!J20*(1-CIT_fed_deduction!J20*CIT_history!J$54))/(1-(CIT_fed_deduction!J20*CIT_history!J$54*CIT_history!J20)))</f>
        <v>0</v>
      </c>
      <c r="K20" s="22">
        <f>IF(CIT_fed_deduction!K20="",0,(CIT_history!K20*(1-CIT_fed_deduction!K20*CIT_history!K$54))/(1-(CIT_fed_deduction!K20*CIT_history!K$54*CIT_history!K20)))</f>
        <v>0</v>
      </c>
      <c r="L20" s="22">
        <f>IF(CIT_fed_deduction!L20="",0,(CIT_history!L20*(1-CIT_fed_deduction!L20*CIT_history!L$54))/(1-(CIT_fed_deduction!L20*CIT_history!L$54*CIT_history!L20)))</f>
        <v>0</v>
      </c>
      <c r="M20" s="22">
        <f>IF(CIT_fed_deduction!M20="",0,(CIT_history!M20*(1-CIT_fed_deduction!M20*CIT_history!M$54))/(1-(CIT_fed_deduction!M20*CIT_history!M$54*CIT_history!M20)))</f>
        <v>0</v>
      </c>
      <c r="N20" s="22">
        <f>IF(CIT_fed_deduction!N20="",0,(CIT_history!N20*(1-CIT_fed_deduction!N20*CIT_history!N$54))/(1-(CIT_fed_deduction!N20*CIT_history!N$54*CIT_history!N20)))</f>
        <v>0</v>
      </c>
      <c r="O20" s="22">
        <f>IF(CIT_fed_deduction!O20="",0,(CIT_history!O20*(1-CIT_fed_deduction!O20*CIT_history!O$54))/(1-(CIT_fed_deduction!O20*CIT_history!O$54*CIT_history!O20)))</f>
        <v>0</v>
      </c>
      <c r="P20" s="22">
        <f>IF(CIT_fed_deduction!P20="",0,(CIT_history!P20*(1-CIT_fed_deduction!P20*CIT_history!P$54))/(1-(CIT_fed_deduction!P20*CIT_history!P$54*CIT_history!P20)))</f>
        <v>0</v>
      </c>
      <c r="Q20" s="22">
        <f>IF(CIT_fed_deduction!Q20="",0,(CIT_history!Q20*(1-CIT_fed_deduction!Q20*CIT_history!Q$54))/(1-(CIT_fed_deduction!Q20*CIT_history!Q$54*CIT_history!Q20)))</f>
        <v>0</v>
      </c>
      <c r="R20" s="22">
        <f>IF(CIT_fed_deduction!R20="",0,(CIT_history!R20*(1-CIT_fed_deduction!R20*CIT_history!R$54))/(1-(CIT_fed_deduction!R20*CIT_history!R$54*CIT_history!R20)))</f>
        <v>0</v>
      </c>
      <c r="S20" s="22">
        <f>IF(CIT_fed_deduction!S20="",0,(CIT_history!S20*(1-CIT_fed_deduction!S20*CIT_history!S$54))/(1-(CIT_fed_deduction!S20*CIT_history!S$54*CIT_history!S20)))</f>
        <v>0</v>
      </c>
      <c r="T20" s="22">
        <f>IF(CIT_fed_deduction!T20="",0,(CIT_history!T20*(1-CIT_fed_deduction!T20*CIT_history!T$54))/(1-(CIT_fed_deduction!T20*CIT_history!T$54*CIT_history!T20)))</f>
        <v>0</v>
      </c>
      <c r="U20" s="22">
        <f>IF(CIT_fed_deduction!U20="",0,(CIT_history!U20*(1-CIT_fed_deduction!U20*CIT_history!U$54))/(1-(CIT_fed_deduction!U20*CIT_history!U$54*CIT_history!U20)))</f>
        <v>0</v>
      </c>
      <c r="V20" s="22">
        <f>IF(CIT_fed_deduction!V20="",0,(CIT_history!V20*(1-CIT_fed_deduction!V20*CIT_history!V$54))/(1-(CIT_fed_deduction!V20*CIT_history!V$54*CIT_history!V20)))</f>
        <v>0</v>
      </c>
      <c r="W20" s="22">
        <f>IF(CIT_fed_deduction!W20="",0,(CIT_history!W20*(1-CIT_fed_deduction!W20*CIT_history!W$54))/(1-(CIT_fed_deduction!W20*CIT_history!W$54*CIT_history!W20)))</f>
        <v>0</v>
      </c>
      <c r="X20" s="22">
        <f>IF(CIT_fed_deduction!X20="",0,(CIT_history!X20*(1-CIT_fed_deduction!X20*CIT_history!X$54))/(1-(CIT_fed_deduction!X20*CIT_history!X$54*CIT_history!X20)))</f>
        <v>0</v>
      </c>
      <c r="Y20" s="22">
        <f>IF(CIT_fed_deduction!Y20="",0,(CIT_history!Y20*(1-CIT_fed_deduction!Y20*CIT_history!Y$54))/(1-(CIT_fed_deduction!Y20*CIT_history!Y$54*CIT_history!Y20)))</f>
        <v>0</v>
      </c>
      <c r="Z20" s="22">
        <f>IF(CIT_fed_deduction!Z20="",0,(CIT_history!Z20*(1-CIT_fed_deduction!Z20*CIT_history!Z$54))/(1-(CIT_fed_deduction!Z20*CIT_history!Z$54*CIT_history!Z20)))</f>
        <v>0</v>
      </c>
      <c r="AA20" s="22">
        <f>IF(CIT_fed_deduction!AA20="",0,(CIT_history!AA20*(1-CIT_fed_deduction!AA20*CIT_history!AA$54))/(1-(CIT_fed_deduction!AA20*CIT_history!AA$54*CIT_history!AA20)))</f>
        <v>0</v>
      </c>
      <c r="AB20" s="22">
        <f>IF(CIT_fed_deduction!AB20="",0,(CIT_history!AB20*(1-CIT_fed_deduction!AB20*CIT_history!AB$54))/(1-(CIT_fed_deduction!AB20*CIT_history!AB$54*CIT_history!AB20)))</f>
        <v>0</v>
      </c>
      <c r="AC20" s="22">
        <f>IF(CIT_fed_deduction!AC20="",0,(CIT_history!AC20*(1-CIT_fed_deduction!AC20*CIT_history!AC$54))/(1-(CIT_fed_deduction!AC20*CIT_history!AC$54*CIT_history!AC20)))</f>
        <v>0</v>
      </c>
      <c r="AD20" s="22">
        <f>IF(CIT_fed_deduction!AD20="",0,(CIT_history!AD20*(1-CIT_fed_deduction!AD20*CIT_history!AD$54))/(1-(CIT_fed_deduction!AD20*CIT_history!AD$54*CIT_history!AD20)))</f>
        <v>0</v>
      </c>
      <c r="AE20" s="22">
        <f>IF(CIT_fed_deduction!AE20="",0,(CIT_history!AE20*(1-CIT_fed_deduction!AE20*CIT_history!AE$54))/(1-(CIT_fed_deduction!AE20*CIT_history!AE$54*CIT_history!AE20)))</f>
        <v>0</v>
      </c>
      <c r="AF20" s="22">
        <f>IF(CIT_fed_deduction!AF20="",0,(CIT_history!AF20*(1-CIT_fed_deduction!AF20*CIT_history!AF$54))/(1-(CIT_fed_deduction!AF20*CIT_history!AF$54*CIT_history!AF20)))</f>
        <v>0</v>
      </c>
      <c r="AG20" s="22">
        <f>IF(CIT_fed_deduction!AG20="",0,(CIT_history!AG20*(1-CIT_fed_deduction!AG20*CIT_history!AG$54))/(1-(CIT_fed_deduction!AG20*CIT_history!AG$54*CIT_history!AG20)))</f>
        <v>0</v>
      </c>
      <c r="AH20" s="22">
        <f>IF(CIT_fed_deduction!AH20="",0,(CIT_history!AH20*(1-CIT_fed_deduction!AH20*CIT_history!AH$54))/(1-(CIT_fed_deduction!AH20*CIT_history!AH$54*CIT_history!AH20)))</f>
        <v>0</v>
      </c>
      <c r="AI20" s="22">
        <f>IF(CIT_fed_deduction!AI20="",0,(CIT_history!AI20*(1-CIT_fed_deduction!AI20*CIT_history!AI$54))/(1-(CIT_fed_deduction!AI20*CIT_history!AI$54*CIT_history!AI20)))</f>
        <v>0</v>
      </c>
      <c r="AJ20" s="22">
        <f>IF(CIT_fed_deduction!AJ20="",0,(CIT_history!AJ20*(1-CIT_fed_deduction!AJ20*CIT_history!AJ$54))/(1-(CIT_fed_deduction!AJ20*CIT_history!AJ$54*CIT_history!AJ20)))</f>
        <v>3.4690799396681751E-2</v>
      </c>
      <c r="AK20" s="22">
        <f>IF(CIT_fed_deduction!AK20="",0,(CIT_history!AK20*(1-CIT_fed_deduction!AK20*CIT_history!AK$54))/(1-(CIT_fed_deduction!AK20*CIT_history!AK$54*CIT_history!AK20)))</f>
        <v>3.4690799396681751E-2</v>
      </c>
      <c r="AL20" s="22">
        <f>IF(CIT_fed_deduction!AL20="",0,(CIT_history!AL20*(1-CIT_fed_deduction!AL20*CIT_history!AL$54))/(1-(CIT_fed_deduction!AL20*CIT_history!AL$54*CIT_history!AL20)))</f>
        <v>3.4205231388329982E-2</v>
      </c>
      <c r="AM20" s="22">
        <f>IF(CIT_fed_deduction!AM20="",0,(CIT_history!AM20*(1-CIT_fed_deduction!AM20*CIT_history!AM$54))/(1-(CIT_fed_deduction!AM20*CIT_history!AM$54*CIT_history!AM20)))</f>
        <v>3.4205231388329982E-2</v>
      </c>
      <c r="AN20" s="22">
        <f>IF(CIT_fed_deduction!AN20="",0,(CIT_history!AN20*(1-CIT_fed_deduction!AN20*CIT_history!AN$54))/(1-(CIT_fed_deduction!AN20*CIT_history!AN$54*CIT_history!AN20)))</f>
        <v>3.2648125755743655E-2</v>
      </c>
      <c r="AO20" s="22">
        <f>IF(CIT_fed_deduction!AO20="",0,(CIT_history!AO20*(1-CIT_fed_deduction!AO20*CIT_history!AO$54))/(1-(CIT_fed_deduction!AO20*CIT_history!AO$54*CIT_history!AO20)))</f>
        <v>3.2648125755743655E-2</v>
      </c>
      <c r="AP20" s="22">
        <f>IF(CIT_fed_deduction!AP20="",0,(CIT_history!AP20*(1-CIT_fed_deduction!AP20*CIT_history!AP$54))/(1-(CIT_fed_deduction!AP20*CIT_history!AP$54*CIT_history!AP20)))</f>
        <v>3.0694668820678516E-2</v>
      </c>
      <c r="AQ20" s="22">
        <f>IF(CIT_fed_deduction!AQ20="",0,(CIT_history!AQ20*(1-CIT_fed_deduction!AQ20*CIT_history!AQ$54))/(1-(CIT_fed_deduction!AQ20*CIT_history!AQ$54*CIT_history!AQ20)))</f>
        <v>2.7946537059538274E-2</v>
      </c>
      <c r="AR20" s="22">
        <f>IF(CIT_fed_deduction!AR20="",0,(CIT_history!AR20*(1-CIT_fed_deduction!AR20*CIT_history!AR$54))/(1-(CIT_fed_deduction!AR20*CIT_history!AR$54*CIT_history!AR20)))</f>
        <v>2.4390243902439025E-2</v>
      </c>
      <c r="AS20" s="22">
        <f>IF(CIT_fed_deduction!AS20="",0,(CIT_history!AS20*(1-CIT_fed_deduction!AS20*CIT_history!AS$54))/(1-(CIT_fed_deduction!AS20*CIT_history!AS$54*CIT_history!AS20)))</f>
        <v>2.4390243902439025E-2</v>
      </c>
      <c r="AT20" s="22">
        <f>IF(CIT_fed_deduction!AT20="",0,(CIT_history!AT20*(1-CIT_fed_deduction!AT20*CIT_history!AT$54))/(1-(CIT_fed_deduction!AT20*CIT_history!AT$54*CIT_history!AT20)))</f>
        <v>2.4390243902439025E-2</v>
      </c>
      <c r="AU20" s="22">
        <f>IF(CIT_fed_deduction!AU20="",0,(CIT_history!AU20*(1-CIT_fed_deduction!AU20*CIT_history!AU$54))/(1-(CIT_fed_deduction!AU20*CIT_history!AU$54*CIT_history!AU20)))</f>
        <v>2.4390243902439025E-2</v>
      </c>
      <c r="AV20" s="22">
        <f>IF(CIT_fed_deduction!AV20="",0,(CIT_history!AV20*(1-CIT_fed_deduction!AV20*CIT_history!AV$54))/(1-(CIT_fed_deduction!AV20*CIT_history!AV$54*CIT_history!AV20)))</f>
        <v>2.5182778229082044E-2</v>
      </c>
      <c r="AW20" s="22">
        <f>IF(CIT_fed_deduction!AW20="",0,(CIT_history!AW20*(1-CIT_fed_deduction!AW20*CIT_history!AW$54))/(1-(CIT_fed_deduction!AW20*CIT_history!AW$54*CIT_history!AW20)))</f>
        <v>2.5182778229082044E-2</v>
      </c>
      <c r="AX20" s="22">
        <f>IF(CIT_fed_deduction!AX20="",0,(CIT_history!AX20*(1-CIT_fed_deduction!AX20*CIT_history!AX$54))/(1-(CIT_fed_deduction!AX20*CIT_history!AX$54*CIT_history!AX20)))</f>
        <v>2.5182778229082044E-2</v>
      </c>
      <c r="AY20" s="22">
        <f>IF(CIT_fed_deduction!AY20="",0,(CIT_history!AY20*(1-CIT_fed_deduction!AY20*CIT_history!AY$54))/(1-(CIT_fed_deduction!AY20*CIT_history!AY$54*CIT_history!AY20)))</f>
        <v>2.5182778229082044E-2</v>
      </c>
      <c r="AZ20" s="22">
        <f>IF(CIT_fed_deduction!AZ20="",0,(CIT_history!AZ20*(1-CIT_fed_deduction!AZ20*CIT_history!AZ$54))/(1-(CIT_fed_deduction!AZ20*CIT_history!AZ$54*CIT_history!AZ20)))</f>
        <v>2.3596419853539465E-2</v>
      </c>
      <c r="BA20" s="22">
        <f>IF(CIT_fed_deduction!BA20="",0,(CIT_history!BA20*(1-CIT_fed_deduction!BA20*CIT_history!BA$54))/(1-(CIT_fed_deduction!BA20*CIT_history!BA$54*CIT_history!BA20)))</f>
        <v>2.0108196386648975E-2</v>
      </c>
      <c r="BB20" s="22">
        <f>IF(CIT_fed_deduction!BB20="",0,(CIT_history!BB20*(1-CIT_fed_deduction!BB20*CIT_history!BB$54))/(1-(CIT_fed_deduction!BB20*CIT_history!BB$54*CIT_history!BB20)))</f>
        <v>1.9607843137254902E-2</v>
      </c>
      <c r="BC20" s="22">
        <f>IF(CIT_fed_deduction!BC20="",0,(CIT_history!BC20*(1-CIT_fed_deduction!BC20*CIT_history!BC$54))/(1-(CIT_fed_deduction!BC20*CIT_history!BC$54*CIT_history!BC20)))</f>
        <v>1.9607843137254902E-2</v>
      </c>
      <c r="BD20" s="22">
        <f>IF(CIT_fed_deduction!BD20="",0,(CIT_history!BD20*(1-CIT_fed_deduction!BD20*CIT_history!BD$54))/(1-(CIT_fed_deduction!BD20*CIT_history!BD$54*CIT_history!BD20)))</f>
        <v>1.9607843137254902E-2</v>
      </c>
      <c r="BE20" s="22">
        <f>IF(CIT_fed_deduction!BE20="",0,(CIT_history!BE20*(1-CIT_fed_deduction!BE20*CIT_history!BE$54))/(1-(CIT_fed_deduction!BE20*CIT_history!BE$54*CIT_history!BE20)))</f>
        <v>1.9607843137254902E-2</v>
      </c>
      <c r="BF20" s="22">
        <f>IF(CIT_fed_deduction!BF20="",0,(CIT_history!BF20*(1-CIT_fed_deduction!BF20*CIT_history!BF$54))/(1-(CIT_fed_deduction!BF20*CIT_history!BF$54*CIT_history!BF20)))</f>
        <v>1.9607843137254902E-2</v>
      </c>
      <c r="BG20" s="22">
        <f>IF(CIT_fed_deduction!BG20="",0,(CIT_history!BG20*(1-CIT_fed_deduction!BG20*CIT_history!BG$54))/(1-(CIT_fed_deduction!BG20*CIT_history!BG$54*CIT_history!BG20)))</f>
        <v>1.9607843137254902E-2</v>
      </c>
      <c r="BH20" s="22">
        <f>IF(CIT_fed_deduction!BH20="",0,(CIT_history!BH20*(1-CIT_fed_deduction!BH20*CIT_history!BH$54))/(1-(CIT_fed_deduction!BH20*CIT_history!BH$54*CIT_history!BH20)))</f>
        <v>1.9607843137254902E-2</v>
      </c>
      <c r="BI20" s="22">
        <f>IF(CIT_fed_deduction!BI20="",0,(CIT_history!BI20*(1-CIT_fed_deduction!BI20*CIT_history!BI$54))/(1-(CIT_fed_deduction!BI20*CIT_history!BI$54*CIT_history!BI20)))</f>
        <v>1.9607843137254902E-2</v>
      </c>
      <c r="BJ20" s="22">
        <f>IF(CIT_fed_deduction!BJ20="",0,(CIT_history!BJ20*(1-CIT_fed_deduction!BJ20*CIT_history!BJ$54))/(1-(CIT_fed_deduction!BJ20*CIT_history!BJ$54*CIT_history!BJ20)))</f>
        <v>1.9607843137254902E-2</v>
      </c>
      <c r="BK20" s="22">
        <f>IF(CIT_fed_deduction!BK20="",0,(CIT_history!BK20*(1-CIT_fed_deduction!BK20*CIT_history!BK$54))/(1-(CIT_fed_deduction!BK20*CIT_history!BK$54*CIT_history!BK20)))</f>
        <v>1.9607843137254902E-2</v>
      </c>
      <c r="BL20" s="22">
        <f>IF(CIT_fed_deduction!BL20="",0,(CIT_history!BL20*(1-CIT_fed_deduction!BL20*CIT_history!BL$54))/(1-(CIT_fed_deduction!BL20*CIT_history!BL$54*CIT_history!BL20)))</f>
        <v>1.9607843137254902E-2</v>
      </c>
      <c r="BM20" s="22">
        <f>IF(CIT_fed_deduction!BM20="",0,(CIT_history!BM20*(1-CIT_fed_deduction!BM20*CIT_history!BM$54))/(1-(CIT_fed_deduction!BM20*CIT_history!BM$54*CIT_history!BM20)))</f>
        <v>1.9607843137254902E-2</v>
      </c>
      <c r="BN20" s="22">
        <f>IF(CIT_fed_deduction!BN20="",0,(CIT_history!BN20*(1-CIT_fed_deduction!BN20*CIT_history!BN$54))/(1-(CIT_fed_deduction!BN20*CIT_history!BN$54*CIT_history!BN20)))</f>
        <v>2.0408163265306124E-2</v>
      </c>
      <c r="BO20" s="22">
        <f>IF(CIT_fed_deduction!BO20="",0,(CIT_history!BO20*(1-CIT_fed_deduction!BO20*CIT_history!BO$54))/(1-(CIT_fed_deduction!BO20*CIT_history!BO$54*CIT_history!BO20)))</f>
        <v>2.1207177814029365E-2</v>
      </c>
      <c r="BP20" s="22">
        <f>IF(CIT_fed_deduction!BP20="",0,(CIT_history!BP20*(1-CIT_fed_deduction!BP20*CIT_history!BP$54))/(1-(CIT_fed_deduction!BP20*CIT_history!BP$54*CIT_history!BP20)))</f>
        <v>2.1207177814029365E-2</v>
      </c>
      <c r="BQ20" s="22">
        <f>IF(CIT_fed_deduction!BQ20="",0,(CIT_history!BQ20*(1-CIT_fed_deduction!BQ20*CIT_history!BQ$54))/(1-(CIT_fed_deduction!BQ20*CIT_history!BQ$54*CIT_history!BQ20)))</f>
        <v>2.1207177814029365E-2</v>
      </c>
      <c r="BR20" s="22">
        <f>IF(CIT_fed_deduction!BR20="",0,(CIT_history!BR20*(1-CIT_fed_deduction!BR20*CIT_history!BR$54))/(1-(CIT_fed_deduction!BR20*CIT_history!BR$54*CIT_history!BR20)))</f>
        <v>2.1207177814029365E-2</v>
      </c>
      <c r="BS20" s="22">
        <f>IF(CIT_fed_deduction!BS20="",0,(CIT_history!BS20*(1-CIT_fed_deduction!BS20*CIT_history!BS$54))/(1-(CIT_fed_deduction!BS20*CIT_history!BS$54*CIT_history!BS20)))</f>
        <v>2.1207177814029365E-2</v>
      </c>
      <c r="BT20" s="22">
        <f>IF(CIT_fed_deduction!BT20="",0,(CIT_history!BT20*(1-CIT_fed_deduction!BT20*CIT_history!BT$54))/(1-(CIT_fed_deduction!BT20*CIT_history!BT$54*CIT_history!BT20)))</f>
        <v>0.04</v>
      </c>
      <c r="BU20" s="22">
        <f>IF(CIT_fed_deduction!BU20="",0,(CIT_history!BU20*(1-CIT_fed_deduction!BU20*CIT_history!BU$54))/(1-(CIT_fed_deduction!BU20*CIT_history!BU$54*CIT_history!BU20)))</f>
        <v>0.04</v>
      </c>
      <c r="BV20" s="22">
        <f>IF(CIT_fed_deduction!BV20="",0,(CIT_history!BV20*(1-CIT_fed_deduction!BV20*CIT_history!BV$54))/(1-(CIT_fed_deduction!BV20*CIT_history!BV$54*CIT_history!BV20)))</f>
        <v>0.04</v>
      </c>
      <c r="BW20" s="22">
        <f>IF(CIT_fed_deduction!BW20="",0,(CIT_history!BW20*(1-CIT_fed_deduction!BW20*CIT_history!BW$54))/(1-(CIT_fed_deduction!BW20*CIT_history!BW$54*CIT_history!BW20)))</f>
        <v>2.1207177814029365E-2</v>
      </c>
      <c r="BX20" s="22">
        <f>IF(CIT_fed_deduction!BX20="",0,(CIT_history!BX20*(1-CIT_fed_deduction!BX20*CIT_history!BX$54))/(1-(CIT_fed_deduction!BX20*CIT_history!BX$54*CIT_history!BX20)))</f>
        <v>2.1207177814029365E-2</v>
      </c>
      <c r="BY20" s="22">
        <f>IF(CIT_fed_deduction!BY20="",0,(CIT_history!BY20*(1-CIT_fed_deduction!BY20*CIT_history!BY$54))/(1-(CIT_fed_deduction!BY20*CIT_history!BY$54*CIT_history!BY20)))</f>
        <v>2.1207177814029365E-2</v>
      </c>
      <c r="BZ20" s="22">
        <f>IF(CIT_fed_deduction!BZ20="",0,(CIT_history!BZ20*(1-CIT_fed_deduction!BZ20*CIT_history!BZ$54))/(1-(CIT_fed_deduction!BZ20*CIT_history!BZ$54*CIT_history!BZ20)))</f>
        <v>2.1207177814029365E-2</v>
      </c>
      <c r="CA20" s="22">
        <f>IF(CIT_fed_deduction!CA20="",0,(CIT_history!CA20*(1-CIT_fed_deduction!CA20*CIT_history!CA$54))/(1-(CIT_fed_deduction!CA20*CIT_history!CA$54*CIT_history!CA20)))</f>
        <v>4.3261231281198007E-2</v>
      </c>
      <c r="CB20" s="22">
        <f>IF(CIT_fed_deduction!CB20="",0,(CIT_history!CB20*(1-CIT_fed_deduction!CB20*CIT_history!CB$54))/(1-(CIT_fed_deduction!CB20*CIT_history!CB$54*CIT_history!CB20)))</f>
        <v>4.3261231281198007E-2</v>
      </c>
      <c r="CC20" s="22">
        <f>IF(CIT_fed_deduction!CC20="",0,(CIT_history!CC20*(1-CIT_fed_deduction!CC20*CIT_history!CC$54))/(1-(CIT_fed_deduction!CC20*CIT_history!CC$54*CIT_history!CC20)))</f>
        <v>4.4850498338870434E-2</v>
      </c>
      <c r="CD20" s="22">
        <f>IF(CIT_fed_deduction!CD20="",0,(CIT_history!CD20*(1-CIT_fed_deduction!CD20*CIT_history!CD$54))/(1-(CIT_fed_deduction!CD20*CIT_history!CD$54*CIT_history!CD20)))</f>
        <v>4.4850498338870434E-2</v>
      </c>
      <c r="CE20" s="22">
        <f>IF(CIT_fed_deduction!CE20="",0,(CIT_history!CE20*(1-CIT_fed_deduction!CE20*CIT_history!CE$54))/(1-(CIT_fed_deduction!CE20*CIT_history!CE$54*CIT_history!CE20)))</f>
        <v>4.4850498338870434E-2</v>
      </c>
      <c r="CF20" s="22">
        <f>IF(CIT_fed_deduction!CF20="",0,(CIT_history!CF20*(1-CIT_fed_deduction!CF20*CIT_history!CF$54))/(1-(CIT_fed_deduction!CF20*CIT_history!CF$54*CIT_history!CF20)))</f>
        <v>4.4850498338870434E-2</v>
      </c>
      <c r="CG20" s="22">
        <f>IF(CIT_fed_deduction!CG20="",0,(CIT_history!CG20*(1-CIT_fed_deduction!CG20*CIT_history!CG$54))/(1-(CIT_fed_deduction!CG20*CIT_history!CG$54*CIT_history!CG20)))</f>
        <v>4.4850498338870434E-2</v>
      </c>
      <c r="CH20" s="22">
        <f>IF(CIT_fed_deduction!CH20="",0,(CIT_history!CH20*(1-CIT_fed_deduction!CH20*CIT_history!CH$54))/(1-(CIT_fed_deduction!CH20*CIT_history!CH$54*CIT_history!CH20)))</f>
        <v>4.4850498338870434E-2</v>
      </c>
      <c r="CI20" s="22">
        <f>IF(CIT_fed_deduction!CI20="",0,(CIT_history!CI20*(1-CIT_fed_deduction!CI20*CIT_history!CI$54))/(1-(CIT_fed_deduction!CI20*CIT_history!CI$54*CIT_history!CI20)))</f>
        <v>4.4850498338870434E-2</v>
      </c>
      <c r="CJ20" s="22">
        <f>IF(CIT_fed_deduction!CJ20="",0,(CIT_history!CJ20*(1-CIT_fed_deduction!CJ20*CIT_history!CJ$54))/(1-(CIT_fed_deduction!CJ20*CIT_history!CJ$54*CIT_history!CJ20)))</f>
        <v>4.4850498338870434E-2</v>
      </c>
      <c r="CK20" s="22">
        <f>IF(CIT_fed_deduction!CK20="",0,(CIT_history!CK20*(1-CIT_fed_deduction!CK20*CIT_history!CK$54))/(1-(CIT_fed_deduction!CK20*CIT_history!CK$54*CIT_history!CK20)))</f>
        <v>4.9586776859504134E-2</v>
      </c>
      <c r="CL20" s="22">
        <f>IF(CIT_fed_deduction!CL20="",0,(CIT_history!CL20*(1-CIT_fed_deduction!CL20*CIT_history!CL$54))/(1-(CIT_fed_deduction!CL20*CIT_history!CL$54*CIT_history!CL20)))</f>
        <v>5.4276315789473679E-2</v>
      </c>
      <c r="CM20" s="22">
        <f>IF(CIT_fed_deduction!CM20="",0,(CIT_history!CM20*(1-CIT_fed_deduction!CM20*CIT_history!CM$54))/(1-(CIT_fed_deduction!CM20*CIT_history!CM$54*CIT_history!CM20)))</f>
        <v>5.4276315789473679E-2</v>
      </c>
      <c r="CN20" s="22">
        <f>IF(CIT_fed_deduction!CN20="",0,(CIT_history!CN20*(1-CIT_fed_deduction!CN20*CIT_history!CN$54))/(1-(CIT_fed_deduction!CN20*CIT_history!CN$54*CIT_history!CN20)))</f>
        <v>5.4276315789473679E-2</v>
      </c>
      <c r="CO20" s="22">
        <f>IF(CIT_fed_deduction!CO20="",0,(CIT_history!CO20*(1-CIT_fed_deduction!CO20*CIT_history!CO$54))/(1-(CIT_fed_deduction!CO20*CIT_history!CO$54*CIT_history!CO20)))</f>
        <v>5.4276315789473679E-2</v>
      </c>
      <c r="CP20" s="22">
        <f>IF(CIT_fed_deduction!CP20="",0,(CIT_history!CP20*(1-CIT_fed_deduction!CP20*CIT_history!CP$54))/(1-(CIT_fed_deduction!CP20*CIT_history!CP$54*CIT_history!CP20)))</f>
        <v>5.4276315789473679E-2</v>
      </c>
      <c r="CQ20" s="22">
        <f>IF(CIT_fed_deduction!CQ20="",0,(CIT_history!CQ20*(1-CIT_fed_deduction!CQ20*CIT_history!CQ$54))/(1-(CIT_fed_deduction!CQ20*CIT_history!CQ$54*CIT_history!CQ20)))</f>
        <v>5.3497942386831282E-2</v>
      </c>
      <c r="CR20" s="22">
        <f>IF(CIT_fed_deduction!CR20="",0,(CIT_history!CR20*(1-CIT_fed_deduction!CR20*CIT_history!CR$54))/(1-(CIT_fed_deduction!CR20*CIT_history!CR$54*CIT_history!CR20)))</f>
        <v>5.3497942386831282E-2</v>
      </c>
      <c r="CS20" s="22">
        <f>IF(CIT_fed_deduction!CS20="",0,(CIT_history!CS20*(1-CIT_fed_deduction!CS20*CIT_history!CS$54))/(1-(CIT_fed_deduction!CS20*CIT_history!CS$54*CIT_history!CS20)))</f>
        <v>5.3497942386831282E-2</v>
      </c>
      <c r="CT20" s="22">
        <f>IF(CIT_fed_deduction!CT20="",0,(CIT_history!CT20*(1-CIT_fed_deduction!CT20*CIT_history!CT$54))/(1-(CIT_fed_deduction!CT20*CIT_history!CT$54*CIT_history!CT20)))</f>
        <v>5.3497942386831282E-2</v>
      </c>
      <c r="CU20" s="22">
        <f>IF(CIT_fed_deduction!CU20="",0,(CIT_history!CU20*(1-CIT_fed_deduction!CU20*CIT_history!CU$54))/(1-(CIT_fed_deduction!CU20*CIT_history!CU$54*CIT_history!CU20)))</f>
        <v>5.3497942386831282E-2</v>
      </c>
      <c r="CV20" s="22">
        <f>IF(CIT_fed_deduction!CV20="",0,(CIT_history!CV20*(1-CIT_fed_deduction!CV20*CIT_history!CV$54))/(1-(CIT_fed_deduction!CV20*CIT_history!CV$54*CIT_history!CV20)))</f>
        <v>5.3497942386831282E-2</v>
      </c>
      <c r="CW20" s="22">
        <f>IF(CIT_fed_deduction!CW20="",0,(CIT_history!CW20*(1-CIT_fed_deduction!CW20*CIT_history!CW$54))/(1-(CIT_fed_deduction!CW20*CIT_history!CW$54*CIT_history!CW20)))</f>
        <v>5.3497942386831282E-2</v>
      </c>
      <c r="CX20" s="22">
        <f>IF(CIT_fed_deduction!CX20="",0,(CIT_history!CX20*(1-CIT_fed_deduction!CX20*CIT_history!CX$54))/(1-(CIT_fed_deduction!CX20*CIT_history!CX$54*CIT_history!CX20)))</f>
        <v>5.3497942386831282E-2</v>
      </c>
      <c r="CY20" s="22">
        <f>IF(CIT_fed_deduction!CY20="",0,(CIT_history!CY20*(1-CIT_fed_deduction!CY20*CIT_history!CY$54))/(1-(CIT_fed_deduction!CY20*CIT_history!CY$54*CIT_history!CY20)))</f>
        <v>5.3497942386831282E-2</v>
      </c>
      <c r="CZ20" s="22">
        <f>IF(CIT_fed_deduction!CZ20="",0,(CIT_history!CZ20*(1-CIT_fed_deduction!CZ20*CIT_history!CZ$54))/(1-(CIT_fed_deduction!CZ20*CIT_history!CZ$54*CIT_history!CZ20)))</f>
        <v>5.3497942386831282E-2</v>
      </c>
      <c r="DA20" s="22">
        <f>IF(CIT_fed_deduction!DA20="",0,(CIT_history!DA20*(1-CIT_fed_deduction!DA20*CIT_history!DA$54))/(1-(CIT_fed_deduction!DA20*CIT_history!DA$54*CIT_history!DA20)))</f>
        <v>5.3497942386831282E-2</v>
      </c>
      <c r="DB20" s="22">
        <f>IF(CIT_fed_deduction!DB20="",0,(CIT_history!DB20*(1-CIT_fed_deduction!DB20*CIT_history!DB$54))/(1-(CIT_fed_deduction!DB20*CIT_history!DB$54*CIT_history!DB20)))</f>
        <v>5.3497942386831282E-2</v>
      </c>
      <c r="DC20" s="22">
        <f>IF(CIT_fed_deduction!DC20="",0,(CIT_history!DC20*(1-CIT_fed_deduction!DC20*CIT_history!DC$54))/(1-(CIT_fed_deduction!DC20*CIT_history!DC$54*CIT_history!DC20)))</f>
        <v>5.3497942386831282E-2</v>
      </c>
      <c r="DD20" s="22">
        <f>IF(CIT_fed_deduction!DD20="",0,(CIT_history!DD20*(1-CIT_fed_deduction!DD20*CIT_history!DD$54))/(1-(CIT_fed_deduction!DD20*CIT_history!DD$54*CIT_history!DD20)))</f>
        <v>5.3497942386831282E-2</v>
      </c>
      <c r="DE20" s="22">
        <f>IF(CIT_fed_deduction!DE20="",0,(CIT_history!DE20*(1-CIT_fed_deduction!DE20*CIT_history!DE$54))/(1-(CIT_fed_deduction!DE20*CIT_history!DE$54*CIT_history!DE20)))</f>
        <v>5.3497942386831282E-2</v>
      </c>
      <c r="DF20" s="22">
        <f>IF(CIT_fed_deduction!DF20="",0,(CIT_history!DF20*(1-CIT_fed_deduction!DF20*CIT_history!DF$54))/(1-(CIT_fed_deduction!DF20*CIT_history!DF$54*CIT_history!DF20)))</f>
        <v>5.3497942386831282E-2</v>
      </c>
      <c r="DG20" s="22">
        <f>IF(CIT_fed_deduction!DG20="",0,(CIT_history!DG20*(1-CIT_fed_deduction!DG20*CIT_history!DG$54))/(1-(CIT_fed_deduction!DG20*CIT_history!DG$54*CIT_history!DG20)))</f>
        <v>5.3497942386831282E-2</v>
      </c>
      <c r="DH20" s="22">
        <f>IF(CIT_fed_deduction!DH20="",0,(CIT_history!DH20*(1-CIT_fed_deduction!DH20*CIT_history!DH$54))/(1-(CIT_fed_deduction!DH20*CIT_history!DH$54*CIT_history!DH20)))</f>
        <v>5.3497942386831282E-2</v>
      </c>
      <c r="DI20" s="22">
        <f>IF(CIT_fed_deduction!DI20="",0,(CIT_history!DI20*(1-CIT_fed_deduction!DI20*CIT_history!DI$54))/(1-(CIT_fed_deduction!DI20*CIT_history!DI$54*CIT_history!DI20)))</f>
        <v>5.3497942386831282E-2</v>
      </c>
      <c r="DJ20" s="22">
        <f>IF(CIT_fed_deduction!DJ20="",0,(CIT_history!DJ20*(1-CIT_fed_deduction!DJ20*CIT_history!DJ$54))/(1-(CIT_fed_deduction!DJ20*CIT_history!DJ$54*CIT_history!DJ20)))</f>
        <v>5.3497942386831282E-2</v>
      </c>
      <c r="DK20" s="22">
        <f>IF(CIT_fed_deduction!DK20="",0,(CIT_history!DK20*(1-CIT_fed_deduction!DK20*CIT_history!DK$54))/(1-(CIT_fed_deduction!DK20*CIT_history!DK$54*CIT_history!DK20)))</f>
        <v>5.3497942386831282E-2</v>
      </c>
      <c r="DL20" s="22">
        <f>IF(CIT_fed_deduction!DL20="",0,(CIT_history!DL20*(1-CIT_fed_deduction!DL20*CIT_history!DL$54))/(1-(CIT_fed_deduction!DL20*CIT_history!DL$54*CIT_history!DL20)))</f>
        <v>5.3497942386831282E-2</v>
      </c>
      <c r="DM20" s="22">
        <f>IF(CIT_fed_deduction!DM20="",0,(CIT_history!DM20*(1-CIT_fed_deduction!DM20*CIT_history!DM$54))/(1-(CIT_fed_deduction!DM20*CIT_history!DM$54*CIT_history!DM20)))</f>
        <v>5.3497942386831282E-2</v>
      </c>
      <c r="DN20" s="22">
        <f>IF(CIT_fed_deduction!DN20="",0,(CIT_history!DN20*(1-CIT_fed_deduction!DN20*CIT_history!DN$54))/(1-(CIT_fed_deduction!DN20*CIT_history!DN$54*CIT_history!DN20)))</f>
        <v>5.3497942386831282E-2</v>
      </c>
      <c r="DO20" s="22">
        <f>IF(CIT_fed_deduction!DO20="",0,(CIT_history!DO20*(1-CIT_fed_deduction!DO20*CIT_history!DO$54))/(1-(CIT_fed_deduction!DO20*CIT_history!DO$54*CIT_history!DO20)))</f>
        <v>5.3497942386831282E-2</v>
      </c>
      <c r="DP20" s="22">
        <f>IF(CIT_fed_deduction!DP20="",0,(CIT_history!DP20*(1-CIT_fed_deduction!DP20*CIT_history!DP$54))/(1-(CIT_fed_deduction!DP20*CIT_history!DP$54*CIT_history!DP20)))</f>
        <v>6.4279902359641997E-2</v>
      </c>
      <c r="DQ20" s="22">
        <f>IF(CIT_fed_deduction!DQ20="",0,(CIT_history!DQ20*(1-CIT_fed_deduction!DQ20*CIT_history!DQ$54))/(1-(CIT_fed_deduction!DQ20*CIT_history!DQ$54*CIT_history!DQ20)))</f>
        <v>6.4279902359641997E-2</v>
      </c>
      <c r="DR20" s="22">
        <f>IF(CIT_fed_deduction!DR20="",0,(CIT_history!DR20*(1-CIT_fed_deduction!DR20*CIT_history!DR$54))/(1-(CIT_fed_deduction!DR20*CIT_history!DR$54*CIT_history!DR20)))</f>
        <v>6.4279902359641997E-2</v>
      </c>
      <c r="DS20" s="22">
        <f>IF(CIT_fed_deduction!DS20="",0,(CIT_history!DS20*(1-CIT_fed_deduction!DS20*CIT_history!DS$54))/(1-(CIT_fed_deduction!DS20*CIT_history!DS$54*CIT_history!DS20)))</f>
        <v>6.4279902359641997E-2</v>
      </c>
      <c r="DT20" s="22">
        <f>IF(CIT_fed_deduction!DT20="",0,(CIT_history!DT20*(1-CIT_fed_deduction!DT20*CIT_history!DT$54))/(1-(CIT_fed_deduction!DT20*CIT_history!DT$54*CIT_history!DT20)))</f>
        <v>7.4999999999999997E-2</v>
      </c>
      <c r="DU20" s="22">
        <f>IF(CIT_fed_deduction!DU20="",0,(CIT_history!DU20*(1-CIT_fed_deduction!DU20*CIT_history!DU$54))/(1-(CIT_fed_deduction!DU20*CIT_history!DU$54*CIT_history!DU20)))</f>
        <v>7.4999999999999997E-2</v>
      </c>
      <c r="DV20" s="22">
        <f>IF(CIT_fed_deduction!DV20="",0,(CIT_history!DV20*(1-CIT_fed_deduction!DV20*CIT_history!DV$54))/(1-(CIT_fed_deduction!DV20*CIT_history!DV$54*CIT_history!DV20)))</f>
        <v>7.4999999999999997E-2</v>
      </c>
      <c r="DW20" s="22">
        <f>IF(CIT_fed_deduction!DW20="",0,(CIT_history!DW20*(1-CIT_fed_deduction!DW20*CIT_history!DW$54))/(1-(CIT_fed_deduction!DW20*CIT_history!DW$54*CIT_history!DW20)))</f>
        <v>5.5E-2</v>
      </c>
      <c r="DX20" s="22">
        <f>IF(CIT_fed_deduction!DX20="",0,(CIT_history!DX20*(1-CIT_fed_deduction!DX20*CIT_history!DX$54))/(1-(CIT_fed_deduction!DX20*CIT_history!DX$54*CIT_history!DX20)))</f>
        <v>5.5E-2</v>
      </c>
      <c r="DY20" s="144">
        <f>IF(CIT_fed_deduction!DY20="",0,(CIT_history!DY20*(1-CIT_fed_deduction!DY20*CIT_history!DY$54))/(1-(CIT_fed_deduction!DY20*CIT_history!DY$54*CIT_history!DY20)))</f>
        <v>5.5E-2</v>
      </c>
      <c r="DZ20" s="68"/>
      <c r="EA20" s="68"/>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1"/>
      <c r="FL20" s="1"/>
      <c r="FM20" s="1"/>
      <c r="FN20" s="1"/>
    </row>
    <row r="21" spans="1:170" ht="15" customHeight="1">
      <c r="A21" s="137" t="s">
        <v>45</v>
      </c>
      <c r="B21" s="22">
        <f>IF(CIT_fed_deduction!B21="",0,(CIT_history!B21*(1-CIT_fed_deduction!B21*CIT_history!B$54))/(1-(CIT_fed_deduction!B21*CIT_history!B$54*CIT_history!B21)))</f>
        <v>0</v>
      </c>
      <c r="C21" s="22">
        <f>IF(CIT_fed_deduction!C21="",0,(CIT_history!C21*(1-CIT_fed_deduction!C21*CIT_history!C$54))/(1-(CIT_fed_deduction!C21*CIT_history!C$54*CIT_history!C21)))</f>
        <v>0</v>
      </c>
      <c r="D21" s="22">
        <f>IF(CIT_fed_deduction!D21="",0,(CIT_history!D21*(1-CIT_fed_deduction!D21*CIT_history!D$54))/(1-(CIT_fed_deduction!D21*CIT_history!D$54*CIT_history!D21)))</f>
        <v>0</v>
      </c>
      <c r="E21" s="22">
        <f>IF(CIT_fed_deduction!E21="",0,(CIT_history!E21*(1-CIT_fed_deduction!E21*CIT_history!E$54))/(1-(CIT_fed_deduction!E21*CIT_history!E$54*CIT_history!E21)))</f>
        <v>0</v>
      </c>
      <c r="F21" s="22">
        <f>IF(CIT_fed_deduction!F21="",0,(CIT_history!F21*(1-CIT_fed_deduction!F21*CIT_history!F$54))/(1-(CIT_fed_deduction!F21*CIT_history!F$54*CIT_history!F21)))</f>
        <v>0</v>
      </c>
      <c r="G21" s="22">
        <f>IF(CIT_fed_deduction!G21="",0,(CIT_history!G21*(1-CIT_fed_deduction!G21*CIT_history!G$54))/(1-(CIT_fed_deduction!G21*CIT_history!G$54*CIT_history!G21)))</f>
        <v>0</v>
      </c>
      <c r="H21" s="22">
        <f>IF(CIT_fed_deduction!H21="",0,(CIT_history!H21*(1-CIT_fed_deduction!H21*CIT_history!H$54))/(1-(CIT_fed_deduction!H21*CIT_history!H$54*CIT_history!H21)))</f>
        <v>0</v>
      </c>
      <c r="I21" s="22">
        <f>IF(CIT_fed_deduction!I21="",0,(CIT_history!I21*(1-CIT_fed_deduction!I21*CIT_history!I$54))/(1-(CIT_fed_deduction!I21*CIT_history!I$54*CIT_history!I21)))</f>
        <v>0</v>
      </c>
      <c r="J21" s="22">
        <f>IF(CIT_fed_deduction!J21="",0,(CIT_history!J21*(1-CIT_fed_deduction!J21*CIT_history!J$54))/(1-(CIT_fed_deduction!J21*CIT_history!J$54*CIT_history!J21)))</f>
        <v>0</v>
      </c>
      <c r="K21" s="22">
        <f>IF(CIT_fed_deduction!K21="",0,(CIT_history!K21*(1-CIT_fed_deduction!K21*CIT_history!K$54))/(1-(CIT_fed_deduction!K21*CIT_history!K$54*CIT_history!K21)))</f>
        <v>0</v>
      </c>
      <c r="L21" s="22">
        <f>IF(CIT_fed_deduction!L21="",0,(CIT_history!L21*(1-CIT_fed_deduction!L21*CIT_history!L$54))/(1-(CIT_fed_deduction!L21*CIT_history!L$54*CIT_history!L21)))</f>
        <v>0</v>
      </c>
      <c r="M21" s="22">
        <f>IF(CIT_fed_deduction!M21="",0,(CIT_history!M21*(1-CIT_fed_deduction!M21*CIT_history!M$54))/(1-(CIT_fed_deduction!M21*CIT_history!M$54*CIT_history!M21)))</f>
        <v>0</v>
      </c>
      <c r="N21" s="22">
        <f>IF(CIT_fed_deduction!N21="",0,(CIT_history!N21*(1-CIT_fed_deduction!N21*CIT_history!N$54))/(1-(CIT_fed_deduction!N21*CIT_history!N$54*CIT_history!N21)))</f>
        <v>0</v>
      </c>
      <c r="O21" s="22">
        <f>IF(CIT_fed_deduction!O21="",0,(CIT_history!O21*(1-CIT_fed_deduction!O21*CIT_history!O$54))/(1-(CIT_fed_deduction!O21*CIT_history!O$54*CIT_history!O21)))</f>
        <v>0</v>
      </c>
      <c r="P21" s="22">
        <f>IF(CIT_fed_deduction!P21="",0,(CIT_history!P21*(1-CIT_fed_deduction!P21*CIT_history!P$54))/(1-(CIT_fed_deduction!P21*CIT_history!P$54*CIT_history!P21)))</f>
        <v>0</v>
      </c>
      <c r="Q21" s="22">
        <f>IF(CIT_fed_deduction!Q21="",0,(CIT_history!Q21*(1-CIT_fed_deduction!Q21*CIT_history!Q$54))/(1-(CIT_fed_deduction!Q21*CIT_history!Q$54*CIT_history!Q21)))</f>
        <v>0</v>
      </c>
      <c r="R21" s="22">
        <f>IF(CIT_fed_deduction!R21="",0,(CIT_history!R21*(1-CIT_fed_deduction!R21*CIT_history!R$54))/(1-(CIT_fed_deduction!R21*CIT_history!R$54*CIT_history!R21)))</f>
        <v>0</v>
      </c>
      <c r="S21" s="22">
        <f>IF(CIT_fed_deduction!S21="",0,(CIT_history!S21*(1-CIT_fed_deduction!S21*CIT_history!S$54))/(1-(CIT_fed_deduction!S21*CIT_history!S$54*CIT_history!S21)))</f>
        <v>0</v>
      </c>
      <c r="T21" s="22">
        <f>IF(CIT_fed_deduction!T21="",0,(CIT_history!T21*(1-CIT_fed_deduction!T21*CIT_history!T$54))/(1-(CIT_fed_deduction!T21*CIT_history!T$54*CIT_history!T21)))</f>
        <v>0</v>
      </c>
      <c r="U21" s="22">
        <f>IF(CIT_fed_deduction!U21="",0,(CIT_history!U21*(1-CIT_fed_deduction!U21*CIT_history!U$54))/(1-(CIT_fed_deduction!U21*CIT_history!U$54*CIT_history!U21)))</f>
        <v>0</v>
      </c>
      <c r="V21" s="22">
        <f>IF(CIT_fed_deduction!V21="",0,(CIT_history!V21*(1-CIT_fed_deduction!V21*CIT_history!V$54))/(1-(CIT_fed_deduction!V21*CIT_history!V$54*CIT_history!V21)))</f>
        <v>0</v>
      </c>
      <c r="W21" s="22">
        <f>IF(CIT_fed_deduction!W21="",0,(CIT_history!W21*(1-CIT_fed_deduction!W21*CIT_history!W$54))/(1-(CIT_fed_deduction!W21*CIT_history!W$54*CIT_history!W21)))</f>
        <v>0</v>
      </c>
      <c r="X21" s="22">
        <f>IF(CIT_fed_deduction!X21="",0,(CIT_history!X21*(1-CIT_fed_deduction!X21*CIT_history!X$54))/(1-(CIT_fed_deduction!X21*CIT_history!X$54*CIT_history!X21)))</f>
        <v>0</v>
      </c>
      <c r="Y21" s="22">
        <f>IF(CIT_fed_deduction!Y21="",0,(CIT_history!Y21*(1-CIT_fed_deduction!Y21*CIT_history!Y$54))/(1-(CIT_fed_deduction!Y21*CIT_history!Y$54*CIT_history!Y21)))</f>
        <v>0</v>
      </c>
      <c r="Z21" s="22">
        <f>IF(CIT_fed_deduction!Z21="",0,(CIT_history!Z21*(1-CIT_fed_deduction!Z21*CIT_history!Z$54))/(1-(CIT_fed_deduction!Z21*CIT_history!Z$54*CIT_history!Z21)))</f>
        <v>0</v>
      </c>
      <c r="AA21" s="22">
        <f>IF(CIT_fed_deduction!AA21="",0,(CIT_history!AA21*(1-CIT_fed_deduction!AA21*CIT_history!AA$54))/(1-(CIT_fed_deduction!AA21*CIT_history!AA$54*CIT_history!AA21)))</f>
        <v>0</v>
      </c>
      <c r="AB21" s="22">
        <f>IF(CIT_fed_deduction!AB21="",0,(CIT_history!AB21*(1-CIT_fed_deduction!AB21*CIT_history!AB$54))/(1-(CIT_fed_deduction!AB21*CIT_history!AB$54*CIT_history!AB21)))</f>
        <v>0</v>
      </c>
      <c r="AC21" s="22">
        <f>IF(CIT_fed_deduction!AC21="",0,(CIT_history!AC21*(1-CIT_fed_deduction!AC21*CIT_history!AC$54))/(1-(CIT_fed_deduction!AC21*CIT_history!AC$54*CIT_history!AC21)))</f>
        <v>0</v>
      </c>
      <c r="AD21" s="22">
        <f>IF(CIT_fed_deduction!AD21="",0,(CIT_history!AD21*(1-CIT_fed_deduction!AD21*CIT_history!AD$54))/(1-(CIT_fed_deduction!AD21*CIT_history!AD$54*CIT_history!AD21)))</f>
        <v>0</v>
      </c>
      <c r="AE21" s="22">
        <f>IF(CIT_fed_deduction!AE21="",0,(CIT_history!AE21*(1-CIT_fed_deduction!AE21*CIT_history!AE$54))/(1-(CIT_fed_deduction!AE21*CIT_history!AE$54*CIT_history!AE21)))</f>
        <v>0</v>
      </c>
      <c r="AF21" s="22">
        <f>IF(CIT_fed_deduction!AF21="",0,(CIT_history!AF21*(1-CIT_fed_deduction!AF21*CIT_history!AF$54))/(1-(CIT_fed_deduction!AF21*CIT_history!AF$54*CIT_history!AF21)))</f>
        <v>0</v>
      </c>
      <c r="AG21" s="22">
        <f>IF(CIT_fed_deduction!AG21="",0,(CIT_history!AG21*(1-CIT_fed_deduction!AG21*CIT_history!AG$54))/(1-(CIT_fed_deduction!AG21*CIT_history!AG$54*CIT_history!AG21)))</f>
        <v>0</v>
      </c>
      <c r="AH21" s="22">
        <f>IF(CIT_fed_deduction!AH21="",0,(CIT_history!AH21*(1-CIT_fed_deduction!AH21*CIT_history!AH$54))/(1-(CIT_fed_deduction!AH21*CIT_history!AH$54*CIT_history!AH21)))</f>
        <v>0</v>
      </c>
      <c r="AI21" s="22">
        <f>IF(CIT_fed_deduction!AI21="",0,(CIT_history!AI21*(1-CIT_fed_deduction!AI21*CIT_history!AI$54))/(1-(CIT_fed_deduction!AI21*CIT_history!AI$54*CIT_history!AI21)))</f>
        <v>0</v>
      </c>
      <c r="AJ21" s="22">
        <f>IF(CIT_fed_deduction!AJ21="",0,(CIT_history!AJ21*(1-CIT_fed_deduction!AJ21*CIT_history!AJ$54))/(1-(CIT_fed_deduction!AJ21*CIT_history!AJ$54*CIT_history!AJ21)))</f>
        <v>0</v>
      </c>
      <c r="AK21" s="22">
        <f>IF(CIT_fed_deduction!AK21="",0,(CIT_history!AK21*(1-CIT_fed_deduction!AK21*CIT_history!AK$54))/(1-(CIT_fed_deduction!AK21*CIT_history!AK$54*CIT_history!AK21)))</f>
        <v>0</v>
      </c>
      <c r="AL21" s="22">
        <f>IF(CIT_fed_deduction!AL21="",0,(CIT_history!AL21*(1-CIT_fed_deduction!AL21*CIT_history!AL$54))/(1-(CIT_fed_deduction!AL21*CIT_history!AL$54*CIT_history!AL21)))</f>
        <v>0</v>
      </c>
      <c r="AM21" s="22">
        <f>IF(CIT_fed_deduction!AM21="",0,(CIT_history!AM21*(1-CIT_fed_deduction!AM21*CIT_history!AM$54))/(1-(CIT_fed_deduction!AM21*CIT_history!AM$54*CIT_history!AM21)))</f>
        <v>0</v>
      </c>
      <c r="AN21" s="22">
        <f>IF(CIT_fed_deduction!AN21="",0,(CIT_history!AN21*(1-CIT_fed_deduction!AN21*CIT_history!AN$54))/(1-(CIT_fed_deduction!AN21*CIT_history!AN$54*CIT_history!AN21)))</f>
        <v>0</v>
      </c>
      <c r="AO21" s="22">
        <f>IF(CIT_fed_deduction!AO21="",0,(CIT_history!AO21*(1-CIT_fed_deduction!AO21*CIT_history!AO$54))/(1-(CIT_fed_deduction!AO21*CIT_history!AO$54*CIT_history!AO21)))</f>
        <v>0</v>
      </c>
      <c r="AP21" s="22">
        <f>IF(CIT_fed_deduction!AP21="",0,(CIT_history!AP21*(1-CIT_fed_deduction!AP21*CIT_history!AP$54))/(1-(CIT_fed_deduction!AP21*CIT_history!AP$54*CIT_history!AP21)))</f>
        <v>0</v>
      </c>
      <c r="AQ21" s="22">
        <f>IF(CIT_fed_deduction!AQ21="",0,(CIT_history!AQ21*(1-CIT_fed_deduction!AQ21*CIT_history!AQ$54))/(1-(CIT_fed_deduction!AQ21*CIT_history!AQ$54*CIT_history!AQ21)))</f>
        <v>0</v>
      </c>
      <c r="AR21" s="22">
        <f>IF(CIT_fed_deduction!AR21="",0,(CIT_history!AR21*(1-CIT_fed_deduction!AR21*CIT_history!AR$54))/(1-(CIT_fed_deduction!AR21*CIT_history!AR$54*CIT_history!AR21)))</f>
        <v>0</v>
      </c>
      <c r="AS21" s="22">
        <f>IF(CIT_fed_deduction!AS21="",0,(CIT_history!AS21*(1-CIT_fed_deduction!AS21*CIT_history!AS$54))/(1-(CIT_fed_deduction!AS21*CIT_history!AS$54*CIT_history!AS21)))</f>
        <v>0</v>
      </c>
      <c r="AT21" s="22">
        <f>IF(CIT_fed_deduction!AT21="",0,(CIT_history!AT21*(1-CIT_fed_deduction!AT21*CIT_history!AT$54))/(1-(CIT_fed_deduction!AT21*CIT_history!AT$54*CIT_history!AT21)))</f>
        <v>0</v>
      </c>
      <c r="AU21" s="22">
        <f>IF(CIT_fed_deduction!AU21="",0,(CIT_history!AU21*(1-CIT_fed_deduction!AU21*CIT_history!AU$54))/(1-(CIT_fed_deduction!AU21*CIT_history!AU$54*CIT_history!AU21)))</f>
        <v>0</v>
      </c>
      <c r="AV21" s="22">
        <f>IF(CIT_fed_deduction!AV21="",0,(CIT_history!AV21*(1-CIT_fed_deduction!AV21*CIT_history!AV$54))/(1-(CIT_fed_deduction!AV21*CIT_history!AV$54*CIT_history!AV21)))</f>
        <v>0</v>
      </c>
      <c r="AW21" s="22">
        <f>IF(CIT_fed_deduction!AW21="",0,(CIT_history!AW21*(1-CIT_fed_deduction!AW21*CIT_history!AW$54))/(1-(CIT_fed_deduction!AW21*CIT_history!AW$54*CIT_history!AW21)))</f>
        <v>0</v>
      </c>
      <c r="AX21" s="22">
        <f>IF(CIT_fed_deduction!AX21="",0,(CIT_history!AX21*(1-CIT_fed_deduction!AX21*CIT_history!AX$54))/(1-(CIT_fed_deduction!AX21*CIT_history!AX$54*CIT_history!AX21)))</f>
        <v>0</v>
      </c>
      <c r="AY21" s="22">
        <f>IF(CIT_fed_deduction!AY21="",0,(CIT_history!AY21*(1-CIT_fed_deduction!AY21*CIT_history!AY$54))/(1-(CIT_fed_deduction!AY21*CIT_history!AY$54*CIT_history!AY21)))</f>
        <v>0</v>
      </c>
      <c r="AZ21" s="22">
        <f>IF(CIT_fed_deduction!AZ21="",0,(CIT_history!AZ21*(1-CIT_fed_deduction!AZ21*CIT_history!AZ$54))/(1-(CIT_fed_deduction!AZ21*CIT_history!AZ$54*CIT_history!AZ21)))</f>
        <v>0</v>
      </c>
      <c r="BA21" s="22">
        <f>IF(CIT_fed_deduction!BA21="",0,(CIT_history!BA21*(1-CIT_fed_deduction!BA21*CIT_history!BA$54))/(1-(CIT_fed_deduction!BA21*CIT_history!BA$54*CIT_history!BA21)))</f>
        <v>0</v>
      </c>
      <c r="BB21" s="22">
        <f>IF(CIT_fed_deduction!BB21="",0,(CIT_history!BB21*(1-CIT_fed_deduction!BB21*CIT_history!BB$54))/(1-(CIT_fed_deduction!BB21*CIT_history!BB$54*CIT_history!BB21)))</f>
        <v>0</v>
      </c>
      <c r="BC21" s="22">
        <f>IF(CIT_fed_deduction!BC21="",0,(CIT_history!BC21*(1-CIT_fed_deduction!BC21*CIT_history!BC$54))/(1-(CIT_fed_deduction!BC21*CIT_history!BC$54*CIT_history!BC21)))</f>
        <v>0</v>
      </c>
      <c r="BD21" s="22">
        <f>IF(CIT_fed_deduction!BD21="",0,(CIT_history!BD21*(1-CIT_fed_deduction!BD21*CIT_history!BD$54))/(1-(CIT_fed_deduction!BD21*CIT_history!BD$54*CIT_history!BD21)))</f>
        <v>0</v>
      </c>
      <c r="BE21" s="22">
        <f>IF(CIT_fed_deduction!BE21="",0,(CIT_history!BE21*(1-CIT_fed_deduction!BE21*CIT_history!BE$54))/(1-(CIT_fed_deduction!BE21*CIT_history!BE$54*CIT_history!BE21)))</f>
        <v>0</v>
      </c>
      <c r="BF21" s="22">
        <f>IF(CIT_fed_deduction!BF21="",0,(CIT_history!BF21*(1-CIT_fed_deduction!BF21*CIT_history!BF$54))/(1-(CIT_fed_deduction!BF21*CIT_history!BF$54*CIT_history!BF21)))</f>
        <v>0</v>
      </c>
      <c r="BG21" s="22">
        <f>IF(CIT_fed_deduction!BG21="",0,(CIT_history!BG21*(1-CIT_fed_deduction!BG21*CIT_history!BG$54))/(1-(CIT_fed_deduction!BG21*CIT_history!BG$54*CIT_history!BG21)))</f>
        <v>0</v>
      </c>
      <c r="BH21" s="22">
        <f>IF(CIT_fed_deduction!BH21="",0,(CIT_history!BH21*(1-CIT_fed_deduction!BH21*CIT_history!BH$54))/(1-(CIT_fed_deduction!BH21*CIT_history!BH$54*CIT_history!BH21)))</f>
        <v>0</v>
      </c>
      <c r="BI21" s="22">
        <f>IF(CIT_fed_deduction!BI21="",0,(CIT_history!BI21*(1-CIT_fed_deduction!BI21*CIT_history!BI$54))/(1-(CIT_fed_deduction!BI21*CIT_history!BI$54*CIT_history!BI21)))</f>
        <v>0</v>
      </c>
      <c r="BJ21" s="22">
        <f>IF(CIT_fed_deduction!BJ21="",0,(CIT_history!BJ21*(1-CIT_fed_deduction!BJ21*CIT_history!BJ$54))/(1-(CIT_fed_deduction!BJ21*CIT_history!BJ$54*CIT_history!BJ21)))</f>
        <v>0</v>
      </c>
      <c r="BK21" s="22">
        <f>IF(CIT_fed_deduction!BK21="",0,(CIT_history!BK21*(1-CIT_fed_deduction!BK21*CIT_history!BK$54))/(1-(CIT_fed_deduction!BK21*CIT_history!BK$54*CIT_history!BK21)))</f>
        <v>0</v>
      </c>
      <c r="BL21" s="22">
        <f>IF(CIT_fed_deduction!BL21="",0,(CIT_history!BL21*(1-CIT_fed_deduction!BL21*CIT_history!BL$54))/(1-(CIT_fed_deduction!BL21*CIT_history!BL$54*CIT_history!BL21)))</f>
        <v>0</v>
      </c>
      <c r="BM21" s="22">
        <f>IF(CIT_fed_deduction!BM21="",0,(CIT_history!BM21*(1-CIT_fed_deduction!BM21*CIT_history!BM$54))/(1-(CIT_fed_deduction!BM21*CIT_history!BM$54*CIT_history!BM21)))</f>
        <v>0</v>
      </c>
      <c r="BN21" s="22">
        <f>IF(CIT_fed_deduction!BN21="",0,(CIT_history!BN21*(1-CIT_fed_deduction!BN21*CIT_history!BN$54))/(1-(CIT_fed_deduction!BN21*CIT_history!BN$54*CIT_history!BN21)))</f>
        <v>0</v>
      </c>
      <c r="BO21" s="22">
        <f>IF(CIT_fed_deduction!BO21="",0,(CIT_history!BO21*(1-CIT_fed_deduction!BO21*CIT_history!BO$54))/(1-(CIT_fed_deduction!BO21*CIT_history!BO$54*CIT_history!BO21)))</f>
        <v>0</v>
      </c>
      <c r="BP21" s="22">
        <f>IF(CIT_fed_deduction!BP21="",0,(CIT_history!BP21*(1-CIT_fed_deduction!BP21*CIT_history!BP$54))/(1-(CIT_fed_deduction!BP21*CIT_history!BP$54*CIT_history!BP21)))</f>
        <v>0</v>
      </c>
      <c r="BQ21" s="22">
        <f>IF(CIT_fed_deduction!BQ21="",0,(CIT_history!BQ21*(1-CIT_fed_deduction!BQ21*CIT_history!BQ$54))/(1-(CIT_fed_deduction!BQ21*CIT_history!BQ$54*CIT_history!BQ21)))</f>
        <v>0</v>
      </c>
      <c r="BR21" s="22">
        <f>IF(CIT_fed_deduction!BR21="",0,(CIT_history!BR21*(1-CIT_fed_deduction!BR21*CIT_history!BR$54))/(1-(CIT_fed_deduction!BR21*CIT_history!BR$54*CIT_history!BR21)))</f>
        <v>0</v>
      </c>
      <c r="BS21" s="22">
        <f>IF(CIT_fed_deduction!BS21="",0,(CIT_history!BS21*(1-CIT_fed_deduction!BS21*CIT_history!BS$54))/(1-(CIT_fed_deduction!BS21*CIT_history!BS$54*CIT_history!BS21)))</f>
        <v>0.04</v>
      </c>
      <c r="BT21" s="22">
        <f>IF(CIT_fed_deduction!BT21="",0,(CIT_history!BT21*(1-CIT_fed_deduction!BT21*CIT_history!BT$54))/(1-(CIT_fed_deduction!BT21*CIT_history!BT$54*CIT_history!BT21)))</f>
        <v>0.04</v>
      </c>
      <c r="BU21" s="22">
        <f>IF(CIT_fed_deduction!BU21="",0,(CIT_history!BU21*(1-CIT_fed_deduction!BU21*CIT_history!BU$54))/(1-(CIT_fed_deduction!BU21*CIT_history!BU$54*CIT_history!BU21)))</f>
        <v>0.04</v>
      </c>
      <c r="BV21" s="22">
        <f>IF(CIT_fed_deduction!BV21="",0,(CIT_history!BV21*(1-CIT_fed_deduction!BV21*CIT_history!BV$54))/(1-(CIT_fed_deduction!BV21*CIT_history!BV$54*CIT_history!BV21)))</f>
        <v>0.04</v>
      </c>
      <c r="BW21" s="22">
        <f>IF(CIT_fed_deduction!BW21="",0,(CIT_history!BW21*(1-CIT_fed_deduction!BW21*CIT_history!BW$54))/(1-(CIT_fed_deduction!BW21*CIT_history!BW$54*CIT_history!BW21)))</f>
        <v>0.06</v>
      </c>
      <c r="BX21" s="22">
        <f>IF(CIT_fed_deduction!BX21="",0,(CIT_history!BX21*(1-CIT_fed_deduction!BX21*CIT_history!BX$54))/(1-(CIT_fed_deduction!BX21*CIT_history!BX$54*CIT_history!BX21)))</f>
        <v>7.0000000000000007E-2</v>
      </c>
      <c r="BY21" s="22">
        <f>IF(CIT_fed_deduction!BY21="",0,(CIT_history!BY21*(1-CIT_fed_deduction!BY21*CIT_history!BY$54))/(1-(CIT_fed_deduction!BY21*CIT_history!BY$54*CIT_history!BY21)))</f>
        <v>7.0000000000000007E-2</v>
      </c>
      <c r="BZ21" s="22">
        <f>IF(CIT_fed_deduction!BZ21="",0,(CIT_history!BZ21*(1-CIT_fed_deduction!BZ21*CIT_history!BZ$54))/(1-(CIT_fed_deduction!BZ21*CIT_history!BZ$54*CIT_history!BZ21)))</f>
        <v>7.0000000000000007E-2</v>
      </c>
      <c r="CA21" s="22">
        <f>IF(CIT_fed_deduction!CA21="",0,(CIT_history!CA21*(1-CIT_fed_deduction!CA21*CIT_history!CA$54))/(1-(CIT_fed_deduction!CA21*CIT_history!CA$54*CIT_history!CA21)))</f>
        <v>6.93E-2</v>
      </c>
      <c r="CB21" s="22">
        <f>IF(CIT_fed_deduction!CB21="",0,(CIT_history!CB21*(1-CIT_fed_deduction!CB21*CIT_history!CB$54))/(1-(CIT_fed_deduction!CB21*CIT_history!CB$54*CIT_history!CB21)))</f>
        <v>6.93E-2</v>
      </c>
      <c r="CC21" s="22">
        <f>IF(CIT_fed_deduction!CC21="",0,(CIT_history!CC21*(1-CIT_fed_deduction!CC21*CIT_history!CC$54))/(1-(CIT_fed_deduction!CC21*CIT_history!CC$54*CIT_history!CC21)))</f>
        <v>6.93E-2</v>
      </c>
      <c r="CD21" s="22">
        <f>IF(CIT_fed_deduction!CD21="",0,(CIT_history!CD21*(1-CIT_fed_deduction!CD21*CIT_history!CD$54))/(1-(CIT_fed_deduction!CD21*CIT_history!CD$54*CIT_history!CD21)))</f>
        <v>6.93E-2</v>
      </c>
      <c r="CE21" s="22">
        <f>IF(CIT_fed_deduction!CE21="",0,(CIT_history!CE21*(1-CIT_fed_deduction!CE21*CIT_history!CE$54))/(1-(CIT_fed_deduction!CE21*CIT_history!CE$54*CIT_history!CE21)))</f>
        <v>6.93E-2</v>
      </c>
      <c r="CF21" s="22">
        <f>IF(CIT_fed_deduction!CF21="",0,(CIT_history!CF21*(1-CIT_fed_deduction!CF21*CIT_history!CF$54))/(1-(CIT_fed_deduction!CF21*CIT_history!CF$54*CIT_history!CF21)))</f>
        <v>6.93E-2</v>
      </c>
      <c r="CG21" s="22">
        <f>IF(CIT_fed_deduction!CG21="",0,(CIT_history!CG21*(1-CIT_fed_deduction!CG21*CIT_history!CG$54))/(1-(CIT_fed_deduction!CG21*CIT_history!CG$54*CIT_history!CG21)))</f>
        <v>8.9300000000000004E-2</v>
      </c>
      <c r="CH21" s="22">
        <f>IF(CIT_fed_deduction!CH21="",0,(CIT_history!CH21*(1-CIT_fed_deduction!CH21*CIT_history!CH$54))/(1-(CIT_fed_deduction!CH21*CIT_history!CH$54*CIT_history!CH21)))</f>
        <v>8.9300000000000004E-2</v>
      </c>
      <c r="CI21" s="22">
        <f>IF(CIT_fed_deduction!CI21="",0,(CIT_history!CI21*(1-CIT_fed_deduction!CI21*CIT_history!CI$54))/(1-(CIT_fed_deduction!CI21*CIT_history!CI$54*CIT_history!CI21)))</f>
        <v>8.9300000000000004E-2</v>
      </c>
      <c r="CJ21" s="22">
        <f>IF(CIT_fed_deduction!CJ21="",0,(CIT_history!CJ21*(1-CIT_fed_deduction!CJ21*CIT_history!CJ$54))/(1-(CIT_fed_deduction!CJ21*CIT_history!CJ$54*CIT_history!CJ21)))</f>
        <v>8.9300000000000004E-2</v>
      </c>
      <c r="CK21" s="22">
        <f>IF(CIT_fed_deduction!CK21="",0,(CIT_history!CK21*(1-CIT_fed_deduction!CK21*CIT_history!CK$54))/(1-(CIT_fed_deduction!CK21*CIT_history!CK$54*CIT_history!CK21)))</f>
        <v>8.9300000000000004E-2</v>
      </c>
      <c r="CL21" s="22">
        <f>IF(CIT_fed_deduction!CL21="",0,(CIT_history!CL21*(1-CIT_fed_deduction!CL21*CIT_history!CL$54))/(1-(CIT_fed_deduction!CL21*CIT_history!CL$54*CIT_history!CL21)))</f>
        <v>8.9300000000000004E-2</v>
      </c>
      <c r="CM21" s="22">
        <f>IF(CIT_fed_deduction!CM21="",0,(CIT_history!CM21*(1-CIT_fed_deduction!CM21*CIT_history!CM$54))/(1-(CIT_fed_deduction!CM21*CIT_history!CM$54*CIT_history!CM21)))</f>
        <v>8.9300000000000004E-2</v>
      </c>
      <c r="CN21" s="22">
        <f>IF(CIT_fed_deduction!CN21="",0,(CIT_history!CN21*(1-CIT_fed_deduction!CN21*CIT_history!CN$54))/(1-(CIT_fed_deduction!CN21*CIT_history!CN$54*CIT_history!CN21)))</f>
        <v>8.9300000000000004E-2</v>
      </c>
      <c r="CO21" s="22">
        <f>IF(CIT_fed_deduction!CO21="",0,(CIT_history!CO21*(1-CIT_fed_deduction!CO21*CIT_history!CO$54))/(1-(CIT_fed_deduction!CO21*CIT_history!CO$54*CIT_history!CO21)))</f>
        <v>9.7299999999999998E-2</v>
      </c>
      <c r="CP21" s="22">
        <f>IF(CIT_fed_deduction!CP21="",0,(CIT_history!CP21*(1-CIT_fed_deduction!CP21*CIT_history!CP$54))/(1-(CIT_fed_deduction!CP21*CIT_history!CP$54*CIT_history!CP21)))</f>
        <v>9.7299999999999998E-2</v>
      </c>
      <c r="CQ21" s="22">
        <f>IF(CIT_fed_deduction!CQ21="",0,(CIT_history!CQ21*(1-CIT_fed_deduction!CQ21*CIT_history!CQ$54))/(1-(CIT_fed_deduction!CQ21*CIT_history!CQ$54*CIT_history!CQ21)))</f>
        <v>8.9300000000000004E-2</v>
      </c>
      <c r="CR21" s="22">
        <f>IF(CIT_fed_deduction!CR21="",0,(CIT_history!CR21*(1-CIT_fed_deduction!CR21*CIT_history!CR$54))/(1-(CIT_fed_deduction!CR21*CIT_history!CR$54*CIT_history!CR21)))</f>
        <v>8.9300000000000004E-2</v>
      </c>
      <c r="CS21" s="22">
        <f>IF(CIT_fed_deduction!CS21="",0,(CIT_history!CS21*(1-CIT_fed_deduction!CS21*CIT_history!CS$54))/(1-(CIT_fed_deduction!CS21*CIT_history!CS$54*CIT_history!CS21)))</f>
        <v>8.9300000000000004E-2</v>
      </c>
      <c r="CT21" s="22">
        <f>IF(CIT_fed_deduction!CT21="",0,(CIT_history!CT21*(1-CIT_fed_deduction!CT21*CIT_history!CT$54))/(1-(CIT_fed_deduction!CT21*CIT_history!CT$54*CIT_history!CT21)))</f>
        <v>8.9300000000000004E-2</v>
      </c>
      <c r="CU21" s="22">
        <f>IF(CIT_fed_deduction!CU21="",0,(CIT_history!CU21*(1-CIT_fed_deduction!CU21*CIT_history!CU$54))/(1-(CIT_fed_deduction!CU21*CIT_history!CU$54*CIT_history!CU21)))</f>
        <v>8.9300000000000004E-2</v>
      </c>
      <c r="CV21" s="22">
        <f>IF(CIT_fed_deduction!CV21="",0,(CIT_history!CV21*(1-CIT_fed_deduction!CV21*CIT_history!CV$54))/(1-(CIT_fed_deduction!CV21*CIT_history!CV$54*CIT_history!CV21)))</f>
        <v>8.9300000000000004E-2</v>
      </c>
      <c r="CW21" s="22">
        <f>IF(CIT_fed_deduction!CW21="",0,(CIT_history!CW21*(1-CIT_fed_deduction!CW21*CIT_history!CW$54))/(1-(CIT_fed_deduction!CW21*CIT_history!CW$54*CIT_history!CW21)))</f>
        <v>8.9300000000000004E-2</v>
      </c>
      <c r="CX21" s="22">
        <f>IF(CIT_fed_deduction!CX21="",0,(CIT_history!CX21*(1-CIT_fed_deduction!CX21*CIT_history!CX$54))/(1-(CIT_fed_deduction!CX21*CIT_history!CX$54*CIT_history!CX21)))</f>
        <v>8.9300000000000004E-2</v>
      </c>
      <c r="CY21" s="22">
        <f>IF(CIT_fed_deduction!CY21="",0,(CIT_history!CY21*(1-CIT_fed_deduction!CY21*CIT_history!CY$54))/(1-(CIT_fed_deduction!CY21*CIT_history!CY$54*CIT_history!CY21)))</f>
        <v>8.9300000000000004E-2</v>
      </c>
      <c r="CZ21" s="22">
        <f>IF(CIT_fed_deduction!CZ21="",0,(CIT_history!CZ21*(1-CIT_fed_deduction!CZ21*CIT_history!CZ$54))/(1-(CIT_fed_deduction!CZ21*CIT_history!CZ$54*CIT_history!CZ21)))</f>
        <v>8.9300000000000004E-2</v>
      </c>
      <c r="DA21" s="22">
        <f>IF(CIT_fed_deduction!DA21="",0,(CIT_history!DA21*(1-CIT_fed_deduction!DA21*CIT_history!DA$54))/(1-(CIT_fed_deduction!DA21*CIT_history!DA$54*CIT_history!DA21)))</f>
        <v>8.9300000000000004E-2</v>
      </c>
      <c r="DB21" s="22">
        <f>IF(CIT_fed_deduction!DB21="",0,(CIT_history!DB21*(1-CIT_fed_deduction!DB21*CIT_history!DB$54))/(1-(CIT_fed_deduction!DB21*CIT_history!DB$54*CIT_history!DB21)))</f>
        <v>8.9300000000000004E-2</v>
      </c>
      <c r="DC21" s="22">
        <f>IF(CIT_fed_deduction!DC21="",0,(CIT_history!DC21*(1-CIT_fed_deduction!DC21*CIT_history!DC$54))/(1-(CIT_fed_deduction!DC21*CIT_history!DC$54*CIT_history!DC21)))</f>
        <v>8.9300000000000004E-2</v>
      </c>
      <c r="DD21" s="22">
        <f>IF(CIT_fed_deduction!DD21="",0,(CIT_history!DD21*(1-CIT_fed_deduction!DD21*CIT_history!DD$54))/(1-(CIT_fed_deduction!DD21*CIT_history!DD$54*CIT_history!DD21)))</f>
        <v>8.9300000000000004E-2</v>
      </c>
      <c r="DE21" s="22">
        <f>IF(CIT_fed_deduction!DE21="",0,(CIT_history!DE21*(1-CIT_fed_deduction!DE21*CIT_history!DE$54))/(1-(CIT_fed_deduction!DE21*CIT_history!DE$54*CIT_history!DE21)))</f>
        <v>8.9300000000000004E-2</v>
      </c>
      <c r="DF21" s="22">
        <f>IF(CIT_fed_deduction!DF21="",0,(CIT_history!DF21*(1-CIT_fed_deduction!DF21*CIT_history!DF$54))/(1-(CIT_fed_deduction!DF21*CIT_history!DF$54*CIT_history!DF21)))</f>
        <v>8.9300000000000004E-2</v>
      </c>
      <c r="DG21" s="22">
        <f>IF(CIT_fed_deduction!DG21="",0,(CIT_history!DG21*(1-CIT_fed_deduction!DG21*CIT_history!DG$54))/(1-(CIT_fed_deduction!DG21*CIT_history!DG$54*CIT_history!DG21)))</f>
        <v>8.9300000000000004E-2</v>
      </c>
      <c r="DH21" s="22">
        <f>IF(CIT_fed_deduction!DH21="",0,(CIT_history!DH21*(1-CIT_fed_deduction!DH21*CIT_history!DH$54))/(1-(CIT_fed_deduction!DH21*CIT_history!DH$54*CIT_history!DH21)))</f>
        <v>8.9300000000000004E-2</v>
      </c>
      <c r="DI21" s="22">
        <f>IF(CIT_fed_deduction!DI21="",0,(CIT_history!DI21*(1-CIT_fed_deduction!DI21*CIT_history!DI$54))/(1-(CIT_fed_deduction!DI21*CIT_history!DI$54*CIT_history!DI21)))</f>
        <v>8.9300000000000004E-2</v>
      </c>
      <c r="DJ21" s="22">
        <f>IF(CIT_fed_deduction!DJ21="",0,(CIT_history!DJ21*(1-CIT_fed_deduction!DJ21*CIT_history!DJ$54))/(1-(CIT_fed_deduction!DJ21*CIT_history!DJ$54*CIT_history!DJ21)))</f>
        <v>8.9300000000000004E-2</v>
      </c>
      <c r="DK21" s="22">
        <f>IF(CIT_fed_deduction!DK21="",0,(CIT_history!DK21*(1-CIT_fed_deduction!DK21*CIT_history!DK$54))/(1-(CIT_fed_deduction!DK21*CIT_history!DK$54*CIT_history!DK21)))</f>
        <v>8.9300000000000004E-2</v>
      </c>
      <c r="DL21" s="22">
        <f>IF(CIT_fed_deduction!DL21="",0,(CIT_history!DL21*(1-CIT_fed_deduction!DL21*CIT_history!DL$54))/(1-(CIT_fed_deduction!DL21*CIT_history!DL$54*CIT_history!DL21)))</f>
        <v>8.9300000000000004E-2</v>
      </c>
      <c r="DM21" s="22">
        <f>IF(CIT_fed_deduction!DM21="",0,(CIT_history!DM21*(1-CIT_fed_deduction!DM21*CIT_history!DM$54))/(1-(CIT_fed_deduction!DM21*CIT_history!DM$54*CIT_history!DM21)))</f>
        <v>8.9300000000000004E-2</v>
      </c>
      <c r="DN21" s="22">
        <f>IF(CIT_fed_deduction!DN21="",0,(CIT_history!DN21*(1-CIT_fed_deduction!DN21*CIT_history!DN$54))/(1-(CIT_fed_deduction!DN21*CIT_history!DN$54*CIT_history!DN21)))</f>
        <v>8.9300000000000004E-2</v>
      </c>
      <c r="DO21" s="22">
        <f>IF(CIT_fed_deduction!DO21="",0,(CIT_history!DO21*(1-CIT_fed_deduction!DO21*CIT_history!DO$54))/(1-(CIT_fed_deduction!DO21*CIT_history!DO$54*CIT_history!DO21)))</f>
        <v>8.9300000000000004E-2</v>
      </c>
      <c r="DP21" s="22">
        <f>IF(CIT_fed_deduction!DP21="",0,(CIT_history!DP21*(1-CIT_fed_deduction!DP21*CIT_history!DP$54))/(1-(CIT_fed_deduction!DP21*CIT_history!DP$54*CIT_history!DP21)))</f>
        <v>8.9300000000000004E-2</v>
      </c>
      <c r="DQ21" s="22">
        <f>IF(CIT_fed_deduction!DQ21="",0,(CIT_history!DQ21*(1-CIT_fed_deduction!DQ21*CIT_history!DQ$54))/(1-(CIT_fed_deduction!DQ21*CIT_history!DQ$54*CIT_history!DQ21)))</f>
        <v>8.9300000000000004E-2</v>
      </c>
      <c r="DR21" s="22">
        <f>IF(CIT_fed_deduction!DR21="",0,(CIT_history!DR21*(1-CIT_fed_deduction!DR21*CIT_history!DR$54))/(1-(CIT_fed_deduction!DR21*CIT_history!DR$54*CIT_history!DR21)))</f>
        <v>8.9300000000000004E-2</v>
      </c>
      <c r="DS21" s="22">
        <f>IF(CIT_fed_deduction!DS21="",0,(CIT_history!DS21*(1-CIT_fed_deduction!DS21*CIT_history!DS$54))/(1-(CIT_fed_deduction!DS21*CIT_history!DS$54*CIT_history!DS21)))</f>
        <v>8.9300000000000004E-2</v>
      </c>
      <c r="DT21" s="22">
        <f>IF(CIT_fed_deduction!DT21="",0,(CIT_history!DT21*(1-CIT_fed_deduction!DT21*CIT_history!DT$54))/(1-(CIT_fed_deduction!DT21*CIT_history!DT$54*CIT_history!DT21)))</f>
        <v>8.9300000000000004E-2</v>
      </c>
      <c r="DU21" s="22">
        <f>IF(CIT_fed_deduction!DU21="",0,(CIT_history!DU21*(1-CIT_fed_deduction!DU21*CIT_history!DU$54))/(1-(CIT_fed_deduction!DU21*CIT_history!DU$54*CIT_history!DU21)))</f>
        <v>8.9300000000000004E-2</v>
      </c>
      <c r="DV21" s="22">
        <f>IF(CIT_fed_deduction!DV21="",0,(CIT_history!DV21*(1-CIT_fed_deduction!DV21*CIT_history!DV$54))/(1-(CIT_fed_deduction!DV21*CIT_history!DV$54*CIT_history!DV21)))</f>
        <v>8.9300000000000004E-2</v>
      </c>
      <c r="DW21" s="22">
        <f>IF(CIT_fed_deduction!DW21="",0,(CIT_history!DW21*(1-CIT_fed_deduction!DW21*CIT_history!DW$54))/(1-(CIT_fed_deduction!DW21*CIT_history!DW$54*CIT_history!DW21)))</f>
        <v>8.9300000000000004E-2</v>
      </c>
      <c r="DX21" s="22">
        <f>IF(CIT_fed_deduction!DX21="",0,(CIT_history!DX21*(1-CIT_fed_deduction!DX21*CIT_history!DX$54))/(1-(CIT_fed_deduction!DX21*CIT_history!DX$54*CIT_history!DX21)))</f>
        <v>8.9300000000000004E-2</v>
      </c>
      <c r="DY21" s="144">
        <f>IF(CIT_fed_deduction!DY21="",0,(CIT_history!DY21*(1-CIT_fed_deduction!DY21*CIT_history!DY$54))/(1-(CIT_fed_deduction!DY21*CIT_history!DY$54*CIT_history!DY21)))</f>
        <v>8.9300000000000004E-2</v>
      </c>
      <c r="DZ21" s="68"/>
      <c r="EA21" s="68"/>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1"/>
      <c r="FL21" s="1"/>
      <c r="FM21" s="1"/>
      <c r="FN21" s="1"/>
    </row>
    <row r="22" spans="1:170" ht="15" customHeight="1">
      <c r="A22" s="137" t="s">
        <v>46</v>
      </c>
      <c r="B22" s="22">
        <f>IF(CIT_fed_deduction!B22="",0,(CIT_history!B22*(1-CIT_fed_deduction!B22*CIT_history!B$54))/(1-(CIT_fed_deduction!B22*CIT_history!B$54*CIT_history!B22)))</f>
        <v>0</v>
      </c>
      <c r="C22" s="22">
        <f>IF(CIT_fed_deduction!C22="",0,(CIT_history!C22*(1-CIT_fed_deduction!C22*CIT_history!C$54))/(1-(CIT_fed_deduction!C22*CIT_history!C$54*CIT_history!C22)))</f>
        <v>0</v>
      </c>
      <c r="D22" s="22">
        <f>IF(CIT_fed_deduction!D22="",0,(CIT_history!D22*(1-CIT_fed_deduction!D22*CIT_history!D$54))/(1-(CIT_fed_deduction!D22*CIT_history!D$54*CIT_history!D22)))</f>
        <v>0</v>
      </c>
      <c r="E22" s="22">
        <f>IF(CIT_fed_deduction!E22="",0,(CIT_history!E22*(1-CIT_fed_deduction!E22*CIT_history!E$54))/(1-(CIT_fed_deduction!E22*CIT_history!E$54*CIT_history!E22)))</f>
        <v>0</v>
      </c>
      <c r="F22" s="22">
        <f>IF(CIT_fed_deduction!F22="",0,(CIT_history!F22*(1-CIT_fed_deduction!F22*CIT_history!F$54))/(1-(CIT_fed_deduction!F22*CIT_history!F$54*CIT_history!F22)))</f>
        <v>0</v>
      </c>
      <c r="G22" s="22">
        <f>IF(CIT_fed_deduction!G22="",0,(CIT_history!G22*(1-CIT_fed_deduction!G22*CIT_history!G$54))/(1-(CIT_fed_deduction!G22*CIT_history!G$54*CIT_history!G22)))</f>
        <v>0</v>
      </c>
      <c r="H22" s="22">
        <f>IF(CIT_fed_deduction!H22="",0,(CIT_history!H22*(1-CIT_fed_deduction!H22*CIT_history!H$54))/(1-(CIT_fed_deduction!H22*CIT_history!H$54*CIT_history!H22)))</f>
        <v>0</v>
      </c>
      <c r="I22" s="22">
        <f>IF(CIT_fed_deduction!I22="",0,(CIT_history!I22*(1-CIT_fed_deduction!I22*CIT_history!I$54))/(1-(CIT_fed_deduction!I22*CIT_history!I$54*CIT_history!I22)))</f>
        <v>0</v>
      </c>
      <c r="J22" s="22">
        <f>IF(CIT_fed_deduction!J22="",0,(CIT_history!J22*(1-CIT_fed_deduction!J22*CIT_history!J$54))/(1-(CIT_fed_deduction!J22*CIT_history!J$54*CIT_history!J22)))</f>
        <v>0</v>
      </c>
      <c r="K22" s="22">
        <f>IF(CIT_fed_deduction!K22="",0,(CIT_history!K22*(1-CIT_fed_deduction!K22*CIT_history!K$54))/(1-(CIT_fed_deduction!K22*CIT_history!K$54*CIT_history!K22)))</f>
        <v>0</v>
      </c>
      <c r="L22" s="22">
        <f>IF(CIT_fed_deduction!L22="",0,(CIT_history!L22*(1-CIT_fed_deduction!L22*CIT_history!L$54))/(1-(CIT_fed_deduction!L22*CIT_history!L$54*CIT_history!L22)))</f>
        <v>0</v>
      </c>
      <c r="M22" s="22">
        <f>IF(CIT_fed_deduction!M22="",0,(CIT_history!M22*(1-CIT_fed_deduction!M22*CIT_history!M$54))/(1-(CIT_fed_deduction!M22*CIT_history!M$54*CIT_history!M22)))</f>
        <v>0</v>
      </c>
      <c r="N22" s="22">
        <f>IF(CIT_fed_deduction!N22="",0,(CIT_history!N22*(1-CIT_fed_deduction!N22*CIT_history!N$54))/(1-(CIT_fed_deduction!N22*CIT_history!N$54*CIT_history!N22)))</f>
        <v>0</v>
      </c>
      <c r="O22" s="22">
        <f>IF(CIT_fed_deduction!O22="",0,(CIT_history!O22*(1-CIT_fed_deduction!O22*CIT_history!O$54))/(1-(CIT_fed_deduction!O22*CIT_history!O$54*CIT_history!O22)))</f>
        <v>0</v>
      </c>
      <c r="P22" s="22">
        <f>IF(CIT_fed_deduction!P22="",0,(CIT_history!P22*(1-CIT_fed_deduction!P22*CIT_history!P$54))/(1-(CIT_fed_deduction!P22*CIT_history!P$54*CIT_history!P22)))</f>
        <v>0</v>
      </c>
      <c r="Q22" s="22">
        <f>IF(CIT_fed_deduction!Q22="",0,(CIT_history!Q22*(1-CIT_fed_deduction!Q22*CIT_history!Q$54))/(1-(CIT_fed_deduction!Q22*CIT_history!Q$54*CIT_history!Q22)))</f>
        <v>0</v>
      </c>
      <c r="R22" s="22">
        <f>IF(CIT_fed_deduction!R22="",0,(CIT_history!R22*(1-CIT_fed_deduction!R22*CIT_history!R$54))/(1-(CIT_fed_deduction!R22*CIT_history!R$54*CIT_history!R22)))</f>
        <v>0</v>
      </c>
      <c r="S22" s="22">
        <f>IF(CIT_fed_deduction!S22="",0,(CIT_history!S22*(1-CIT_fed_deduction!S22*CIT_history!S$54))/(1-(CIT_fed_deduction!S22*CIT_history!S$54*CIT_history!S22)))</f>
        <v>0</v>
      </c>
      <c r="T22" s="22">
        <f>IF(CIT_fed_deduction!T22="",0,(CIT_history!T22*(1-CIT_fed_deduction!T22*CIT_history!T$54))/(1-(CIT_fed_deduction!T22*CIT_history!T$54*CIT_history!T22)))</f>
        <v>0</v>
      </c>
      <c r="U22" s="22">
        <f>IF(CIT_fed_deduction!U22="",0,(CIT_history!U22*(1-CIT_fed_deduction!U22*CIT_history!U$54))/(1-(CIT_fed_deduction!U22*CIT_history!U$54*CIT_history!U22)))</f>
        <v>0</v>
      </c>
      <c r="V22" s="22">
        <f>IF(CIT_fed_deduction!V22="",0,(CIT_history!V22*(1-CIT_fed_deduction!V22*CIT_history!V$54))/(1-(CIT_fed_deduction!V22*CIT_history!V$54*CIT_history!V22)))</f>
        <v>0</v>
      </c>
      <c r="W22" s="22">
        <f>IF(CIT_fed_deduction!W22="",0,(CIT_history!W22*(1-CIT_fed_deduction!W22*CIT_history!W$54))/(1-(CIT_fed_deduction!W22*CIT_history!W$54*CIT_history!W22)))</f>
        <v>0</v>
      </c>
      <c r="X22" s="22">
        <f>IF(CIT_fed_deduction!X22="",0,(CIT_history!X22*(1-CIT_fed_deduction!X22*CIT_history!X$54))/(1-(CIT_fed_deduction!X22*CIT_history!X$54*CIT_history!X22)))</f>
        <v>0</v>
      </c>
      <c r="Y22" s="22">
        <f>IF(CIT_fed_deduction!Y22="",0,(CIT_history!Y22*(1-CIT_fed_deduction!Y22*CIT_history!Y$54))/(1-(CIT_fed_deduction!Y22*CIT_history!Y$54*CIT_history!Y22)))</f>
        <v>0</v>
      </c>
      <c r="Z22" s="22">
        <f>IF(CIT_fed_deduction!Z22="",0,(CIT_history!Z22*(1-CIT_fed_deduction!Z22*CIT_history!Z$54))/(1-(CIT_fed_deduction!Z22*CIT_history!Z$54*CIT_history!Z22)))</f>
        <v>0</v>
      </c>
      <c r="AA22" s="22">
        <f>IF(CIT_fed_deduction!AA22="",0,(CIT_history!AA22*(1-CIT_fed_deduction!AA22*CIT_history!AA$54))/(1-(CIT_fed_deduction!AA22*CIT_history!AA$54*CIT_history!AA22)))</f>
        <v>0</v>
      </c>
      <c r="AB22" s="22">
        <f>IF(CIT_fed_deduction!AB22="",0,(CIT_history!AB22*(1-CIT_fed_deduction!AB22*CIT_history!AB$54))/(1-(CIT_fed_deduction!AB22*CIT_history!AB$54*CIT_history!AB22)))</f>
        <v>0</v>
      </c>
      <c r="AC22" s="22">
        <f>IF(CIT_fed_deduction!AC22="",0,(CIT_history!AC22*(1-CIT_fed_deduction!AC22*CIT_history!AC$54))/(1-(CIT_fed_deduction!AC22*CIT_history!AC$54*CIT_history!AC22)))</f>
        <v>0</v>
      </c>
      <c r="AD22" s="22">
        <f>IF(CIT_fed_deduction!AD22="",0,(CIT_history!AD22*(1-CIT_fed_deduction!AD22*CIT_history!AD$54))/(1-(CIT_fed_deduction!AD22*CIT_history!AD$54*CIT_history!AD22)))</f>
        <v>0</v>
      </c>
      <c r="AE22" s="22">
        <f>IF(CIT_fed_deduction!AE22="",0,(CIT_history!AE22*(1-CIT_fed_deduction!AE22*CIT_history!AE$54))/(1-(CIT_fed_deduction!AE22*CIT_history!AE$54*CIT_history!AE22)))</f>
        <v>0</v>
      </c>
      <c r="AF22" s="22">
        <f>IF(CIT_fed_deduction!AF22="",0,(CIT_history!AF22*(1-CIT_fed_deduction!AF22*CIT_history!AF$54))/(1-(CIT_fed_deduction!AF22*CIT_history!AF$54*CIT_history!AF22)))</f>
        <v>0</v>
      </c>
      <c r="AG22" s="22">
        <f>IF(CIT_fed_deduction!AG22="",0,(CIT_history!AG22*(1-CIT_fed_deduction!AG22*CIT_history!AG$54))/(1-(CIT_fed_deduction!AG22*CIT_history!AG$54*CIT_history!AG22)))</f>
        <v>0</v>
      </c>
      <c r="AH22" s="22">
        <f>IF(CIT_fed_deduction!AH22="",0,(CIT_history!AH22*(1-CIT_fed_deduction!AH22*CIT_history!AH$54))/(1-(CIT_fed_deduction!AH22*CIT_history!AH$54*CIT_history!AH22)))</f>
        <v>0</v>
      </c>
      <c r="AI22" s="22">
        <f>IF(CIT_fed_deduction!AI22="",0,(CIT_history!AI22*(1-CIT_fed_deduction!AI22*CIT_history!AI$54))/(1-(CIT_fed_deduction!AI22*CIT_history!AI$54*CIT_history!AI22)))</f>
        <v>0</v>
      </c>
      <c r="AJ22" s="22">
        <f>IF(CIT_fed_deduction!AJ22="",0,(CIT_history!AJ22*(1-CIT_fed_deduction!AJ22*CIT_history!AJ$54))/(1-(CIT_fed_deduction!AJ22*CIT_history!AJ$54*CIT_history!AJ22)))</f>
        <v>0</v>
      </c>
      <c r="AK22" s="22">
        <f>IF(CIT_fed_deduction!AK22="",0,(CIT_history!AK22*(1-CIT_fed_deduction!AK22*CIT_history!AK$54))/(1-(CIT_fed_deduction!AK22*CIT_history!AK$54*CIT_history!AK22)))</f>
        <v>0</v>
      </c>
      <c r="AL22" s="22">
        <f>IF(CIT_fed_deduction!AL22="",0,(CIT_history!AL22*(1-CIT_fed_deduction!AL22*CIT_history!AL$54))/(1-(CIT_fed_deduction!AL22*CIT_history!AL$54*CIT_history!AL22)))</f>
        <v>0</v>
      </c>
      <c r="AM22" s="22">
        <f>IF(CIT_fed_deduction!AM22="",0,(CIT_history!AM22*(1-CIT_fed_deduction!AM22*CIT_history!AM$54))/(1-(CIT_fed_deduction!AM22*CIT_history!AM$54*CIT_history!AM22)))</f>
        <v>4.2531898924193148E-3</v>
      </c>
      <c r="AN22" s="22">
        <f>IF(CIT_fed_deduction!AN22="",0,(CIT_history!AN22*(1-CIT_fed_deduction!AN22*CIT_history!AN$54))/(1-(CIT_fed_deduction!AN22*CIT_history!AN$54*CIT_history!AN22)))</f>
        <v>4.0538511586006715E-3</v>
      </c>
      <c r="AO22" s="22">
        <f>IF(CIT_fed_deduction!AO22="",0,(CIT_history!AO22*(1-CIT_fed_deduction!AO22*CIT_history!AO$54))/(1-(CIT_fed_deduction!AO22*CIT_history!AO$54*CIT_history!AO22)))</f>
        <v>1.4999999999999999E-2</v>
      </c>
      <c r="AP22" s="22">
        <f>IF(CIT_fed_deduction!AP22="",0,(CIT_history!AP22*(1-CIT_fed_deduction!AP22*CIT_history!AP$54))/(1-(CIT_fed_deduction!AP22*CIT_history!AP$54*CIT_history!AP22)))</f>
        <v>1.4999999999999999E-2</v>
      </c>
      <c r="AQ22" s="22">
        <f>IF(CIT_fed_deduction!AQ22="",0,(CIT_history!AQ22*(1-CIT_fed_deduction!AQ22*CIT_history!AQ$54))/(1-(CIT_fed_deduction!AQ22*CIT_history!AQ$54*CIT_history!AQ22)))</f>
        <v>1.4999999999999999E-2</v>
      </c>
      <c r="AR22" s="22">
        <f>IF(CIT_fed_deduction!AR22="",0,(CIT_history!AR22*(1-CIT_fed_deduction!AR22*CIT_history!AR$54))/(1-(CIT_fed_deduction!AR22*CIT_history!AR$54*CIT_history!AR22)))</f>
        <v>0.01</v>
      </c>
      <c r="AS22" s="22">
        <f>IF(CIT_fed_deduction!AS22="",0,(CIT_history!AS22*(1-CIT_fed_deduction!AS22*CIT_history!AS$54))/(1-(CIT_fed_deduction!AS22*CIT_history!AS$54*CIT_history!AS22)))</f>
        <v>0.01</v>
      </c>
      <c r="AT22" s="22">
        <f>IF(CIT_fed_deduction!AT22="",0,(CIT_history!AT22*(1-CIT_fed_deduction!AT22*CIT_history!AT$54))/(1-(CIT_fed_deduction!AT22*CIT_history!AT$54*CIT_history!AT22)))</f>
        <v>0.01</v>
      </c>
      <c r="AU22" s="22">
        <f>IF(CIT_fed_deduction!AU22="",0,(CIT_history!AU22*(1-CIT_fed_deduction!AU22*CIT_history!AU$54))/(1-(CIT_fed_deduction!AU22*CIT_history!AU$54*CIT_history!AU22)))</f>
        <v>1.4999999999999999E-2</v>
      </c>
      <c r="AV22" s="22">
        <f>IF(CIT_fed_deduction!AV22="",0,(CIT_history!AV22*(1-CIT_fed_deduction!AV22*CIT_history!AV$54))/(1-(CIT_fed_deduction!AV22*CIT_history!AV$54*CIT_history!AV22)))</f>
        <v>1.4999999999999999E-2</v>
      </c>
      <c r="AW22" s="22">
        <f>IF(CIT_fed_deduction!AW22="",0,(CIT_history!AW22*(1-CIT_fed_deduction!AW22*CIT_history!AW$54))/(1-(CIT_fed_deduction!AW22*CIT_history!AW$54*CIT_history!AW22)))</f>
        <v>1.4999999999999999E-2</v>
      </c>
      <c r="AX22" s="22">
        <f>IF(CIT_fed_deduction!AX22="",0,(CIT_history!AX22*(1-CIT_fed_deduction!AX22*CIT_history!AX$54))/(1-(CIT_fed_deduction!AX22*CIT_history!AX$54*CIT_history!AX22)))</f>
        <v>0.04</v>
      </c>
      <c r="AY22" s="22">
        <f>IF(CIT_fed_deduction!AY22="",0,(CIT_history!AY22*(1-CIT_fed_deduction!AY22*CIT_history!AY$54))/(1-(CIT_fed_deduction!AY22*CIT_history!AY$54*CIT_history!AY22)))</f>
        <v>0.04</v>
      </c>
      <c r="AZ22" s="22">
        <f>IF(CIT_fed_deduction!AZ22="",0,(CIT_history!AZ22*(1-CIT_fed_deduction!AZ22*CIT_history!AZ$54))/(1-(CIT_fed_deduction!AZ22*CIT_history!AZ$54*CIT_history!AZ22)))</f>
        <v>0.04</v>
      </c>
      <c r="BA22" s="22">
        <f>IF(CIT_fed_deduction!BA22="",0,(CIT_history!BA22*(1-CIT_fed_deduction!BA22*CIT_history!BA$54))/(1-(CIT_fed_deduction!BA22*CIT_history!BA$54*CIT_history!BA22)))</f>
        <v>0.04</v>
      </c>
      <c r="BB22" s="22">
        <f>IF(CIT_fed_deduction!BB22="",0,(CIT_history!BB22*(1-CIT_fed_deduction!BB22*CIT_history!BB$54))/(1-(CIT_fed_deduction!BB22*CIT_history!BB$54*CIT_history!BB22)))</f>
        <v>0.04</v>
      </c>
      <c r="BC22" s="22">
        <f>IF(CIT_fed_deduction!BC22="",0,(CIT_history!BC22*(1-CIT_fed_deduction!BC22*CIT_history!BC$54))/(1-(CIT_fed_deduction!BC22*CIT_history!BC$54*CIT_history!BC22)))</f>
        <v>0.04</v>
      </c>
      <c r="BD22" s="22">
        <f>IF(CIT_fed_deduction!BD22="",0,(CIT_history!BD22*(1-CIT_fed_deduction!BD22*CIT_history!BD$54))/(1-(CIT_fed_deduction!BD22*CIT_history!BD$54*CIT_history!BD22)))</f>
        <v>0.04</v>
      </c>
      <c r="BE22" s="22">
        <f>IF(CIT_fed_deduction!BE22="",0,(CIT_history!BE22*(1-CIT_fed_deduction!BE22*CIT_history!BE$54))/(1-(CIT_fed_deduction!BE22*CIT_history!BE$54*CIT_history!BE22)))</f>
        <v>0.05</v>
      </c>
      <c r="BF22" s="22">
        <f>IF(CIT_fed_deduction!BF22="",0,(CIT_history!BF22*(1-CIT_fed_deduction!BF22*CIT_history!BF$54))/(1-(CIT_fed_deduction!BF22*CIT_history!BF$54*CIT_history!BF22)))</f>
        <v>5.5E-2</v>
      </c>
      <c r="BG22" s="22">
        <f>IF(CIT_fed_deduction!BG22="",0,(CIT_history!BG22*(1-CIT_fed_deduction!BG22*CIT_history!BG$54))/(1-(CIT_fed_deduction!BG22*CIT_history!BG$54*CIT_history!BG22)))</f>
        <v>5.5E-2</v>
      </c>
      <c r="BH22" s="22">
        <f>IF(CIT_fed_deduction!BH22="",0,(CIT_history!BH22*(1-CIT_fed_deduction!BH22*CIT_history!BH$54))/(1-(CIT_fed_deduction!BH22*CIT_history!BH$54*CIT_history!BH22)))</f>
        <v>5.5E-2</v>
      </c>
      <c r="BI22" s="22">
        <f>IF(CIT_fed_deduction!BI22="",0,(CIT_history!BI22*(1-CIT_fed_deduction!BI22*CIT_history!BI$54))/(1-(CIT_fed_deduction!BI22*CIT_history!BI$54*CIT_history!BI22)))</f>
        <v>5.5E-2</v>
      </c>
      <c r="BJ22" s="22">
        <f>IF(CIT_fed_deduction!BJ22="",0,(CIT_history!BJ22*(1-CIT_fed_deduction!BJ22*CIT_history!BJ$54))/(1-(CIT_fed_deduction!BJ22*CIT_history!BJ$54*CIT_history!BJ22)))</f>
        <v>5.5E-2</v>
      </c>
      <c r="BK22" s="22">
        <f>IF(CIT_fed_deduction!BK22="",0,(CIT_history!BK22*(1-CIT_fed_deduction!BK22*CIT_history!BK$54))/(1-(CIT_fed_deduction!BK22*CIT_history!BK$54*CIT_history!BK22)))</f>
        <v>5.5E-2</v>
      </c>
      <c r="BL22" s="22">
        <f>IF(CIT_fed_deduction!BL22="",0,(CIT_history!BL22*(1-CIT_fed_deduction!BL22*CIT_history!BL$54))/(1-(CIT_fed_deduction!BL22*CIT_history!BL$54*CIT_history!BL22)))</f>
        <v>0.05</v>
      </c>
      <c r="BM22" s="22">
        <f>IF(CIT_fed_deduction!BM22="",0,(CIT_history!BM22*(1-CIT_fed_deduction!BM22*CIT_history!BM$54))/(1-(CIT_fed_deduction!BM22*CIT_history!BM$54*CIT_history!BM22)))</f>
        <v>0.05</v>
      </c>
      <c r="BN22" s="22">
        <f>IF(CIT_fed_deduction!BN22="",0,(CIT_history!BN22*(1-CIT_fed_deduction!BN22*CIT_history!BN$54))/(1-(CIT_fed_deduction!BN22*CIT_history!BN$54*CIT_history!BN22)))</f>
        <v>0.05</v>
      </c>
      <c r="BO22" s="22">
        <f>IF(CIT_fed_deduction!BO22="",0,(CIT_history!BO22*(1-CIT_fed_deduction!BO22*CIT_history!BO$54))/(1-(CIT_fed_deduction!BO22*CIT_history!BO$54*CIT_history!BO22)))</f>
        <v>0.05</v>
      </c>
      <c r="BP22" s="22">
        <f>IF(CIT_fed_deduction!BP22="",0,(CIT_history!BP22*(1-CIT_fed_deduction!BP22*CIT_history!BP$54))/(1-(CIT_fed_deduction!BP22*CIT_history!BP$54*CIT_history!BP22)))</f>
        <v>0.05</v>
      </c>
      <c r="BQ22" s="22">
        <f>IF(CIT_fed_deduction!BQ22="",0,(CIT_history!BQ22*(1-CIT_fed_deduction!BQ22*CIT_history!BQ$54))/(1-(CIT_fed_deduction!BQ22*CIT_history!BQ$54*CIT_history!BQ22)))</f>
        <v>0.05</v>
      </c>
      <c r="BR22" s="22">
        <f>IF(CIT_fed_deduction!BR22="",0,(CIT_history!BR22*(1-CIT_fed_deduction!BR22*CIT_history!BR$54))/(1-(CIT_fed_deduction!BR22*CIT_history!BR$54*CIT_history!BR22)))</f>
        <v>7.0000000000000007E-2</v>
      </c>
      <c r="BS22" s="22">
        <f>IF(CIT_fed_deduction!BS22="",0,(CIT_history!BS22*(1-CIT_fed_deduction!BS22*CIT_history!BS$54))/(1-(CIT_fed_deduction!BS22*CIT_history!BS$54*CIT_history!BS22)))</f>
        <v>7.0000000000000007E-2</v>
      </c>
      <c r="BT22" s="22">
        <f>IF(CIT_fed_deduction!BT22="",0,(CIT_history!BT22*(1-CIT_fed_deduction!BT22*CIT_history!BT$54))/(1-(CIT_fed_deduction!BT22*CIT_history!BT$54*CIT_history!BT22)))</f>
        <v>7.0000000000000007E-2</v>
      </c>
      <c r="BU22" s="22">
        <f>IF(CIT_fed_deduction!BU22="",0,(CIT_history!BU22*(1-CIT_fed_deduction!BU22*CIT_history!BU$54))/(1-(CIT_fed_deduction!BU22*CIT_history!BU$54*CIT_history!BU22)))</f>
        <v>7.0000000000000007E-2</v>
      </c>
      <c r="BV22" s="22">
        <f>IF(CIT_fed_deduction!BV22="",0,(CIT_history!BV22*(1-CIT_fed_deduction!BV22*CIT_history!BV$54))/(1-(CIT_fed_deduction!BV22*CIT_history!BV$54*CIT_history!BV22)))</f>
        <v>7.0000000000000007E-2</v>
      </c>
      <c r="BW22" s="22">
        <f>IF(CIT_fed_deduction!BW22="",0,(CIT_history!BW22*(1-CIT_fed_deduction!BW22*CIT_history!BW$54))/(1-(CIT_fed_deduction!BW22*CIT_history!BW$54*CIT_history!BW22)))</f>
        <v>7.0000000000000007E-2</v>
      </c>
      <c r="BX22" s="22">
        <f>IF(CIT_fed_deduction!BX22="",0,(CIT_history!BX22*(1-CIT_fed_deduction!BX22*CIT_history!BX$54))/(1-(CIT_fed_deduction!BX22*CIT_history!BX$54*CIT_history!BX22)))</f>
        <v>7.0000000000000007E-2</v>
      </c>
      <c r="BY22" s="22">
        <f>IF(CIT_fed_deduction!BY22="",0,(CIT_history!BY22*(1-CIT_fed_deduction!BY22*CIT_history!BY$54))/(1-(CIT_fed_deduction!BY22*CIT_history!BY$54*CIT_history!BY22)))</f>
        <v>7.0000000000000007E-2</v>
      </c>
      <c r="BZ22" s="22">
        <f>IF(CIT_fed_deduction!BZ22="",0,(CIT_history!BZ22*(1-CIT_fed_deduction!BZ22*CIT_history!BZ$54))/(1-(CIT_fed_deduction!BZ22*CIT_history!BZ$54*CIT_history!BZ22)))</f>
        <v>7.0000000000000007E-2</v>
      </c>
      <c r="CA22" s="22">
        <f>IF(CIT_fed_deduction!CA22="",0,(CIT_history!CA22*(1-CIT_fed_deduction!CA22*CIT_history!CA$54))/(1-(CIT_fed_deduction!CA22*CIT_history!CA$54*CIT_history!CA22)))</f>
        <v>7.0000000000000007E-2</v>
      </c>
      <c r="CB22" s="22">
        <f>IF(CIT_fed_deduction!CB22="",0,(CIT_history!CB22*(1-CIT_fed_deduction!CB22*CIT_history!CB$54))/(1-(CIT_fed_deduction!CB22*CIT_history!CB$54*CIT_history!CB22)))</f>
        <v>7.0000000000000007E-2</v>
      </c>
      <c r="CC22" s="22">
        <f>IF(CIT_fed_deduction!CC22="",0,(CIT_history!CC22*(1-CIT_fed_deduction!CC22*CIT_history!CC$54))/(1-(CIT_fed_deduction!CC22*CIT_history!CC$54*CIT_history!CC22)))</f>
        <v>7.0000000000000007E-2</v>
      </c>
      <c r="CD22" s="22">
        <f>IF(CIT_fed_deduction!CD22="",0,(CIT_history!CD22*(1-CIT_fed_deduction!CD22*CIT_history!CD$54))/(1-(CIT_fed_deduction!CD22*CIT_history!CD$54*CIT_history!CD22)))</f>
        <v>7.0000000000000007E-2</v>
      </c>
      <c r="CE22" s="22">
        <f>IF(CIT_fed_deduction!CE22="",0,(CIT_history!CE22*(1-CIT_fed_deduction!CE22*CIT_history!CE$54))/(1-(CIT_fed_deduction!CE22*CIT_history!CE$54*CIT_history!CE22)))</f>
        <v>7.0000000000000007E-2</v>
      </c>
      <c r="CF22" s="22">
        <f>IF(CIT_fed_deduction!CF22="",0,(CIT_history!CF22*(1-CIT_fed_deduction!CF22*CIT_history!CF$54))/(1-(CIT_fed_deduction!CF22*CIT_history!CF$54*CIT_history!CF22)))</f>
        <v>7.0000000000000007E-2</v>
      </c>
      <c r="CG22" s="22">
        <f>IF(CIT_fed_deduction!CG22="",0,(CIT_history!CG22*(1-CIT_fed_deduction!CG22*CIT_history!CG$54))/(1-(CIT_fed_deduction!CG22*CIT_history!CG$54*CIT_history!CG22)))</f>
        <v>7.0000000000000007E-2</v>
      </c>
      <c r="CH22" s="22">
        <f>IF(CIT_fed_deduction!CH22="",0,(CIT_history!CH22*(1-CIT_fed_deduction!CH22*CIT_history!CH$54))/(1-(CIT_fed_deduction!CH22*CIT_history!CH$54*CIT_history!CH22)))</f>
        <v>7.0000000000000007E-2</v>
      </c>
      <c r="CI22" s="22">
        <f>IF(CIT_fed_deduction!CI22="",0,(CIT_history!CI22*(1-CIT_fed_deduction!CI22*CIT_history!CI$54))/(1-(CIT_fed_deduction!CI22*CIT_history!CI$54*CIT_history!CI22)))</f>
        <v>7.0000000000000007E-2</v>
      </c>
      <c r="CJ22" s="22">
        <f>IF(CIT_fed_deduction!CJ22="",0,(CIT_history!CJ22*(1-CIT_fed_deduction!CJ22*CIT_history!CJ$54))/(1-(CIT_fed_deduction!CJ22*CIT_history!CJ$54*CIT_history!CJ22)))</f>
        <v>7.0000000000000007E-2</v>
      </c>
      <c r="CK22" s="22">
        <f>IF(CIT_fed_deduction!CK22="",0,(CIT_history!CK22*(1-CIT_fed_deduction!CK22*CIT_history!CK$54))/(1-(CIT_fed_deduction!CK22*CIT_history!CK$54*CIT_history!CK22)))</f>
        <v>7.0000000000000007E-2</v>
      </c>
      <c r="CL22" s="22">
        <f>IF(CIT_fed_deduction!CL22="",0,(CIT_history!CL22*(1-CIT_fed_deduction!CL22*CIT_history!CL$54))/(1-(CIT_fed_deduction!CL22*CIT_history!CL$54*CIT_history!CL22)))</f>
        <v>7.0000000000000007E-2</v>
      </c>
      <c r="CM22" s="22">
        <f>IF(CIT_fed_deduction!CM22="",0,(CIT_history!CM22*(1-CIT_fed_deduction!CM22*CIT_history!CM$54))/(1-(CIT_fed_deduction!CM22*CIT_history!CM$54*CIT_history!CM22)))</f>
        <v>7.0000000000000007E-2</v>
      </c>
      <c r="CN22" s="22">
        <f>IF(CIT_fed_deduction!CN22="",0,(CIT_history!CN22*(1-CIT_fed_deduction!CN22*CIT_history!CN$54))/(1-(CIT_fed_deduction!CN22*CIT_history!CN$54*CIT_history!CN22)))</f>
        <v>7.0000000000000007E-2</v>
      </c>
      <c r="CO22" s="22">
        <f>IF(CIT_fed_deduction!CO22="",0,(CIT_history!CO22*(1-CIT_fed_deduction!CO22*CIT_history!CO$54))/(1-(CIT_fed_deduction!CO22*CIT_history!CO$54*CIT_history!CO22)))</f>
        <v>7.0000000000000007E-2</v>
      </c>
      <c r="CP22" s="22">
        <f>IF(CIT_fed_deduction!CP22="",0,(CIT_history!CP22*(1-CIT_fed_deduction!CP22*CIT_history!CP$54))/(1-(CIT_fed_deduction!CP22*CIT_history!CP$54*CIT_history!CP22)))</f>
        <v>7.0000000000000007E-2</v>
      </c>
      <c r="CQ22" s="22">
        <f>IF(CIT_fed_deduction!CQ22="",0,(CIT_history!CQ22*(1-CIT_fed_deduction!CQ22*CIT_history!CQ$54))/(1-(CIT_fed_deduction!CQ22*CIT_history!CQ$54*CIT_history!CQ22)))</f>
        <v>7.0000000000000007E-2</v>
      </c>
      <c r="CR22" s="22">
        <f>IF(CIT_fed_deduction!CR22="",0,(CIT_history!CR22*(1-CIT_fed_deduction!CR22*CIT_history!CR$54))/(1-(CIT_fed_deduction!CR22*CIT_history!CR$54*CIT_history!CR22)))</f>
        <v>7.0000000000000007E-2</v>
      </c>
      <c r="CS22" s="22">
        <f>IF(CIT_fed_deduction!CS22="",0,(CIT_history!CS22*(1-CIT_fed_deduction!CS22*CIT_history!CS$54))/(1-(CIT_fed_deduction!CS22*CIT_history!CS$54*CIT_history!CS22)))</f>
        <v>7.0000000000000007E-2</v>
      </c>
      <c r="CT22" s="22">
        <f>IF(CIT_fed_deduction!CT22="",0,(CIT_history!CT22*(1-CIT_fed_deduction!CT22*CIT_history!CT$54))/(1-(CIT_fed_deduction!CT22*CIT_history!CT$54*CIT_history!CT22)))</f>
        <v>7.0000000000000007E-2</v>
      </c>
      <c r="CU22" s="22">
        <f>IF(CIT_fed_deduction!CU22="",0,(CIT_history!CU22*(1-CIT_fed_deduction!CU22*CIT_history!CU$54))/(1-(CIT_fed_deduction!CU22*CIT_history!CU$54*CIT_history!CU22)))</f>
        <v>7.0000000000000007E-2</v>
      </c>
      <c r="CV22" s="22">
        <f>IF(CIT_fed_deduction!CV22="",0,(CIT_history!CV22*(1-CIT_fed_deduction!CV22*CIT_history!CV$54))/(1-(CIT_fed_deduction!CV22*CIT_history!CV$54*CIT_history!CV22)))</f>
        <v>7.0000000000000007E-2</v>
      </c>
      <c r="CW22" s="22">
        <f>IF(CIT_fed_deduction!CW22="",0,(CIT_history!CW22*(1-CIT_fed_deduction!CW22*CIT_history!CW$54))/(1-(CIT_fed_deduction!CW22*CIT_history!CW$54*CIT_history!CW22)))</f>
        <v>7.0000000000000007E-2</v>
      </c>
      <c r="CX22" s="22">
        <f>IF(CIT_fed_deduction!CX22="",0,(CIT_history!CX22*(1-CIT_fed_deduction!CX22*CIT_history!CX$54))/(1-(CIT_fed_deduction!CX22*CIT_history!CX$54*CIT_history!CX22)))</f>
        <v>7.0000000000000007E-2</v>
      </c>
      <c r="CY22" s="22">
        <f>IF(CIT_fed_deduction!CY22="",0,(CIT_history!CY22*(1-CIT_fed_deduction!CY22*CIT_history!CY$54))/(1-(CIT_fed_deduction!CY22*CIT_history!CY$54*CIT_history!CY22)))</f>
        <v>7.0000000000000007E-2</v>
      </c>
      <c r="CZ22" s="22">
        <f>IF(CIT_fed_deduction!CZ22="",0,(CIT_history!CZ22*(1-CIT_fed_deduction!CZ22*CIT_history!CZ$54))/(1-(CIT_fed_deduction!CZ22*CIT_history!CZ$54*CIT_history!CZ22)))</f>
        <v>7.0000000000000007E-2</v>
      </c>
      <c r="DA22" s="22">
        <f>IF(CIT_fed_deduction!DA22="",0,(CIT_history!DA22*(1-CIT_fed_deduction!DA22*CIT_history!DA$54))/(1-(CIT_fed_deduction!DA22*CIT_history!DA$54*CIT_history!DA22)))</f>
        <v>7.0000000000000007E-2</v>
      </c>
      <c r="DB22" s="22">
        <f>IF(CIT_fed_deduction!DB22="",0,(CIT_history!DB22*(1-CIT_fed_deduction!DB22*CIT_history!DB$54))/(1-(CIT_fed_deduction!DB22*CIT_history!DB$54*CIT_history!DB22)))</f>
        <v>7.0000000000000007E-2</v>
      </c>
      <c r="DC22" s="22">
        <f>IF(CIT_fed_deduction!DC22="",0,(CIT_history!DC22*(1-CIT_fed_deduction!DC22*CIT_history!DC$54))/(1-(CIT_fed_deduction!DC22*CIT_history!DC$54*CIT_history!DC22)))</f>
        <v>7.0000000000000007E-2</v>
      </c>
      <c r="DD22" s="22">
        <f>IF(CIT_fed_deduction!DD22="",0,(CIT_history!DD22*(1-CIT_fed_deduction!DD22*CIT_history!DD$54))/(1-(CIT_fed_deduction!DD22*CIT_history!DD$54*CIT_history!DD22)))</f>
        <v>7.0000000000000007E-2</v>
      </c>
      <c r="DE22" s="22">
        <f>IF(CIT_fed_deduction!DE22="",0,(CIT_history!DE22*(1-CIT_fed_deduction!DE22*CIT_history!DE$54))/(1-(CIT_fed_deduction!DE22*CIT_history!DE$54*CIT_history!DE22)))</f>
        <v>7.0000000000000007E-2</v>
      </c>
      <c r="DF22" s="22">
        <f>IF(CIT_fed_deduction!DF22="",0,(CIT_history!DF22*(1-CIT_fed_deduction!DF22*CIT_history!DF$54))/(1-(CIT_fed_deduction!DF22*CIT_history!DF$54*CIT_history!DF22)))</f>
        <v>8.2500000000000004E-2</v>
      </c>
      <c r="DG22" s="22">
        <f>IF(CIT_fed_deduction!DG22="",0,(CIT_history!DG22*(1-CIT_fed_deduction!DG22*CIT_history!DG$54))/(1-(CIT_fed_deduction!DG22*CIT_history!DG$54*CIT_history!DG22)))</f>
        <v>8.2500000000000004E-2</v>
      </c>
      <c r="DH22" s="22">
        <f>IF(CIT_fed_deduction!DH22="",0,(CIT_history!DH22*(1-CIT_fed_deduction!DH22*CIT_history!DH$54))/(1-(CIT_fed_deduction!DH22*CIT_history!DH$54*CIT_history!DH22)))</f>
        <v>8.2500000000000004E-2</v>
      </c>
      <c r="DI22" s="22">
        <f>IF(CIT_fed_deduction!DI22="",0,(CIT_history!DI22*(1-CIT_fed_deduction!DI22*CIT_history!DI$54))/(1-(CIT_fed_deduction!DI22*CIT_history!DI$54*CIT_history!DI22)))</f>
        <v>8.2500000000000004E-2</v>
      </c>
      <c r="DJ22" s="22">
        <f>IF(CIT_fed_deduction!DJ22="",0,(CIT_history!DJ22*(1-CIT_fed_deduction!DJ22*CIT_history!DJ$54))/(1-(CIT_fed_deduction!DJ22*CIT_history!DJ$54*CIT_history!DJ22)))</f>
        <v>8.2500000000000004E-2</v>
      </c>
      <c r="DK22" s="22">
        <f>IF(CIT_fed_deduction!DK22="",0,(CIT_history!DK22*(1-CIT_fed_deduction!DK22*CIT_history!DK$54))/(1-(CIT_fed_deduction!DK22*CIT_history!DK$54*CIT_history!DK22)))</f>
        <v>8.2500000000000004E-2</v>
      </c>
      <c r="DL22" s="22">
        <f>IF(CIT_fed_deduction!DL22="",0,(CIT_history!DL22*(1-CIT_fed_deduction!DL22*CIT_history!DL$54))/(1-(CIT_fed_deduction!DL22*CIT_history!DL$54*CIT_history!DL22)))</f>
        <v>8.2500000000000004E-2</v>
      </c>
      <c r="DM22" s="22">
        <f>IF(CIT_fed_deduction!DM22="",0,(CIT_history!DM22*(1-CIT_fed_deduction!DM22*CIT_history!DM$54))/(1-(CIT_fed_deduction!DM22*CIT_history!DM$54*CIT_history!DM22)))</f>
        <v>8.2500000000000004E-2</v>
      </c>
      <c r="DN22" s="22">
        <f>IF(CIT_fed_deduction!DN22="",0,(CIT_history!DN22*(1-CIT_fed_deduction!DN22*CIT_history!DN$54))/(1-(CIT_fed_deduction!DN22*CIT_history!DN$54*CIT_history!DN22)))</f>
        <v>8.2500000000000004E-2</v>
      </c>
      <c r="DO22" s="22">
        <f>IF(CIT_fed_deduction!DO22="",0,(CIT_history!DO22*(1-CIT_fed_deduction!DO22*CIT_history!DO$54))/(1-(CIT_fed_deduction!DO22*CIT_history!DO$54*CIT_history!DO22)))</f>
        <v>8.2500000000000004E-2</v>
      </c>
      <c r="DP22" s="22">
        <f>IF(CIT_fed_deduction!DP22="",0,(CIT_history!DP22*(1-CIT_fed_deduction!DP22*CIT_history!DP$54))/(1-(CIT_fed_deduction!DP22*CIT_history!DP$54*CIT_history!DP22)))</f>
        <v>8.2500000000000004E-2</v>
      </c>
      <c r="DQ22" s="22">
        <f>IF(CIT_fed_deduction!DQ22="",0,(CIT_history!DQ22*(1-CIT_fed_deduction!DQ22*CIT_history!DQ$54))/(1-(CIT_fed_deduction!DQ22*CIT_history!DQ$54*CIT_history!DQ22)))</f>
        <v>8.2500000000000004E-2</v>
      </c>
      <c r="DR22" s="22">
        <f>IF(CIT_fed_deduction!DR22="",0,(CIT_history!DR22*(1-CIT_fed_deduction!DR22*CIT_history!DR$54))/(1-(CIT_fed_deduction!DR22*CIT_history!DR$54*CIT_history!DR22)))</f>
        <v>8.2500000000000004E-2</v>
      </c>
      <c r="DS22" s="22">
        <f>IF(CIT_fed_deduction!DS22="",0,(CIT_history!DS22*(1-CIT_fed_deduction!DS22*CIT_history!DS$54))/(1-(CIT_fed_deduction!DS22*CIT_history!DS$54*CIT_history!DS22)))</f>
        <v>8.2500000000000004E-2</v>
      </c>
      <c r="DT22" s="22">
        <f>IF(CIT_fed_deduction!DT22="",0,(CIT_history!DT22*(1-CIT_fed_deduction!DT22*CIT_history!DT$54))/(1-(CIT_fed_deduction!DT22*CIT_history!DT$54*CIT_history!DT22)))</f>
        <v>8.2500000000000004E-2</v>
      </c>
      <c r="DU22" s="22">
        <f>IF(CIT_fed_deduction!DU22="",0,(CIT_history!DU22*(1-CIT_fed_deduction!DU22*CIT_history!DU$54))/(1-(CIT_fed_deduction!DU22*CIT_history!DU$54*CIT_history!DU22)))</f>
        <v>8.2500000000000004E-2</v>
      </c>
      <c r="DV22" s="22">
        <f>IF(CIT_fed_deduction!DV22="",0,(CIT_history!DV22*(1-CIT_fed_deduction!DV22*CIT_history!DV$54))/(1-(CIT_fed_deduction!DV22*CIT_history!DV$54*CIT_history!DV22)))</f>
        <v>8.2500000000000004E-2</v>
      </c>
      <c r="DW22" s="22">
        <f>IF(CIT_fed_deduction!DW22="",0,(CIT_history!DW22*(1-CIT_fed_deduction!DW22*CIT_history!DW$54))/(1-(CIT_fed_deduction!DW22*CIT_history!DW$54*CIT_history!DW22)))</f>
        <v>8.2500000000000004E-2</v>
      </c>
      <c r="DX22" s="22">
        <f>IF(CIT_fed_deduction!DX22="",0,(CIT_history!DX22*(1-CIT_fed_deduction!DX22*CIT_history!DX$54))/(1-(CIT_fed_deduction!DX22*CIT_history!DX$54*CIT_history!DX22)))</f>
        <v>8.2500000000000004E-2</v>
      </c>
      <c r="DY22" s="144">
        <f>IF(CIT_fed_deduction!DY22="",0,(CIT_history!DY22*(1-CIT_fed_deduction!DY22*CIT_history!DY$54))/(1-(CIT_fed_deduction!DY22*CIT_history!DY$54*CIT_history!DY22)))</f>
        <v>8.2500000000000004E-2</v>
      </c>
      <c r="DZ22" s="68"/>
      <c r="EA22" s="68"/>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1"/>
      <c r="FL22" s="1"/>
      <c r="FM22" s="1"/>
      <c r="FN22" s="1"/>
    </row>
    <row r="23" spans="1:170" ht="15" customHeight="1">
      <c r="A23" s="137" t="s">
        <v>47</v>
      </c>
      <c r="B23" s="22">
        <f>IF(CIT_fed_deduction!B23="",0,(CIT_history!B23*(1-CIT_fed_deduction!B23*CIT_history!B$54))/(1-(CIT_fed_deduction!B23*CIT_history!B$54*CIT_history!B23)))</f>
        <v>0</v>
      </c>
      <c r="C23" s="22">
        <f>IF(CIT_fed_deduction!C23="",0,(CIT_history!C23*(1-CIT_fed_deduction!C23*CIT_history!C$54))/(1-(CIT_fed_deduction!C23*CIT_history!C$54*CIT_history!C23)))</f>
        <v>0</v>
      </c>
      <c r="D23" s="22">
        <f>IF(CIT_fed_deduction!D23="",0,(CIT_history!D23*(1-CIT_fed_deduction!D23*CIT_history!D$54))/(1-(CIT_fed_deduction!D23*CIT_history!D$54*CIT_history!D23)))</f>
        <v>0</v>
      </c>
      <c r="E23" s="22">
        <f>IF(CIT_fed_deduction!E23="",0,(CIT_history!E23*(1-CIT_fed_deduction!E23*CIT_history!E$54))/(1-(CIT_fed_deduction!E23*CIT_history!E$54*CIT_history!E23)))</f>
        <v>0</v>
      </c>
      <c r="F23" s="22">
        <f>IF(CIT_fed_deduction!F23="",0,(CIT_history!F23*(1-CIT_fed_deduction!F23*CIT_history!F$54))/(1-(CIT_fed_deduction!F23*CIT_history!F$54*CIT_history!F23)))</f>
        <v>0</v>
      </c>
      <c r="G23" s="22">
        <f>IF(CIT_fed_deduction!G23="",0,(CIT_history!G23*(1-CIT_fed_deduction!G23*CIT_history!G$54))/(1-(CIT_fed_deduction!G23*CIT_history!G$54*CIT_history!G23)))</f>
        <v>0</v>
      </c>
      <c r="H23" s="22">
        <f>IF(CIT_fed_deduction!H23="",0,(CIT_history!H23*(1-CIT_fed_deduction!H23*CIT_history!H$54))/(1-(CIT_fed_deduction!H23*CIT_history!H$54*CIT_history!H23)))</f>
        <v>0</v>
      </c>
      <c r="I23" s="22">
        <f>IF(CIT_fed_deduction!I23="",0,(CIT_history!I23*(1-CIT_fed_deduction!I23*CIT_history!I$54))/(1-(CIT_fed_deduction!I23*CIT_history!I$54*CIT_history!I23)))</f>
        <v>0</v>
      </c>
      <c r="J23" s="22">
        <f>IF(CIT_fed_deduction!J23="",0,(CIT_history!J23*(1-CIT_fed_deduction!J23*CIT_history!J$54))/(1-(CIT_fed_deduction!J23*CIT_history!J$54*CIT_history!J23)))</f>
        <v>0</v>
      </c>
      <c r="K23" s="22">
        <f>IF(CIT_fed_deduction!K23="",0,(CIT_history!K23*(1-CIT_fed_deduction!K23*CIT_history!K$54))/(1-(CIT_fed_deduction!K23*CIT_history!K$54*CIT_history!K23)))</f>
        <v>0</v>
      </c>
      <c r="L23" s="22">
        <f>IF(CIT_fed_deduction!L23="",0,(CIT_history!L23*(1-CIT_fed_deduction!L23*CIT_history!L$54))/(1-(CIT_fed_deduction!L23*CIT_history!L$54*CIT_history!L23)))</f>
        <v>0</v>
      </c>
      <c r="M23" s="22">
        <f>IF(CIT_fed_deduction!M23="",0,(CIT_history!M23*(1-CIT_fed_deduction!M23*CIT_history!M$54))/(1-(CIT_fed_deduction!M23*CIT_history!M$54*CIT_history!M23)))</f>
        <v>0</v>
      </c>
      <c r="N23" s="22">
        <f>IF(CIT_fed_deduction!N23="",0,(CIT_history!N23*(1-CIT_fed_deduction!N23*CIT_history!N$54))/(1-(CIT_fed_deduction!N23*CIT_history!N$54*CIT_history!N23)))</f>
        <v>0</v>
      </c>
      <c r="O23" s="22">
        <f>IF(CIT_fed_deduction!O23="",0,(CIT_history!O23*(1-CIT_fed_deduction!O23*CIT_history!O$54))/(1-(CIT_fed_deduction!O23*CIT_history!O$54*CIT_history!O23)))</f>
        <v>0</v>
      </c>
      <c r="P23" s="22">
        <f>IF(CIT_fed_deduction!P23="",0,(CIT_history!P23*(1-CIT_fed_deduction!P23*CIT_history!P$54))/(1-(CIT_fed_deduction!P23*CIT_history!P$54*CIT_history!P23)))</f>
        <v>0</v>
      </c>
      <c r="Q23" s="22">
        <f>IF(CIT_fed_deduction!Q23="",0,(CIT_history!Q23*(1-CIT_fed_deduction!Q23*CIT_history!Q$54))/(1-(CIT_fed_deduction!Q23*CIT_history!Q$54*CIT_history!Q23)))</f>
        <v>0</v>
      </c>
      <c r="R23" s="22">
        <f>IF(CIT_fed_deduction!R23="",0,(CIT_history!R23*(1-CIT_fed_deduction!R23*CIT_history!R$54))/(1-(CIT_fed_deduction!R23*CIT_history!R$54*CIT_history!R23)))</f>
        <v>0</v>
      </c>
      <c r="S23" s="22">
        <f>IF(CIT_fed_deduction!S23="",0,(CIT_history!S23*(1-CIT_fed_deduction!S23*CIT_history!S$54))/(1-(CIT_fed_deduction!S23*CIT_history!S$54*CIT_history!S23)))</f>
        <v>0</v>
      </c>
      <c r="T23" s="22">
        <f>IF(CIT_fed_deduction!T23="",0,(CIT_history!T23*(1-CIT_fed_deduction!T23*CIT_history!T$54))/(1-(CIT_fed_deduction!T23*CIT_history!T$54*CIT_history!T23)))</f>
        <v>0</v>
      </c>
      <c r="U23" s="22">
        <f>IF(CIT_fed_deduction!U23="",0,(CIT_history!U23*(1-CIT_fed_deduction!U23*CIT_history!U$54))/(1-(CIT_fed_deduction!U23*CIT_history!U$54*CIT_history!U23)))</f>
        <v>2.5000000000000001E-2</v>
      </c>
      <c r="V23" s="22">
        <f>IF(CIT_fed_deduction!V23="",0,(CIT_history!V23*(1-CIT_fed_deduction!V23*CIT_history!V$54))/(1-(CIT_fed_deduction!V23*CIT_history!V$54*CIT_history!V23)))</f>
        <v>3.0000000000000002E-2</v>
      </c>
      <c r="W23" s="22">
        <f>IF(CIT_fed_deduction!W23="",0,(CIT_history!W23*(1-CIT_fed_deduction!W23*CIT_history!W$54))/(1-(CIT_fed_deduction!W23*CIT_history!W$54*CIT_history!W23)))</f>
        <v>3.2500000000000001E-2</v>
      </c>
      <c r="X23" s="22">
        <f>IF(CIT_fed_deduction!X23="",0,(CIT_history!X23*(1-CIT_fed_deduction!X23*CIT_history!X$54))/(1-(CIT_fed_deduction!X23*CIT_history!X$54*CIT_history!X23)))</f>
        <v>3.2500000000000001E-2</v>
      </c>
      <c r="Y23" s="22">
        <f>IF(CIT_fed_deduction!Y23="",0,(CIT_history!Y23*(1-CIT_fed_deduction!Y23*CIT_history!Y$54))/(1-(CIT_fed_deduction!Y23*CIT_history!Y$54*CIT_history!Y23)))</f>
        <v>3.5750000000000004E-2</v>
      </c>
      <c r="Z23" s="22">
        <f>IF(CIT_fed_deduction!Z23="",0,(CIT_history!Z23*(1-CIT_fed_deduction!Z23*CIT_history!Z$54))/(1-(CIT_fed_deduction!Z23*CIT_history!Z$54*CIT_history!Z23)))</f>
        <v>3.5750000000000004E-2</v>
      </c>
      <c r="AA23" s="22">
        <f>IF(CIT_fed_deduction!AA23="",0,(CIT_history!AA23*(1-CIT_fed_deduction!AA23*CIT_history!AA$54))/(1-(CIT_fed_deduction!AA23*CIT_history!AA$54*CIT_history!AA23)))</f>
        <v>3.5750000000000004E-2</v>
      </c>
      <c r="AB23" s="22">
        <f>IF(CIT_fed_deduction!AB23="",0,(CIT_history!AB23*(1-CIT_fed_deduction!AB23*CIT_history!AB$54))/(1-(CIT_fed_deduction!AB23*CIT_history!AB$54*CIT_history!AB23)))</f>
        <v>3.5750000000000004E-2</v>
      </c>
      <c r="AC23" s="22">
        <f>IF(CIT_fed_deduction!AC23="",0,(CIT_history!AC23*(1-CIT_fed_deduction!AC23*CIT_history!AC$54))/(1-(CIT_fed_deduction!AC23*CIT_history!AC$54*CIT_history!AC23)))</f>
        <v>3.5750000000000004E-2</v>
      </c>
      <c r="AD23" s="22">
        <f>IF(CIT_fed_deduction!AD23="",0,(CIT_history!AD23*(1-CIT_fed_deduction!AD23*CIT_history!AD$54))/(1-(CIT_fed_deduction!AD23*CIT_history!AD$54*CIT_history!AD23)))</f>
        <v>3.5750000000000004E-2</v>
      </c>
      <c r="AE23" s="22">
        <f>IF(CIT_fed_deduction!AE23="",0,(CIT_history!AE23*(1-CIT_fed_deduction!AE23*CIT_history!AE$54))/(1-(CIT_fed_deduction!AE23*CIT_history!AE$54*CIT_history!AE23)))</f>
        <v>3.5750000000000004E-2</v>
      </c>
      <c r="AF23" s="22">
        <f>IF(CIT_fed_deduction!AF23="",0,(CIT_history!AF23*(1-CIT_fed_deduction!AF23*CIT_history!AF$54))/(1-(CIT_fed_deduction!AF23*CIT_history!AF$54*CIT_history!AF23)))</f>
        <v>3.5750000000000004E-2</v>
      </c>
      <c r="AG23" s="22">
        <f>IF(CIT_fed_deduction!AG23="",0,(CIT_history!AG23*(1-CIT_fed_deduction!AG23*CIT_history!AG$54))/(1-(CIT_fed_deduction!AG23*CIT_history!AG$54*CIT_history!AG23)))</f>
        <v>3.5750000000000004E-2</v>
      </c>
      <c r="AH23" s="22">
        <f>IF(CIT_fed_deduction!AH23="",0,(CIT_history!AH23*(1-CIT_fed_deduction!AH23*CIT_history!AH$54))/(1-(CIT_fed_deduction!AH23*CIT_history!AH$54*CIT_history!AH23)))</f>
        <v>2.5000000000000001E-2</v>
      </c>
      <c r="AI23" s="22">
        <f>IF(CIT_fed_deduction!AI23="",0,(CIT_history!AI23*(1-CIT_fed_deduction!AI23*CIT_history!AI$54))/(1-(CIT_fed_deduction!AI23*CIT_history!AI$54*CIT_history!AI23)))</f>
        <v>2.5000000000000001E-2</v>
      </c>
      <c r="AJ23" s="22">
        <f>IF(CIT_fed_deduction!AJ23="",0,(CIT_history!AJ23*(1-CIT_fed_deduction!AJ23*CIT_history!AJ$54))/(1-(CIT_fed_deduction!AJ23*CIT_history!AJ$54*CIT_history!AJ23)))</f>
        <v>2.5000000000000001E-2</v>
      </c>
      <c r="AK23" s="22">
        <f>IF(CIT_fed_deduction!AK23="",0,(CIT_history!AK23*(1-CIT_fed_deduction!AK23*CIT_history!AK$54))/(1-(CIT_fed_deduction!AK23*CIT_history!AK$54*CIT_history!AK23)))</f>
        <v>2.7500000000000004E-2</v>
      </c>
      <c r="AL23" s="22">
        <f>IF(CIT_fed_deduction!AL23="",0,(CIT_history!AL23*(1-CIT_fed_deduction!AL23*CIT_history!AL$54))/(1-(CIT_fed_deduction!AL23*CIT_history!AL$54*CIT_history!AL23)))</f>
        <v>2.7500000000000004E-2</v>
      </c>
      <c r="AM23" s="22">
        <f>IF(CIT_fed_deduction!AM23="",0,(CIT_history!AM23*(1-CIT_fed_deduction!AM23*CIT_history!AM$54))/(1-(CIT_fed_deduction!AM23*CIT_history!AM$54*CIT_history!AM23)))</f>
        <v>2.7500000000000004E-2</v>
      </c>
      <c r="AN23" s="22">
        <f>IF(CIT_fed_deduction!AN23="",0,(CIT_history!AN23*(1-CIT_fed_deduction!AN23*CIT_history!AN$54))/(1-(CIT_fed_deduction!AN23*CIT_history!AN$54*CIT_history!AN23)))</f>
        <v>2.7500000000000004E-2</v>
      </c>
      <c r="AO23" s="22">
        <f>IF(CIT_fed_deduction!AO23="",0,(CIT_history!AO23*(1-CIT_fed_deduction!AO23*CIT_history!AO$54))/(1-(CIT_fed_deduction!AO23*CIT_history!AO$54*CIT_history!AO23)))</f>
        <v>2.8749999999999998E-2</v>
      </c>
      <c r="AP23" s="22">
        <f>IF(CIT_fed_deduction!AP23="",0,(CIT_history!AP23*(1-CIT_fed_deduction!AP23*CIT_history!AP$54))/(1-(CIT_fed_deduction!AP23*CIT_history!AP$54*CIT_history!AP23)))</f>
        <v>2.7500000000000004E-2</v>
      </c>
      <c r="AQ23" s="22">
        <f>IF(CIT_fed_deduction!AQ23="",0,(CIT_history!AQ23*(1-CIT_fed_deduction!AQ23*CIT_history!AQ$54))/(1-(CIT_fed_deduction!AQ23*CIT_history!AQ$54*CIT_history!AQ23)))</f>
        <v>2.8249999999999997E-2</v>
      </c>
      <c r="AR23" s="22">
        <f>IF(CIT_fed_deduction!AR23="",0,(CIT_history!AR23*(1-CIT_fed_deduction!AR23*CIT_history!AR$54))/(1-(CIT_fed_deduction!AR23*CIT_history!AR$54*CIT_history!AR23)))</f>
        <v>2.8249999999999997E-2</v>
      </c>
      <c r="AS23" s="22">
        <f>IF(CIT_fed_deduction!AS23="",0,(CIT_history!AS23*(1-CIT_fed_deduction!AS23*CIT_history!AS$54))/(1-(CIT_fed_deduction!AS23*CIT_history!AS$54*CIT_history!AS23)))</f>
        <v>2.8249999999999997E-2</v>
      </c>
      <c r="AT23" s="22">
        <f>IF(CIT_fed_deduction!AT23="",0,(CIT_history!AT23*(1-CIT_fed_deduction!AT23*CIT_history!AT$54))/(1-(CIT_fed_deduction!AT23*CIT_history!AT$54*CIT_history!AT23)))</f>
        <v>2.8249999999999997E-2</v>
      </c>
      <c r="AU23" s="22">
        <f>IF(CIT_fed_deduction!AU23="",0,(CIT_history!AU23*(1-CIT_fed_deduction!AU23*CIT_history!AU$54))/(1-(CIT_fed_deduction!AU23*CIT_history!AU$54*CIT_history!AU23)))</f>
        <v>2.8249999999999997E-2</v>
      </c>
      <c r="AV23" s="22">
        <f>IF(CIT_fed_deduction!AV23="",0,(CIT_history!AV23*(1-CIT_fed_deduction!AV23*CIT_history!AV$54))/(1-(CIT_fed_deduction!AV23*CIT_history!AV$54*CIT_history!AV23)))</f>
        <v>2.8249999999999997E-2</v>
      </c>
      <c r="AW23" s="22">
        <f>IF(CIT_fed_deduction!AW23="",0,(CIT_history!AW23*(1-CIT_fed_deduction!AW23*CIT_history!AW$54))/(1-(CIT_fed_deduction!AW23*CIT_history!AW$54*CIT_history!AW23)))</f>
        <v>2.8249999999999997E-2</v>
      </c>
      <c r="AX23" s="22">
        <f>IF(CIT_fed_deduction!AX23="",0,(CIT_history!AX23*(1-CIT_fed_deduction!AX23*CIT_history!AX$54))/(1-(CIT_fed_deduction!AX23*CIT_history!AX$54*CIT_history!AX23)))</f>
        <v>4.9200000000000001E-2</v>
      </c>
      <c r="AY23" s="22">
        <f>IF(CIT_fed_deduction!AY23="",0,(CIT_history!AY23*(1-CIT_fed_deduction!AY23*CIT_history!AY$54))/(1-(CIT_fed_deduction!AY23*CIT_history!AY$54*CIT_history!AY23)))</f>
        <v>4.9200000000000001E-2</v>
      </c>
      <c r="AZ23" s="22">
        <f>IF(CIT_fed_deduction!AZ23="",0,(CIT_history!AZ23*(1-CIT_fed_deduction!AZ23*CIT_history!AZ$54))/(1-(CIT_fed_deduction!AZ23*CIT_history!AZ$54*CIT_history!AZ23)))</f>
        <v>4.9200000000000001E-2</v>
      </c>
      <c r="BA23" s="22">
        <f>IF(CIT_fed_deduction!BA23="",0,(CIT_history!BA23*(1-CIT_fed_deduction!BA23*CIT_history!BA$54))/(1-(CIT_fed_deduction!BA23*CIT_history!BA$54*CIT_history!BA23)))</f>
        <v>4.9200000000000001E-2</v>
      </c>
      <c r="BB23" s="22">
        <f>IF(CIT_fed_deduction!BB23="",0,(CIT_history!BB23*(1-CIT_fed_deduction!BB23*CIT_history!BB$54))/(1-(CIT_fed_deduction!BB23*CIT_history!BB$54*CIT_history!BB23)))</f>
        <v>4.9200000000000001E-2</v>
      </c>
      <c r="BC23" s="22">
        <f>IF(CIT_fed_deduction!BC23="",0,(CIT_history!BC23*(1-CIT_fed_deduction!BC23*CIT_history!BC$54))/(1-(CIT_fed_deduction!BC23*CIT_history!BC$54*CIT_history!BC23)))</f>
        <v>4.9200000000000001E-2</v>
      </c>
      <c r="BD23" s="22">
        <f>IF(CIT_fed_deduction!BD23="",0,(CIT_history!BD23*(1-CIT_fed_deduction!BD23*CIT_history!BD$54))/(1-(CIT_fed_deduction!BD23*CIT_history!BD$54*CIT_history!BD23)))</f>
        <v>6.7650000000000002E-2</v>
      </c>
      <c r="BE23" s="22">
        <f>IF(CIT_fed_deduction!BE23="",0,(CIT_history!BE23*(1-CIT_fed_deduction!BE23*CIT_history!BE$54))/(1-(CIT_fed_deduction!BE23*CIT_history!BE$54*CIT_history!BE23)))</f>
        <v>6.7650000000000002E-2</v>
      </c>
      <c r="BF23" s="22">
        <f>IF(CIT_fed_deduction!BF23="",0,(CIT_history!BF23*(1-CIT_fed_deduction!BF23*CIT_history!BF$54))/(1-(CIT_fed_deduction!BF23*CIT_history!BF$54*CIT_history!BF23)))</f>
        <v>6.7650000000000002E-2</v>
      </c>
      <c r="BG23" s="22">
        <f>IF(CIT_fed_deduction!BG23="",0,(CIT_history!BG23*(1-CIT_fed_deduction!BG23*CIT_history!BG$54))/(1-(CIT_fed_deduction!BG23*CIT_history!BG$54*CIT_history!BG23)))</f>
        <v>6.7650000000000002E-2</v>
      </c>
      <c r="BH23" s="22">
        <f>IF(CIT_fed_deduction!BH23="",0,(CIT_history!BH23*(1-CIT_fed_deduction!BH23*CIT_history!BH$54))/(1-(CIT_fed_deduction!BH23*CIT_history!BH$54*CIT_history!BH23)))</f>
        <v>6.7650000000000002E-2</v>
      </c>
      <c r="BI23" s="22">
        <f>IF(CIT_fed_deduction!BI23="",0,(CIT_history!BI23*(1-CIT_fed_deduction!BI23*CIT_history!BI$54))/(1-(CIT_fed_deduction!BI23*CIT_history!BI$54*CIT_history!BI23)))</f>
        <v>6.7650000000000002E-2</v>
      </c>
      <c r="BJ23" s="22">
        <f>IF(CIT_fed_deduction!BJ23="",0,(CIT_history!BJ23*(1-CIT_fed_deduction!BJ23*CIT_history!BJ$54))/(1-(CIT_fed_deduction!BJ23*CIT_history!BJ$54*CIT_history!BJ23)))</f>
        <v>6.7650000000000002E-2</v>
      </c>
      <c r="BK23" s="22">
        <f>IF(CIT_fed_deduction!BK23="",0,(CIT_history!BK23*(1-CIT_fed_deduction!BK23*CIT_history!BK$54))/(1-(CIT_fed_deduction!BK23*CIT_history!BK$54*CIT_history!BK23)))</f>
        <v>6.7650000000000002E-2</v>
      </c>
      <c r="BL23" s="22">
        <f>IF(CIT_fed_deduction!BL23="",0,(CIT_history!BL23*(1-CIT_fed_deduction!BL23*CIT_history!BL$54))/(1-(CIT_fed_deduction!BL23*CIT_history!BL$54*CIT_history!BL23)))</f>
        <v>6.7650000000000002E-2</v>
      </c>
      <c r="BM23" s="22">
        <f>IF(CIT_fed_deduction!BM23="",0,(CIT_history!BM23*(1-CIT_fed_deduction!BM23*CIT_history!BM$54))/(1-(CIT_fed_deduction!BM23*CIT_history!BM$54*CIT_history!BM23)))</f>
        <v>6.7650000000000002E-2</v>
      </c>
      <c r="BN23" s="22">
        <f>IF(CIT_fed_deduction!BN23="",0,(CIT_history!BN23*(1-CIT_fed_deduction!BN23*CIT_history!BN$54))/(1-(CIT_fed_deduction!BN23*CIT_history!BN$54*CIT_history!BN23)))</f>
        <v>6.7650000000000002E-2</v>
      </c>
      <c r="BO23" s="22">
        <f>IF(CIT_fed_deduction!BO23="",0,(CIT_history!BO23*(1-CIT_fed_deduction!BO23*CIT_history!BO$54))/(1-(CIT_fed_deduction!BO23*CIT_history!BO$54*CIT_history!BO23)))</f>
        <v>6.9525000000000003E-2</v>
      </c>
      <c r="BP23" s="22">
        <f>IF(CIT_fed_deduction!BP23="",0,(CIT_history!BP23*(1-CIT_fed_deduction!BP23*CIT_history!BP$54))/(1-(CIT_fed_deduction!BP23*CIT_history!BP$54*CIT_history!BP23)))</f>
        <v>6.9525000000000003E-2</v>
      </c>
      <c r="BQ23" s="22">
        <f>IF(CIT_fed_deduction!BQ23="",0,(CIT_history!BQ23*(1-CIT_fed_deduction!BQ23*CIT_history!BQ$54))/(1-(CIT_fed_deduction!BQ23*CIT_history!BQ$54*CIT_history!BQ23)))</f>
        <v>7.4999999999999997E-2</v>
      </c>
      <c r="BR23" s="22">
        <f>IF(CIT_fed_deduction!BR23="",0,(CIT_history!BR23*(1-CIT_fed_deduction!BR23*CIT_history!BR$54))/(1-(CIT_fed_deduction!BR23*CIT_history!BR$54*CIT_history!BR23)))</f>
        <v>7.4999999999999997E-2</v>
      </c>
      <c r="BS23" s="22">
        <f>IF(CIT_fed_deduction!BS23="",0,(CIT_history!BS23*(1-CIT_fed_deduction!BS23*CIT_history!BS$54))/(1-(CIT_fed_deduction!BS23*CIT_history!BS$54*CIT_history!BS23)))</f>
        <v>7.4999999999999997E-2</v>
      </c>
      <c r="BT23" s="22">
        <f>IF(CIT_fed_deduction!BT23="",0,(CIT_history!BT23*(1-CIT_fed_deduction!BT23*CIT_history!BT$54))/(1-(CIT_fed_deduction!BT23*CIT_history!BT$54*CIT_history!BT23)))</f>
        <v>7.4999999999999997E-2</v>
      </c>
      <c r="BU23" s="22">
        <f>IF(CIT_fed_deduction!BU23="",0,(CIT_history!BU23*(1-CIT_fed_deduction!BU23*CIT_history!BU$54))/(1-(CIT_fed_deduction!BU23*CIT_history!BU$54*CIT_history!BU23)))</f>
        <v>8.5499999999999993E-2</v>
      </c>
      <c r="BV23" s="22">
        <f>IF(CIT_fed_deduction!BV23="",0,(CIT_history!BV23*(1-CIT_fed_deduction!BV23*CIT_history!BV$54))/(1-(CIT_fed_deduction!BV23*CIT_history!BV$54*CIT_history!BV23)))</f>
        <v>8.5499999999999993E-2</v>
      </c>
      <c r="BW23" s="22">
        <f>IF(CIT_fed_deduction!BW23="",0,(CIT_history!BW23*(1-CIT_fed_deduction!BW23*CIT_history!BW$54))/(1-(CIT_fed_deduction!BW23*CIT_history!BW$54*CIT_history!BW23)))</f>
        <v>8.5499999999999993E-2</v>
      </c>
      <c r="BX23" s="22">
        <f>IF(CIT_fed_deduction!BX23="",0,(CIT_history!BX23*(1-CIT_fed_deduction!BX23*CIT_history!BX$54))/(1-(CIT_fed_deduction!BX23*CIT_history!BX$54*CIT_history!BX23)))</f>
        <v>8.5499999999999993E-2</v>
      </c>
      <c r="BY23" s="22">
        <f>IF(CIT_fed_deduction!BY23="",0,(CIT_history!BY23*(1-CIT_fed_deduction!BY23*CIT_history!BY$54))/(1-(CIT_fed_deduction!BY23*CIT_history!BY$54*CIT_history!BY23)))</f>
        <v>8.5499999999999993E-2</v>
      </c>
      <c r="BZ23" s="22">
        <f>IF(CIT_fed_deduction!BZ23="",0,(CIT_history!BZ23*(1-CIT_fed_deduction!BZ23*CIT_history!BZ$54))/(1-(CIT_fed_deduction!BZ23*CIT_history!BZ$54*CIT_history!BZ23)))</f>
        <v>0.1044582</v>
      </c>
      <c r="CA23" s="22">
        <f>IF(CIT_fed_deduction!CA23="",0,(CIT_history!CA23*(1-CIT_fed_deduction!CA23*CIT_history!CA$54))/(1-(CIT_fed_deduction!CA23*CIT_history!CA$54*CIT_history!CA23)))</f>
        <v>9.4961999999999991E-2</v>
      </c>
      <c r="CB23" s="22">
        <f>IF(CIT_fed_deduction!CB23="",0,(CIT_history!CB23*(1-CIT_fed_deduction!CB23*CIT_history!CB$54))/(1-(CIT_fed_deduction!CB23*CIT_history!CB$54*CIT_history!CB23)))</f>
        <v>9.4961999999999991E-2</v>
      </c>
      <c r="CC23" s="22">
        <f>IF(CIT_fed_deduction!CC23="",0,(CIT_history!CC23*(1-CIT_fed_deduction!CC23*CIT_history!CC$54))/(1-(CIT_fed_deduction!CC23*CIT_history!CC$54*CIT_history!CC23)))</f>
        <v>9.4961999999999991E-2</v>
      </c>
      <c r="CD23" s="22">
        <f>IF(CIT_fed_deduction!CD23="",0,(CIT_history!CD23*(1-CIT_fed_deduction!CD23*CIT_history!CD$54))/(1-(CIT_fed_deduction!CD23*CIT_history!CD$54*CIT_history!CD23)))</f>
        <v>9.4961999999999991E-2</v>
      </c>
      <c r="CE23" s="22">
        <f>IF(CIT_fed_deduction!CE23="",0,(CIT_history!CE23*(1-CIT_fed_deduction!CE23*CIT_history!CE$54))/(1-(CIT_fed_deduction!CE23*CIT_history!CE$54*CIT_history!CE23)))</f>
        <v>9.4961999999999991E-2</v>
      </c>
      <c r="CF23" s="22">
        <f>IF(CIT_fed_deduction!CF23="",0,(CIT_history!CF23*(1-CIT_fed_deduction!CF23*CIT_history!CF$54))/(1-(CIT_fed_deduction!CF23*CIT_history!CF$54*CIT_history!CF23)))</f>
        <v>9.4961999999999991E-2</v>
      </c>
      <c r="CG23" s="22">
        <f>IF(CIT_fed_deduction!CG23="",0,(CIT_history!CG23*(1-CIT_fed_deduction!CG23*CIT_history!CG$54))/(1-(CIT_fed_deduction!CG23*CIT_history!CG$54*CIT_history!CG23)))</f>
        <v>9.4961999999999991E-2</v>
      </c>
      <c r="CH23" s="22">
        <f>IF(CIT_fed_deduction!CH23="",0,(CIT_history!CH23*(1-CIT_fed_deduction!CH23*CIT_history!CH$54))/(1-(CIT_fed_deduction!CH23*CIT_history!CH$54*CIT_history!CH23)))</f>
        <v>9.4961999999999991E-2</v>
      </c>
      <c r="CI23" s="22">
        <f>IF(CIT_fed_deduction!CI23="",0,(CIT_history!CI23*(1-CIT_fed_deduction!CI23*CIT_history!CI$54))/(1-(CIT_fed_deduction!CI23*CIT_history!CI$54*CIT_history!CI23)))</f>
        <v>9.4961999999999991E-2</v>
      </c>
      <c r="CJ23" s="22">
        <f>IF(CIT_fed_deduction!CJ23="",0,(CIT_history!CJ23*(1-CIT_fed_deduction!CJ23*CIT_history!CJ$54))/(1-(CIT_fed_deduction!CJ23*CIT_history!CJ$54*CIT_history!CJ23)))</f>
        <v>8.3299999999999999E-2</v>
      </c>
      <c r="CK23" s="22">
        <f>IF(CIT_fed_deduction!CK23="",0,(CIT_history!CK23*(1-CIT_fed_deduction!CK23*CIT_history!CK$54))/(1-(CIT_fed_deduction!CK23*CIT_history!CK$54*CIT_history!CK23)))</f>
        <v>8.3299999999999999E-2</v>
      </c>
      <c r="CL23" s="22">
        <f>IF(CIT_fed_deduction!CL23="",0,(CIT_history!CL23*(1-CIT_fed_deduction!CL23*CIT_history!CL$54))/(1-(CIT_fed_deduction!CL23*CIT_history!CL$54*CIT_history!CL23)))</f>
        <v>9.4961999999999991E-2</v>
      </c>
      <c r="CM23" s="22">
        <f>IF(CIT_fed_deduction!CM23="",0,(CIT_history!CM23*(1-CIT_fed_deduction!CM23*CIT_history!CM$54))/(1-(CIT_fed_deduction!CM23*CIT_history!CM$54*CIT_history!CM23)))</f>
        <v>9.4961999999999991E-2</v>
      </c>
      <c r="CN23" s="22">
        <f>IF(CIT_fed_deduction!CN23="",0,(CIT_history!CN23*(1-CIT_fed_deduction!CN23*CIT_history!CN$54))/(1-(CIT_fed_deduction!CN23*CIT_history!CN$54*CIT_history!CN23)))</f>
        <v>9.4961999999999991E-2</v>
      </c>
      <c r="CO23" s="22">
        <f>IF(CIT_fed_deduction!CO23="",0,(CIT_history!CO23*(1-CIT_fed_deduction!CO23*CIT_history!CO$54))/(1-(CIT_fed_deduction!CO23*CIT_history!CO$54*CIT_history!CO23)))</f>
        <v>9.4961999999999991E-2</v>
      </c>
      <c r="CP23" s="22">
        <f>IF(CIT_fed_deduction!CP23="",0,(CIT_history!CP23*(1-CIT_fed_deduction!CP23*CIT_history!CP$54))/(1-(CIT_fed_deduction!CP23*CIT_history!CP$54*CIT_history!CP23)))</f>
        <v>9.4961999999999991E-2</v>
      </c>
      <c r="CQ23" s="22">
        <f>IF(CIT_fed_deduction!CQ23="",0,(CIT_history!CQ23*(1-CIT_fed_deduction!CQ23*CIT_history!CQ$54))/(1-(CIT_fed_deduction!CQ23*CIT_history!CQ$54*CIT_history!CQ23)))</f>
        <v>9.4961999999999991E-2</v>
      </c>
      <c r="CR23" s="22">
        <f>IF(CIT_fed_deduction!CR23="",0,(CIT_history!CR23*(1-CIT_fed_deduction!CR23*CIT_history!CR$54))/(1-(CIT_fed_deduction!CR23*CIT_history!CR$54*CIT_history!CR23)))</f>
        <v>9.4961999999999991E-2</v>
      </c>
      <c r="CS23" s="22">
        <f>IF(CIT_fed_deduction!CS23="",0,(CIT_history!CS23*(1-CIT_fed_deduction!CS23*CIT_history!CS$54))/(1-(CIT_fed_deduction!CS23*CIT_history!CS$54*CIT_history!CS23)))</f>
        <v>9.4961999999999991E-2</v>
      </c>
      <c r="CT23" s="22">
        <f>IF(CIT_fed_deduction!CT23="",0,(CIT_history!CT23*(1-CIT_fed_deduction!CT23*CIT_history!CT$54))/(1-(CIT_fed_deduction!CT23*CIT_history!CT$54*CIT_history!CT23)))</f>
        <v>9.4961999999999991E-2</v>
      </c>
      <c r="CU23" s="22">
        <f>IF(CIT_fed_deduction!CU23="",0,(CIT_history!CU23*(1-CIT_fed_deduction!CU23*CIT_history!CU$54))/(1-(CIT_fed_deduction!CU23*CIT_history!CU$54*CIT_history!CU23)))</f>
        <v>9.4961999999999991E-2</v>
      </c>
      <c r="CV23" s="22">
        <f>IF(CIT_fed_deduction!CV23="",0,(CIT_history!CV23*(1-CIT_fed_deduction!CV23*CIT_history!CV$54))/(1-(CIT_fed_deduction!CV23*CIT_history!CV$54*CIT_history!CV23)))</f>
        <v>9.4961999999999991E-2</v>
      </c>
      <c r="CW23" s="22">
        <f>IF(CIT_fed_deduction!CW23="",0,(CIT_history!CW23*(1-CIT_fed_deduction!CW23*CIT_history!CW$54))/(1-(CIT_fed_deduction!CW23*CIT_history!CW$54*CIT_history!CW23)))</f>
        <v>9.4961999999999991E-2</v>
      </c>
      <c r="CX23" s="22">
        <f>IF(CIT_fed_deduction!CX23="",0,(CIT_history!CX23*(1-CIT_fed_deduction!CX23*CIT_history!CX$54))/(1-(CIT_fed_deduction!CX23*CIT_history!CX$54*CIT_history!CX23)))</f>
        <v>9.4961999999999991E-2</v>
      </c>
      <c r="CY23" s="22">
        <f>IF(CIT_fed_deduction!CY23="",0,(CIT_history!CY23*(1-CIT_fed_deduction!CY23*CIT_history!CY$54))/(1-(CIT_fed_deduction!CY23*CIT_history!CY$54*CIT_history!CY23)))</f>
        <v>9.5000000000000001E-2</v>
      </c>
      <c r="CZ23" s="22">
        <f>IF(CIT_fed_deduction!CZ23="",0,(CIT_history!CZ23*(1-CIT_fed_deduction!CZ23*CIT_history!CZ$54))/(1-(CIT_fed_deduction!CZ23*CIT_history!CZ$54*CIT_history!CZ23)))</f>
        <v>9.5000000000000001E-2</v>
      </c>
      <c r="DA23" s="22">
        <f>IF(CIT_fed_deduction!DA23="",0,(CIT_history!DA23*(1-CIT_fed_deduction!DA23*CIT_history!DA$54))/(1-(CIT_fed_deduction!DA23*CIT_history!DA$54*CIT_history!DA23)))</f>
        <v>9.5000000000000001E-2</v>
      </c>
      <c r="DB23" s="22">
        <f>IF(CIT_fed_deduction!DB23="",0,(CIT_history!DB23*(1-CIT_fed_deduction!DB23*CIT_history!DB$54))/(1-(CIT_fed_deduction!DB23*CIT_history!DB$54*CIT_history!DB23)))</f>
        <v>9.5000000000000001E-2</v>
      </c>
      <c r="DC23" s="22">
        <f>IF(CIT_fed_deduction!DC23="",0,(CIT_history!DC23*(1-CIT_fed_deduction!DC23*CIT_history!DC$54))/(1-(CIT_fed_deduction!DC23*CIT_history!DC$54*CIT_history!DC23)))</f>
        <v>9.5000000000000001E-2</v>
      </c>
      <c r="DD23" s="22">
        <f>IF(CIT_fed_deduction!DD23="",0,(CIT_history!DD23*(1-CIT_fed_deduction!DD23*CIT_history!DD$54))/(1-(CIT_fed_deduction!DD23*CIT_history!DD$54*CIT_history!DD23)))</f>
        <v>9.5000000000000001E-2</v>
      </c>
      <c r="DE23" s="22">
        <f>IF(CIT_fed_deduction!DE23="",0,(CIT_history!DE23*(1-CIT_fed_deduction!DE23*CIT_history!DE$54))/(1-(CIT_fed_deduction!DE23*CIT_history!DE$54*CIT_history!DE23)))</f>
        <v>9.5000000000000001E-2</v>
      </c>
      <c r="DF23" s="22">
        <f>IF(CIT_fed_deduction!DF23="",0,(CIT_history!DF23*(1-CIT_fed_deduction!DF23*CIT_history!DF$54))/(1-(CIT_fed_deduction!DF23*CIT_history!DF$54*CIT_history!DF23)))</f>
        <v>9.5000000000000001E-2</v>
      </c>
      <c r="DG23" s="22">
        <f>IF(CIT_fed_deduction!DG23="",0,(CIT_history!DG23*(1-CIT_fed_deduction!DG23*CIT_history!DG$54))/(1-(CIT_fed_deduction!DG23*CIT_history!DG$54*CIT_history!DG23)))</f>
        <v>9.5000000000000001E-2</v>
      </c>
      <c r="DH23" s="22">
        <f>IF(CIT_fed_deduction!DH23="",0,(CIT_history!DH23*(1-CIT_fed_deduction!DH23*CIT_history!DH$54))/(1-(CIT_fed_deduction!DH23*CIT_history!DH$54*CIT_history!DH23)))</f>
        <v>8.7499999999999994E-2</v>
      </c>
      <c r="DI23" s="22">
        <f>IF(CIT_fed_deduction!DI23="",0,(CIT_history!DI23*(1-CIT_fed_deduction!DI23*CIT_history!DI$54))/(1-(CIT_fed_deduction!DI23*CIT_history!DI$54*CIT_history!DI23)))</f>
        <v>8.2500000000000004E-2</v>
      </c>
      <c r="DJ23" s="22">
        <f>IF(CIT_fed_deduction!DJ23="",0,(CIT_history!DJ23*(1-CIT_fed_deduction!DJ23*CIT_history!DJ$54))/(1-(CIT_fed_deduction!DJ23*CIT_history!DJ$54*CIT_history!DJ23)))</f>
        <v>0.08</v>
      </c>
      <c r="DK23" s="22">
        <f>IF(CIT_fed_deduction!DK23="",0,(CIT_history!DK23*(1-CIT_fed_deduction!DK23*CIT_history!DK$54))/(1-(CIT_fed_deduction!DK23*CIT_history!DK$54*CIT_history!DK23)))</f>
        <v>0.08</v>
      </c>
      <c r="DL23" s="22">
        <f>IF(CIT_fed_deduction!DL23="",0,(CIT_history!DL23*(1-CIT_fed_deduction!DL23*CIT_history!DL$54))/(1-(CIT_fed_deduction!DL23*CIT_history!DL$54*CIT_history!DL23)))</f>
        <v>0.08</v>
      </c>
      <c r="DM23" s="22">
        <f>IF(CIT_fed_deduction!DM23="",0,(CIT_history!DM23*(1-CIT_fed_deduction!DM23*CIT_history!DM$54))/(1-(CIT_fed_deduction!DM23*CIT_history!DM$54*CIT_history!DM23)))</f>
        <v>0.08</v>
      </c>
      <c r="DN23" s="22">
        <f>IF(CIT_fed_deduction!DN23="",0,(CIT_history!DN23*(1-CIT_fed_deduction!DN23*CIT_history!DN$54))/(1-(CIT_fed_deduction!DN23*CIT_history!DN$54*CIT_history!DN23)))</f>
        <v>0.08</v>
      </c>
      <c r="DO23" s="22">
        <f>IF(CIT_fed_deduction!DO23="",0,(CIT_history!DO23*(1-CIT_fed_deduction!DO23*CIT_history!DO$54))/(1-(CIT_fed_deduction!DO23*CIT_history!DO$54*CIT_history!DO23)))</f>
        <v>0.08</v>
      </c>
      <c r="DP23" s="22">
        <f>IF(CIT_fed_deduction!DP23="",0,(CIT_history!DP23*(1-CIT_fed_deduction!DP23*CIT_history!DP$54))/(1-(CIT_fed_deduction!DP23*CIT_history!DP$54*CIT_history!DP23)))</f>
        <v>0.08</v>
      </c>
      <c r="DQ23" s="22">
        <f>IF(CIT_fed_deduction!DQ23="",0,(CIT_history!DQ23*(1-CIT_fed_deduction!DQ23*CIT_history!DQ$54))/(1-(CIT_fed_deduction!DQ23*CIT_history!DQ$54*CIT_history!DQ23)))</f>
        <v>0.08</v>
      </c>
      <c r="DR23" s="22">
        <f>IF(CIT_fed_deduction!DR23="",0,(CIT_history!DR23*(1-CIT_fed_deduction!DR23*CIT_history!DR$54))/(1-(CIT_fed_deduction!DR23*CIT_history!DR$54*CIT_history!DR23)))</f>
        <v>0.08</v>
      </c>
      <c r="DS23" s="22">
        <f>IF(CIT_fed_deduction!DS23="",0,(CIT_history!DS23*(1-CIT_fed_deduction!DS23*CIT_history!DS$54))/(1-(CIT_fed_deduction!DS23*CIT_history!DS$54*CIT_history!DS23)))</f>
        <v>0.08</v>
      </c>
      <c r="DT23" s="22">
        <f>IF(CIT_fed_deduction!DT23="",0,(CIT_history!DT23*(1-CIT_fed_deduction!DT23*CIT_history!DT$54))/(1-(CIT_fed_deduction!DT23*CIT_history!DT$54*CIT_history!DT23)))</f>
        <v>0.08</v>
      </c>
      <c r="DU23" s="22">
        <f>IF(CIT_fed_deduction!DU23="",0,(CIT_history!DU23*(1-CIT_fed_deduction!DU23*CIT_history!DU$54))/(1-(CIT_fed_deduction!DU23*CIT_history!DU$54*CIT_history!DU23)))</f>
        <v>0.08</v>
      </c>
      <c r="DV23" s="22">
        <f>IF(CIT_fed_deduction!DV23="",0,(CIT_history!DV23*(1-CIT_fed_deduction!DV23*CIT_history!DV$54))/(1-(CIT_fed_deduction!DV23*CIT_history!DV$54*CIT_history!DV23)))</f>
        <v>0.08</v>
      </c>
      <c r="DW23" s="22">
        <f>IF(CIT_fed_deduction!DW23="",0,(CIT_history!DW23*(1-CIT_fed_deduction!DW23*CIT_history!DW$54))/(1-(CIT_fed_deduction!DW23*CIT_history!DW$54*CIT_history!DW23)))</f>
        <v>0.08</v>
      </c>
      <c r="DX23" s="22">
        <f>IF(CIT_fed_deduction!DX23="",0,(CIT_history!DX23*(1-CIT_fed_deduction!DX23*CIT_history!DX$54))/(1-(CIT_fed_deduction!DX23*CIT_history!DX$54*CIT_history!DX23)))</f>
        <v>0.08</v>
      </c>
      <c r="DY23" s="144">
        <f>IF(CIT_fed_deduction!DY23="",0,(CIT_history!DY23*(1-CIT_fed_deduction!DY23*CIT_history!DY$54))/(1-(CIT_fed_deduction!DY23*CIT_history!DY$54*CIT_history!DY23)))</f>
        <v>0.08</v>
      </c>
      <c r="DZ23" s="68"/>
      <c r="EA23" s="68"/>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1"/>
      <c r="FL23" s="1"/>
      <c r="FM23" s="1"/>
      <c r="FN23" s="1"/>
    </row>
    <row r="24" spans="1:170" ht="15" customHeight="1">
      <c r="A24" s="137" t="s">
        <v>48</v>
      </c>
      <c r="B24" s="22">
        <f>IF(CIT_fed_deduction!B24="",0,(CIT_history!B24*(1-CIT_fed_deduction!B24*CIT_history!B$54))/(1-(CIT_fed_deduction!B24*CIT_history!B$54*CIT_history!B24)))</f>
        <v>0</v>
      </c>
      <c r="C24" s="22">
        <f>IF(CIT_fed_deduction!C24="",0,(CIT_history!C24*(1-CIT_fed_deduction!C24*CIT_history!C$54))/(1-(CIT_fed_deduction!C24*CIT_history!C$54*CIT_history!C24)))</f>
        <v>0</v>
      </c>
      <c r="D24" s="22">
        <f>IF(CIT_fed_deduction!D24="",0,(CIT_history!D24*(1-CIT_fed_deduction!D24*CIT_history!D$54))/(1-(CIT_fed_deduction!D24*CIT_history!D$54*CIT_history!D24)))</f>
        <v>0</v>
      </c>
      <c r="E24" s="22">
        <f>IF(CIT_fed_deduction!E24="",0,(CIT_history!E24*(1-CIT_fed_deduction!E24*CIT_history!E$54))/(1-(CIT_fed_deduction!E24*CIT_history!E$54*CIT_history!E24)))</f>
        <v>0</v>
      </c>
      <c r="F24" s="22">
        <f>IF(CIT_fed_deduction!F24="",0,(CIT_history!F24*(1-CIT_fed_deduction!F24*CIT_history!F$54))/(1-(CIT_fed_deduction!F24*CIT_history!F$54*CIT_history!F24)))</f>
        <v>0</v>
      </c>
      <c r="G24" s="22">
        <f>IF(CIT_fed_deduction!G24="",0,(CIT_history!G24*(1-CIT_fed_deduction!G24*CIT_history!G$54))/(1-(CIT_fed_deduction!G24*CIT_history!G$54*CIT_history!G24)))</f>
        <v>0</v>
      </c>
      <c r="H24" s="22">
        <f>IF(CIT_fed_deduction!H24="",0,(CIT_history!H24*(1-CIT_fed_deduction!H24*CIT_history!H$54))/(1-(CIT_fed_deduction!H24*CIT_history!H$54*CIT_history!H24)))</f>
        <v>0</v>
      </c>
      <c r="I24" s="22">
        <f>IF(CIT_fed_deduction!I24="",0,(CIT_history!I24*(1-CIT_fed_deduction!I24*CIT_history!I$54))/(1-(CIT_fed_deduction!I24*CIT_history!I$54*CIT_history!I24)))</f>
        <v>0</v>
      </c>
      <c r="J24" s="22">
        <f>IF(CIT_fed_deduction!J24="",0,(CIT_history!J24*(1-CIT_fed_deduction!J24*CIT_history!J$54))/(1-(CIT_fed_deduction!J24*CIT_history!J$54*CIT_history!J24)))</f>
        <v>0</v>
      </c>
      <c r="K24" s="22">
        <f>IF(CIT_fed_deduction!K24="",0,(CIT_history!K24*(1-CIT_fed_deduction!K24*CIT_history!K$54))/(1-(CIT_fed_deduction!K24*CIT_history!K$54*CIT_history!K24)))</f>
        <v>0</v>
      </c>
      <c r="L24" s="22">
        <f>IF(CIT_fed_deduction!L24="",0,(CIT_history!L24*(1-CIT_fed_deduction!L24*CIT_history!L$54))/(1-(CIT_fed_deduction!L24*CIT_history!L$54*CIT_history!L24)))</f>
        <v>0</v>
      </c>
      <c r="M24" s="22">
        <f>IF(CIT_fed_deduction!M24="",0,(CIT_history!M24*(1-CIT_fed_deduction!M24*CIT_history!M$54))/(1-(CIT_fed_deduction!M24*CIT_history!M$54*CIT_history!M24)))</f>
        <v>0</v>
      </c>
      <c r="N24" s="22">
        <f>IF(CIT_fed_deduction!N24="",0,(CIT_history!N24*(1-CIT_fed_deduction!N24*CIT_history!N$54))/(1-(CIT_fed_deduction!N24*CIT_history!N$54*CIT_history!N24)))</f>
        <v>0</v>
      </c>
      <c r="O24" s="22">
        <f>IF(CIT_fed_deduction!O24="",0,(CIT_history!O24*(1-CIT_fed_deduction!O24*CIT_history!O$54))/(1-(CIT_fed_deduction!O24*CIT_history!O$54*CIT_history!O24)))</f>
        <v>0</v>
      </c>
      <c r="P24" s="22">
        <f>IF(CIT_fed_deduction!P24="",0,(CIT_history!P24*(1-CIT_fed_deduction!P24*CIT_history!P$54))/(1-(CIT_fed_deduction!P24*CIT_history!P$54*CIT_history!P24)))</f>
        <v>0</v>
      </c>
      <c r="Q24" s="22">
        <f>IF(CIT_fed_deduction!Q24="",0,(CIT_history!Q24*(1-CIT_fed_deduction!Q24*CIT_history!Q$54))/(1-(CIT_fed_deduction!Q24*CIT_history!Q$54*CIT_history!Q24)))</f>
        <v>0</v>
      </c>
      <c r="R24" s="22">
        <f>IF(CIT_fed_deduction!R24="",0,(CIT_history!R24*(1-CIT_fed_deduction!R24*CIT_history!R$54))/(1-(CIT_fed_deduction!R24*CIT_history!R$54*CIT_history!R24)))</f>
        <v>0</v>
      </c>
      <c r="S24" s="22">
        <f>IF(CIT_fed_deduction!S24="",0,(CIT_history!S24*(1-CIT_fed_deduction!S24*CIT_history!S$54))/(1-(CIT_fed_deduction!S24*CIT_history!S$54*CIT_history!S24)))</f>
        <v>0</v>
      </c>
      <c r="T24" s="22">
        <f>IF(CIT_fed_deduction!T24="",0,(CIT_history!T24*(1-CIT_fed_deduction!T24*CIT_history!T$54))/(1-(CIT_fed_deduction!T24*CIT_history!T$54*CIT_history!T24)))</f>
        <v>0</v>
      </c>
      <c r="U24" s="22">
        <f>IF(CIT_fed_deduction!U24="",0,(CIT_history!U24*(1-CIT_fed_deduction!U24*CIT_history!U$54))/(1-(CIT_fed_deduction!U24*CIT_history!U$54*CIT_history!U24)))</f>
        <v>0</v>
      </c>
      <c r="V24" s="22">
        <f>IF(CIT_fed_deduction!V24="",0,(CIT_history!V24*(1-CIT_fed_deduction!V24*CIT_history!V$54))/(1-(CIT_fed_deduction!V24*CIT_history!V$54*CIT_history!V24)))</f>
        <v>0</v>
      </c>
      <c r="W24" s="22">
        <f>IF(CIT_fed_deduction!W24="",0,(CIT_history!W24*(1-CIT_fed_deduction!W24*CIT_history!W$54))/(1-(CIT_fed_deduction!W24*CIT_history!W$54*CIT_history!W24)))</f>
        <v>0</v>
      </c>
      <c r="X24" s="22">
        <f>IF(CIT_fed_deduction!X24="",0,(CIT_history!X24*(1-CIT_fed_deduction!X24*CIT_history!X$54))/(1-(CIT_fed_deduction!X24*CIT_history!X$54*CIT_history!X24)))</f>
        <v>0</v>
      </c>
      <c r="Y24" s="22">
        <f>IF(CIT_fed_deduction!Y24="",0,(CIT_history!Y24*(1-CIT_fed_deduction!Y24*CIT_history!Y$54))/(1-(CIT_fed_deduction!Y24*CIT_history!Y$54*CIT_history!Y24)))</f>
        <v>0</v>
      </c>
      <c r="Z24" s="22">
        <f>IF(CIT_fed_deduction!Z24="",0,(CIT_history!Z24*(1-CIT_fed_deduction!Z24*CIT_history!Z$54))/(1-(CIT_fed_deduction!Z24*CIT_history!Z$54*CIT_history!Z24)))</f>
        <v>0</v>
      </c>
      <c r="AA24" s="22">
        <f>IF(CIT_fed_deduction!AA24="",0,(CIT_history!AA24*(1-CIT_fed_deduction!AA24*CIT_history!AA$54))/(1-(CIT_fed_deduction!AA24*CIT_history!AA$54*CIT_history!AA24)))</f>
        <v>0</v>
      </c>
      <c r="AB24" s="22">
        <f>IF(CIT_fed_deduction!AB24="",0,(CIT_history!AB24*(1-CIT_fed_deduction!AB24*CIT_history!AB$54))/(1-(CIT_fed_deduction!AB24*CIT_history!AB$54*CIT_history!AB24)))</f>
        <v>0</v>
      </c>
      <c r="AC24" s="22">
        <f>IF(CIT_fed_deduction!AC24="",0,(CIT_history!AC24*(1-CIT_fed_deduction!AC24*CIT_history!AC$54))/(1-(CIT_fed_deduction!AC24*CIT_history!AC$54*CIT_history!AC24)))</f>
        <v>0</v>
      </c>
      <c r="AD24" s="22">
        <f>IF(CIT_fed_deduction!AD24="",0,(CIT_history!AD24*(1-CIT_fed_deduction!AD24*CIT_history!AD$54))/(1-(CIT_fed_deduction!AD24*CIT_history!AD$54*CIT_history!AD24)))</f>
        <v>0</v>
      </c>
      <c r="AE24" s="22">
        <f>IF(CIT_fed_deduction!AE24="",0,(CIT_history!AE24*(1-CIT_fed_deduction!AE24*CIT_history!AE$54))/(1-(CIT_fed_deduction!AE24*CIT_history!AE$54*CIT_history!AE24)))</f>
        <v>0</v>
      </c>
      <c r="AF24" s="22">
        <f>IF(CIT_fed_deduction!AF24="",0,(CIT_history!AF24*(1-CIT_fed_deduction!AF24*CIT_history!AF$54))/(1-(CIT_fed_deduction!AF24*CIT_history!AF$54*CIT_history!AF24)))</f>
        <v>0</v>
      </c>
      <c r="AG24" s="22">
        <f>IF(CIT_fed_deduction!AG24="",0,(CIT_history!AG24*(1-CIT_fed_deduction!AG24*CIT_history!AG$54))/(1-(CIT_fed_deduction!AG24*CIT_history!AG$54*CIT_history!AG24)))</f>
        <v>0</v>
      </c>
      <c r="AH24" s="22">
        <f>IF(CIT_fed_deduction!AH24="",0,(CIT_history!AH24*(1-CIT_fed_deduction!AH24*CIT_history!AH$54))/(1-(CIT_fed_deduction!AH24*CIT_history!AH$54*CIT_history!AH24)))</f>
        <v>0</v>
      </c>
      <c r="AI24" s="22">
        <f>IF(CIT_fed_deduction!AI24="",0,(CIT_history!AI24*(1-CIT_fed_deduction!AI24*CIT_history!AI$54))/(1-(CIT_fed_deduction!AI24*CIT_history!AI$54*CIT_history!AI24)))</f>
        <v>0</v>
      </c>
      <c r="AJ24" s="22">
        <f>IF(CIT_fed_deduction!AJ24="",0,(CIT_history!AJ24*(1-CIT_fed_deduction!AJ24*CIT_history!AJ$54))/(1-(CIT_fed_deduction!AJ24*CIT_history!AJ$54*CIT_history!AJ24)))</f>
        <v>0</v>
      </c>
      <c r="AK24" s="22">
        <f>IF(CIT_fed_deduction!AK24="",0,(CIT_history!AK24*(1-CIT_fed_deduction!AK24*CIT_history!AK$54))/(1-(CIT_fed_deduction!AK24*CIT_history!AK$54*CIT_history!AK24)))</f>
        <v>0</v>
      </c>
      <c r="AL24" s="22">
        <f>IF(CIT_fed_deduction!AL24="",0,(CIT_history!AL24*(1-CIT_fed_deduction!AL24*CIT_history!AL$54))/(1-(CIT_fed_deduction!AL24*CIT_history!AL$54*CIT_history!AL24)))</f>
        <v>0</v>
      </c>
      <c r="AM24" s="22">
        <f>IF(CIT_fed_deduction!AM24="",0,(CIT_history!AM24*(1-CIT_fed_deduction!AM24*CIT_history!AM$54))/(1-(CIT_fed_deduction!AM24*CIT_history!AM$54*CIT_history!AM24)))</f>
        <v>0</v>
      </c>
      <c r="AN24" s="22">
        <f>IF(CIT_fed_deduction!AN24="",0,(CIT_history!AN24*(1-CIT_fed_deduction!AN24*CIT_history!AN$54))/(1-(CIT_fed_deduction!AN24*CIT_history!AN$54*CIT_history!AN24)))</f>
        <v>0</v>
      </c>
      <c r="AO24" s="22">
        <f>IF(CIT_fed_deduction!AO24="",0,(CIT_history!AO24*(1-CIT_fed_deduction!AO24*CIT_history!AO$54))/(1-(CIT_fed_deduction!AO24*CIT_history!AO$54*CIT_history!AO24)))</f>
        <v>0</v>
      </c>
      <c r="AP24" s="22">
        <f>IF(CIT_fed_deduction!AP24="",0,(CIT_history!AP24*(1-CIT_fed_deduction!AP24*CIT_history!AP$54))/(1-(CIT_fed_deduction!AP24*CIT_history!AP$54*CIT_history!AP24)))</f>
        <v>0</v>
      </c>
      <c r="AQ24" s="22">
        <f>IF(CIT_fed_deduction!AQ24="",0,(CIT_history!AQ24*(1-CIT_fed_deduction!AQ24*CIT_history!AQ$54))/(1-(CIT_fed_deduction!AQ24*CIT_history!AQ$54*CIT_history!AQ24)))</f>
        <v>0</v>
      </c>
      <c r="AR24" s="22">
        <f>IF(CIT_fed_deduction!AR24="",0,(CIT_history!AR24*(1-CIT_fed_deduction!AR24*CIT_history!AR$54))/(1-(CIT_fed_deduction!AR24*CIT_history!AR$54*CIT_history!AR24)))</f>
        <v>0</v>
      </c>
      <c r="AS24" s="22">
        <f>IF(CIT_fed_deduction!AS24="",0,(CIT_history!AS24*(1-CIT_fed_deduction!AS24*CIT_history!AS$54))/(1-(CIT_fed_deduction!AS24*CIT_history!AS$54*CIT_history!AS24)))</f>
        <v>0</v>
      </c>
      <c r="AT24" s="22">
        <f>IF(CIT_fed_deduction!AT24="",0,(CIT_history!AT24*(1-CIT_fed_deduction!AT24*CIT_history!AT$54))/(1-(CIT_fed_deduction!AT24*CIT_history!AT$54*CIT_history!AT24)))</f>
        <v>0</v>
      </c>
      <c r="AU24" s="22">
        <f>IF(CIT_fed_deduction!AU24="",0,(CIT_history!AU24*(1-CIT_fed_deduction!AU24*CIT_history!AU$54))/(1-(CIT_fed_deduction!AU24*CIT_history!AU$54*CIT_history!AU24)))</f>
        <v>0</v>
      </c>
      <c r="AV24" s="22">
        <f>IF(CIT_fed_deduction!AV24="",0,(CIT_history!AV24*(1-CIT_fed_deduction!AV24*CIT_history!AV$54))/(1-(CIT_fed_deduction!AV24*CIT_history!AV$54*CIT_history!AV24)))</f>
        <v>0</v>
      </c>
      <c r="AW24" s="22">
        <f>IF(CIT_fed_deduction!AW24="",0,(CIT_history!AW24*(1-CIT_fed_deduction!AW24*CIT_history!AW$54))/(1-(CIT_fed_deduction!AW24*CIT_history!AW$54*CIT_history!AW24)))</f>
        <v>0</v>
      </c>
      <c r="AX24" s="22">
        <f>IF(CIT_fed_deduction!AX24="",0,(CIT_history!AX24*(1-CIT_fed_deduction!AX24*CIT_history!AX$54))/(1-(CIT_fed_deduction!AX24*CIT_history!AX$54*CIT_history!AX24)))</f>
        <v>0</v>
      </c>
      <c r="AY24" s="22">
        <f>IF(CIT_fed_deduction!AY24="",0,(CIT_history!AY24*(1-CIT_fed_deduction!AY24*CIT_history!AY$54))/(1-(CIT_fed_deduction!AY24*CIT_history!AY$54*CIT_history!AY24)))</f>
        <v>0</v>
      </c>
      <c r="AZ24" s="22">
        <f>IF(CIT_fed_deduction!AZ24="",0,(CIT_history!AZ24*(1-CIT_fed_deduction!AZ24*CIT_history!AZ$54))/(1-(CIT_fed_deduction!AZ24*CIT_history!AZ$54*CIT_history!AZ24)))</f>
        <v>0</v>
      </c>
      <c r="BA24" s="22">
        <f>IF(CIT_fed_deduction!BA24="",0,(CIT_history!BA24*(1-CIT_fed_deduction!BA24*CIT_history!BA$54))/(1-(CIT_fed_deduction!BA24*CIT_history!BA$54*CIT_history!BA24)))</f>
        <v>0</v>
      </c>
      <c r="BB24" s="22">
        <f>IF(CIT_fed_deduction!BB24="",0,(CIT_history!BB24*(1-CIT_fed_deduction!BB24*CIT_history!BB$54))/(1-(CIT_fed_deduction!BB24*CIT_history!BB$54*CIT_history!BB24)))</f>
        <v>0</v>
      </c>
      <c r="BC24" s="22">
        <f>IF(CIT_fed_deduction!BC24="",0,(CIT_history!BC24*(1-CIT_fed_deduction!BC24*CIT_history!BC$54))/(1-(CIT_fed_deduction!BC24*CIT_history!BC$54*CIT_history!BC24)))</f>
        <v>0</v>
      </c>
      <c r="BD24" s="22">
        <f>IF(CIT_fed_deduction!BD24="",0,(CIT_history!BD24*(1-CIT_fed_deduction!BD24*CIT_history!BD$54))/(1-(CIT_fed_deduction!BD24*CIT_history!BD$54*CIT_history!BD24)))</f>
        <v>0</v>
      </c>
      <c r="BE24" s="22">
        <f>IF(CIT_fed_deduction!BE24="",0,(CIT_history!BE24*(1-CIT_fed_deduction!BE24*CIT_history!BE$54))/(1-(CIT_fed_deduction!BE24*CIT_history!BE$54*CIT_history!BE24)))</f>
        <v>0</v>
      </c>
      <c r="BF24" s="22">
        <f>IF(CIT_fed_deduction!BF24="",0,(CIT_history!BF24*(1-CIT_fed_deduction!BF24*CIT_history!BF$54))/(1-(CIT_fed_deduction!BF24*CIT_history!BF$54*CIT_history!BF24)))</f>
        <v>0</v>
      </c>
      <c r="BG24" s="22">
        <f>IF(CIT_fed_deduction!BG24="",0,(CIT_history!BG24*(1-CIT_fed_deduction!BG24*CIT_history!BG$54))/(1-(CIT_fed_deduction!BG24*CIT_history!BG$54*CIT_history!BG24)))</f>
        <v>0</v>
      </c>
      <c r="BH24" s="22">
        <f>IF(CIT_fed_deduction!BH24="",0,(CIT_history!BH24*(1-CIT_fed_deduction!BH24*CIT_history!BH$54))/(1-(CIT_fed_deduction!BH24*CIT_history!BH$54*CIT_history!BH24)))</f>
        <v>0</v>
      </c>
      <c r="BI24" s="22">
        <f>IF(CIT_fed_deduction!BI24="",0,(CIT_history!BI24*(1-CIT_fed_deduction!BI24*CIT_history!BI$54))/(1-(CIT_fed_deduction!BI24*CIT_history!BI$54*CIT_history!BI24)))</f>
        <v>0</v>
      </c>
      <c r="BJ24" s="22">
        <f>IF(CIT_fed_deduction!BJ24="",0,(CIT_history!BJ24*(1-CIT_fed_deduction!BJ24*CIT_history!BJ$54))/(1-(CIT_fed_deduction!BJ24*CIT_history!BJ$54*CIT_history!BJ24)))</f>
        <v>0</v>
      </c>
      <c r="BK24" s="22">
        <f>IF(CIT_fed_deduction!BK24="",0,(CIT_history!BK24*(1-CIT_fed_deduction!BK24*CIT_history!BK$54))/(1-(CIT_fed_deduction!BK24*CIT_history!BK$54*CIT_history!BK24)))</f>
        <v>0</v>
      </c>
      <c r="BL24" s="22">
        <f>IF(CIT_fed_deduction!BL24="",0,(CIT_history!BL24*(1-CIT_fed_deduction!BL24*CIT_history!BL$54))/(1-(CIT_fed_deduction!BL24*CIT_history!BL$54*CIT_history!BL24)))</f>
        <v>0</v>
      </c>
      <c r="BM24" s="22">
        <f>IF(CIT_fed_deduction!BM24="",0,(CIT_history!BM24*(1-CIT_fed_deduction!BM24*CIT_history!BM$54))/(1-(CIT_fed_deduction!BM24*CIT_history!BM$54*CIT_history!BM24)))</f>
        <v>0</v>
      </c>
      <c r="BN24" s="22">
        <f>IF(CIT_fed_deduction!BN24="",0,(CIT_history!BN24*(1-CIT_fed_deduction!BN24*CIT_history!BN$54))/(1-(CIT_fed_deduction!BN24*CIT_history!BN$54*CIT_history!BN24)))</f>
        <v>0</v>
      </c>
      <c r="BO24" s="22">
        <f>IF(CIT_fed_deduction!BO24="",0,(CIT_history!BO24*(1-CIT_fed_deduction!BO24*CIT_history!BO$54))/(1-(CIT_fed_deduction!BO24*CIT_history!BO$54*CIT_history!BO24)))</f>
        <v>0</v>
      </c>
      <c r="BP24" s="22">
        <f>IF(CIT_fed_deduction!BP24="",0,(CIT_history!BP24*(1-CIT_fed_deduction!BP24*CIT_history!BP$54))/(1-(CIT_fed_deduction!BP24*CIT_history!BP$54*CIT_history!BP24)))</f>
        <v>0</v>
      </c>
      <c r="BQ24" s="22">
        <f>IF(CIT_fed_deduction!BQ24="",0,(CIT_history!BQ24*(1-CIT_fed_deduction!BQ24*CIT_history!BQ$54))/(1-(CIT_fed_deduction!BQ24*CIT_history!BQ$54*CIT_history!BQ24)))</f>
        <v>5.6000000000000001E-2</v>
      </c>
      <c r="BR24" s="22">
        <f>IF(CIT_fed_deduction!BR24="",0,(CIT_history!BR24*(1-CIT_fed_deduction!BR24*CIT_history!BR$54))/(1-(CIT_fed_deduction!BR24*CIT_history!BR$54*CIT_history!BR24)))</f>
        <v>5.6000000000000001E-2</v>
      </c>
      <c r="BS24" s="22">
        <f>IF(CIT_fed_deduction!BS24="",0,(CIT_history!BS24*(1-CIT_fed_deduction!BS24*CIT_history!BS$54))/(1-(CIT_fed_deduction!BS24*CIT_history!BS$54*CIT_history!BS24)))</f>
        <v>5.6000000000000001E-2</v>
      </c>
      <c r="BT24" s="22">
        <f>IF(CIT_fed_deduction!BT24="",0,(CIT_history!BT24*(1-CIT_fed_deduction!BT24*CIT_history!BT$54))/(1-(CIT_fed_deduction!BT24*CIT_history!BT$54*CIT_history!BT24)))</f>
        <v>5.6000000000000001E-2</v>
      </c>
      <c r="BU24" s="22">
        <f>IF(CIT_fed_deduction!BU24="",0,(CIT_history!BU24*(1-CIT_fed_deduction!BU24*CIT_history!BU$54))/(1-(CIT_fed_deduction!BU24*CIT_history!BU$54*CIT_history!BU24)))</f>
        <v>7.8E-2</v>
      </c>
      <c r="BV24" s="22">
        <f>IF(CIT_fed_deduction!BV24="",0,(CIT_history!BV24*(1-CIT_fed_deduction!BV24*CIT_history!BV$54))/(1-(CIT_fed_deduction!BV24*CIT_history!BV$54*CIT_history!BV24)))</f>
        <v>7.8E-2</v>
      </c>
      <c r="BW24" s="22">
        <f>IF(CIT_fed_deduction!BW24="",0,(CIT_history!BW24*(1-CIT_fed_deduction!BW24*CIT_history!BW$54))/(1-(CIT_fed_deduction!BW24*CIT_history!BW$54*CIT_history!BW24)))</f>
        <v>7.8E-2</v>
      </c>
      <c r="BX24" s="22">
        <f>IF(CIT_fed_deduction!BX24="",0,(CIT_history!BX24*(1-CIT_fed_deduction!BX24*CIT_history!BX$54))/(1-(CIT_fed_deduction!BX24*CIT_history!BX$54*CIT_history!BX24)))</f>
        <v>7.8E-2</v>
      </c>
      <c r="BY24" s="22">
        <f>IF(CIT_fed_deduction!BY24="",0,(CIT_history!BY24*(1-CIT_fed_deduction!BY24*CIT_history!BY$54))/(1-(CIT_fed_deduction!BY24*CIT_history!BY$54*CIT_history!BY24)))</f>
        <v>7.8E-2</v>
      </c>
      <c r="BZ24" s="22">
        <f>IF(CIT_fed_deduction!BZ24="",0,(CIT_history!BZ24*(1-CIT_fed_deduction!BZ24*CIT_history!BZ$54))/(1-(CIT_fed_deduction!BZ24*CIT_history!BZ$54*CIT_history!BZ24)))</f>
        <v>0</v>
      </c>
      <c r="CA24" s="22">
        <f>IF(CIT_fed_deduction!CA24="",0,(CIT_history!CA24*(1-CIT_fed_deduction!CA24*CIT_history!CA$54))/(1-(CIT_fed_deduction!CA24*CIT_history!CA$54*CIT_history!CA24)))</f>
        <v>0</v>
      </c>
      <c r="CB24" s="22">
        <f>IF(CIT_fed_deduction!CB24="",0,(CIT_history!CB24*(1-CIT_fed_deduction!CB24*CIT_history!CB$54))/(1-(CIT_fed_deduction!CB24*CIT_history!CB$54*CIT_history!CB24)))</f>
        <v>0</v>
      </c>
      <c r="CC24" s="22">
        <f>IF(CIT_fed_deduction!CC24="",0,(CIT_history!CC24*(1-CIT_fed_deduction!CC24*CIT_history!CC$54))/(1-(CIT_fed_deduction!CC24*CIT_history!CC$54*CIT_history!CC24)))</f>
        <v>0</v>
      </c>
      <c r="CD24" s="22">
        <f>IF(CIT_fed_deduction!CD24="",0,(CIT_history!CD24*(1-CIT_fed_deduction!CD24*CIT_history!CD$54))/(1-(CIT_fed_deduction!CD24*CIT_history!CD$54*CIT_history!CD24)))</f>
        <v>0</v>
      </c>
      <c r="CE24" s="22">
        <f>IF(CIT_fed_deduction!CE24="",0,(CIT_history!CE24*(1-CIT_fed_deduction!CE24*CIT_history!CE$54))/(1-(CIT_fed_deduction!CE24*CIT_history!CE$54*CIT_history!CE24)))</f>
        <v>0</v>
      </c>
      <c r="CF24" s="22">
        <f>IF(CIT_fed_deduction!CF24="",0,(CIT_history!CF24*(1-CIT_fed_deduction!CF24*CIT_history!CF$54))/(1-(CIT_fed_deduction!CF24*CIT_history!CF$54*CIT_history!CF24)))</f>
        <v>0</v>
      </c>
      <c r="CG24" s="22">
        <f>IF(CIT_fed_deduction!CG24="",0,(CIT_history!CG24*(1-CIT_fed_deduction!CG24*CIT_history!CG$54))/(1-(CIT_fed_deduction!CG24*CIT_history!CG$54*CIT_history!CG24)))</f>
        <v>0</v>
      </c>
      <c r="CH24" s="22">
        <f>IF(CIT_fed_deduction!CH24="",0,(CIT_history!CH24*(1-CIT_fed_deduction!CH24*CIT_history!CH$54))/(1-(CIT_fed_deduction!CH24*CIT_history!CH$54*CIT_history!CH24)))</f>
        <v>0</v>
      </c>
      <c r="CI24" s="22">
        <f>IF(CIT_fed_deduction!CI24="",0,(CIT_history!CI24*(1-CIT_fed_deduction!CI24*CIT_history!CI$54))/(1-(CIT_fed_deduction!CI24*CIT_history!CI$54*CIT_history!CI24)))</f>
        <v>0</v>
      </c>
      <c r="CJ24" s="22">
        <f>IF(CIT_fed_deduction!CJ24="",0,(CIT_history!CJ24*(1-CIT_fed_deduction!CJ24*CIT_history!CJ$54))/(1-(CIT_fed_deduction!CJ24*CIT_history!CJ$54*CIT_history!CJ24)))</f>
        <v>0</v>
      </c>
      <c r="CK24" s="22">
        <f>IF(CIT_fed_deduction!CK24="",0,(CIT_history!CK24*(1-CIT_fed_deduction!CK24*CIT_history!CK$54))/(1-(CIT_fed_deduction!CK24*CIT_history!CK$54*CIT_history!CK24)))</f>
        <v>0</v>
      </c>
      <c r="CL24" s="22">
        <f>IF(CIT_fed_deduction!CL24="",0,(CIT_history!CL24*(1-CIT_fed_deduction!CL24*CIT_history!CL$54))/(1-(CIT_fed_deduction!CL24*CIT_history!CL$54*CIT_history!CL24)))</f>
        <v>0</v>
      </c>
      <c r="CM24" s="22">
        <f>IF(CIT_fed_deduction!CM24="",0,(CIT_history!CM24*(1-CIT_fed_deduction!CM24*CIT_history!CM$54))/(1-(CIT_fed_deduction!CM24*CIT_history!CM$54*CIT_history!CM24)))</f>
        <v>0</v>
      </c>
      <c r="CN24" s="22">
        <f>IF(CIT_fed_deduction!CN24="",0,(CIT_history!CN24*(1-CIT_fed_deduction!CN24*CIT_history!CN$54))/(1-(CIT_fed_deduction!CN24*CIT_history!CN$54*CIT_history!CN24)))</f>
        <v>0</v>
      </c>
      <c r="CO24" s="22">
        <f>IF(CIT_fed_deduction!CO24="",0,(CIT_history!CO24*(1-CIT_fed_deduction!CO24*CIT_history!CO$54))/(1-(CIT_fed_deduction!CO24*CIT_history!CO$54*CIT_history!CO24)))</f>
        <v>0</v>
      </c>
      <c r="CP24" s="22">
        <f>IF(CIT_fed_deduction!CP24="",0,(CIT_history!CP24*(1-CIT_fed_deduction!CP24*CIT_history!CP$54))/(1-(CIT_fed_deduction!CP24*CIT_history!CP$54*CIT_history!CP24)))</f>
        <v>0</v>
      </c>
      <c r="CQ24" s="22">
        <f>IF(CIT_fed_deduction!CQ24="",0,(CIT_history!CQ24*(1-CIT_fed_deduction!CQ24*CIT_history!CQ$54))/(1-(CIT_fed_deduction!CQ24*CIT_history!CQ$54*CIT_history!CQ24)))</f>
        <v>0</v>
      </c>
      <c r="CR24" s="22">
        <f>IF(CIT_fed_deduction!CR24="",0,(CIT_history!CR24*(1-CIT_fed_deduction!CR24*CIT_history!CR$54))/(1-(CIT_fed_deduction!CR24*CIT_history!CR$54*CIT_history!CR24)))</f>
        <v>0</v>
      </c>
      <c r="CS24" s="22">
        <f>IF(CIT_fed_deduction!CS24="",0,(CIT_history!CS24*(1-CIT_fed_deduction!CS24*CIT_history!CS$54))/(1-(CIT_fed_deduction!CS24*CIT_history!CS$54*CIT_history!CS24)))</f>
        <v>0</v>
      </c>
      <c r="CT24" s="22">
        <f>IF(CIT_fed_deduction!CT24="",0,(CIT_history!CT24*(1-CIT_fed_deduction!CT24*CIT_history!CT$54))/(1-(CIT_fed_deduction!CT24*CIT_history!CT$54*CIT_history!CT24)))</f>
        <v>0</v>
      </c>
      <c r="CU24" s="22">
        <f>IF(CIT_fed_deduction!CU24="",0,(CIT_history!CU24*(1-CIT_fed_deduction!CU24*CIT_history!CU$54))/(1-(CIT_fed_deduction!CU24*CIT_history!CU$54*CIT_history!CU24)))</f>
        <v>0</v>
      </c>
      <c r="CV24" s="22">
        <f>IF(CIT_fed_deduction!CV24="",0,(CIT_history!CV24*(1-CIT_fed_deduction!CV24*CIT_history!CV$54))/(1-(CIT_fed_deduction!CV24*CIT_history!CV$54*CIT_history!CV24)))</f>
        <v>0</v>
      </c>
      <c r="CW24" s="22">
        <f>IF(CIT_fed_deduction!CW24="",0,(CIT_history!CW24*(1-CIT_fed_deduction!CW24*CIT_history!CW$54))/(1-(CIT_fed_deduction!CW24*CIT_history!CW$54*CIT_history!CW24)))</f>
        <v>0</v>
      </c>
      <c r="CX24" s="22">
        <f>IF(CIT_fed_deduction!CX24="",0,(CIT_history!CX24*(1-CIT_fed_deduction!CX24*CIT_history!CX$54))/(1-(CIT_fed_deduction!CX24*CIT_history!CX$54*CIT_history!CX24)))</f>
        <v>0</v>
      </c>
      <c r="CY24" s="22">
        <f>IF(CIT_fed_deduction!CY24="",0,(CIT_history!CY24*(1-CIT_fed_deduction!CY24*CIT_history!CY$54))/(1-(CIT_fed_deduction!CY24*CIT_history!CY$54*CIT_history!CY24)))</f>
        <v>0</v>
      </c>
      <c r="CZ24" s="22">
        <f>IF(CIT_fed_deduction!CZ24="",0,(CIT_history!CZ24*(1-CIT_fed_deduction!CZ24*CIT_history!CZ$54))/(1-(CIT_fed_deduction!CZ24*CIT_history!CZ$54*CIT_history!CZ24)))</f>
        <v>0</v>
      </c>
      <c r="DA24" s="22">
        <f>IF(CIT_fed_deduction!DA24="",0,(CIT_history!DA24*(1-CIT_fed_deduction!DA24*CIT_history!DA$54))/(1-(CIT_fed_deduction!DA24*CIT_history!DA$54*CIT_history!DA24)))</f>
        <v>0</v>
      </c>
      <c r="DB24" s="22">
        <f>IF(CIT_fed_deduction!DB24="",0,(CIT_history!DB24*(1-CIT_fed_deduction!DB24*CIT_history!DB$54))/(1-(CIT_fed_deduction!DB24*CIT_history!DB$54*CIT_history!DB24)))</f>
        <v>0</v>
      </c>
      <c r="DC24" s="22">
        <f>IF(CIT_fed_deduction!DC24="",0,(CIT_history!DC24*(1-CIT_fed_deduction!DC24*CIT_history!DC$54))/(1-(CIT_fed_deduction!DC24*CIT_history!DC$54*CIT_history!DC24)))</f>
        <v>0</v>
      </c>
      <c r="DD24" s="22">
        <f>IF(CIT_fed_deduction!DD24="",0,(CIT_history!DD24*(1-CIT_fed_deduction!DD24*CIT_history!DD$54))/(1-(CIT_fed_deduction!DD24*CIT_history!DD$54*CIT_history!DD24)))</f>
        <v>0</v>
      </c>
      <c r="DE24" s="22">
        <f>IF(CIT_fed_deduction!DE24="",0,(CIT_history!DE24*(1-CIT_fed_deduction!DE24*CIT_history!DE$54))/(1-(CIT_fed_deduction!DE24*CIT_history!DE$54*CIT_history!DE24)))</f>
        <v>0</v>
      </c>
      <c r="DF24" s="22">
        <f>IF(CIT_fed_deduction!DF24="",0,(CIT_history!DF24*(1-CIT_fed_deduction!DF24*CIT_history!DF$54))/(1-(CIT_fed_deduction!DF24*CIT_history!DF$54*CIT_history!DF24)))</f>
        <v>6.0385050000000003E-2</v>
      </c>
      <c r="DG24" s="22">
        <f>IF(CIT_fed_deduction!DG24="",0,(CIT_history!DG24*(1-CIT_fed_deduction!DG24*CIT_history!DG$54))/(1-(CIT_fed_deduction!DG24*CIT_history!DG$54*CIT_history!DG24)))</f>
        <v>6.0385050000000003E-2</v>
      </c>
      <c r="DH24" s="22">
        <f>IF(CIT_fed_deduction!DH24="",0,(CIT_history!DH24*(1-CIT_fed_deduction!DH24*CIT_history!DH$54))/(1-(CIT_fed_deduction!DH24*CIT_history!DH$54*CIT_history!DH24)))</f>
        <v>6.0385050000000003E-2</v>
      </c>
      <c r="DI24" s="22">
        <f>IF(CIT_fed_deduction!DI24="",0,(CIT_history!DI24*(1-CIT_fed_deduction!DI24*CIT_history!DI$54))/(1-(CIT_fed_deduction!DI24*CIT_history!DI$54*CIT_history!DI24)))</f>
        <v>6.0385050000000003E-2</v>
      </c>
      <c r="DJ24" s="22">
        <f>IF(CIT_fed_deduction!DJ24="",0,(CIT_history!DJ24*(1-CIT_fed_deduction!DJ24*CIT_history!DJ$54))/(1-(CIT_fed_deduction!DJ24*CIT_history!DJ$54*CIT_history!DJ24)))</f>
        <v>0.06</v>
      </c>
      <c r="DK24" s="22">
        <f>IF(CIT_fed_deduction!DK24="",0,(CIT_history!DK24*(1-CIT_fed_deduction!DK24*CIT_history!DK$54))/(1-(CIT_fed_deduction!DK24*CIT_history!DK$54*CIT_history!DK24)))</f>
        <v>0.06</v>
      </c>
      <c r="DL24" s="22">
        <f>IF(CIT_fed_deduction!DL24="",0,(CIT_history!DL24*(1-CIT_fed_deduction!DL24*CIT_history!DL$54))/(1-(CIT_fed_deduction!DL24*CIT_history!DL$54*CIT_history!DL24)))</f>
        <v>0.06</v>
      </c>
      <c r="DM24" s="22">
        <f>IF(CIT_fed_deduction!DM24="",0,(CIT_history!DM24*(1-CIT_fed_deduction!DM24*CIT_history!DM$54))/(1-(CIT_fed_deduction!DM24*CIT_history!DM$54*CIT_history!DM24)))</f>
        <v>0.06</v>
      </c>
      <c r="DN24" s="22">
        <f>IF(CIT_fed_deduction!DN24="",0,(CIT_history!DN24*(1-CIT_fed_deduction!DN24*CIT_history!DN$54))/(1-(CIT_fed_deduction!DN24*CIT_history!DN$54*CIT_history!DN24)))</f>
        <v>0.06</v>
      </c>
      <c r="DO24" s="22">
        <f>IF(CIT_fed_deduction!DO24="",0,(CIT_history!DO24*(1-CIT_fed_deduction!DO24*CIT_history!DO$54))/(1-(CIT_fed_deduction!DO24*CIT_history!DO$54*CIT_history!DO24)))</f>
        <v>0.06</v>
      </c>
      <c r="DP24" s="22">
        <f>IF(CIT_fed_deduction!DP24="",0,(CIT_history!DP24*(1-CIT_fed_deduction!DP24*CIT_history!DP$54))/(1-(CIT_fed_deduction!DP24*CIT_history!DP$54*CIT_history!DP24)))</f>
        <v>0.06</v>
      </c>
      <c r="DQ24" s="22">
        <f>IF(CIT_fed_deduction!DQ24="",0,(CIT_history!DQ24*(1-CIT_fed_deduction!DQ24*CIT_history!DQ$54))/(1-(CIT_fed_deduction!DQ24*CIT_history!DQ$54*CIT_history!DQ24)))</f>
        <v>0.06</v>
      </c>
      <c r="DR24" s="22">
        <f>IF(CIT_fed_deduction!DR24="",0,(CIT_history!DR24*(1-CIT_fed_deduction!DR24*CIT_history!DR$54))/(1-(CIT_fed_deduction!DR24*CIT_history!DR$54*CIT_history!DR24)))</f>
        <v>0.06</v>
      </c>
      <c r="DS24" s="22">
        <f>IF(CIT_fed_deduction!DS24="",0,(CIT_history!DS24*(1-CIT_fed_deduction!DS24*CIT_history!DS$54))/(1-(CIT_fed_deduction!DS24*CIT_history!DS$54*CIT_history!DS24)))</f>
        <v>0.06</v>
      </c>
      <c r="DT24" s="22">
        <f>IF(CIT_fed_deduction!DT24="",0,(CIT_history!DT24*(1-CIT_fed_deduction!DT24*CIT_history!DT$54))/(1-(CIT_fed_deduction!DT24*CIT_history!DT$54*CIT_history!DT24)))</f>
        <v>0.06</v>
      </c>
      <c r="DU24" s="22">
        <f>IF(CIT_fed_deduction!DU24="",0,(CIT_history!DU24*(1-CIT_fed_deduction!DU24*CIT_history!DU$54))/(1-(CIT_fed_deduction!DU24*CIT_history!DU$54*CIT_history!DU24)))</f>
        <v>0.06</v>
      </c>
      <c r="DV24" s="22">
        <f>IF(CIT_fed_deduction!DV24="",0,(CIT_history!DV24*(1-CIT_fed_deduction!DV24*CIT_history!DV$54))/(1-(CIT_fed_deduction!DV24*CIT_history!DV$54*CIT_history!DV24)))</f>
        <v>0.06</v>
      </c>
      <c r="DW24" s="22">
        <f>IF(CIT_fed_deduction!DW24="",0,(CIT_history!DW24*(1-CIT_fed_deduction!DW24*CIT_history!DW$54))/(1-(CIT_fed_deduction!DW24*CIT_history!DW$54*CIT_history!DW24)))</f>
        <v>0.06</v>
      </c>
      <c r="DX24" s="22">
        <f>IF(CIT_fed_deduction!DX24="",0,(CIT_history!DX24*(1-CIT_fed_deduction!DX24*CIT_history!DX$54))/(1-(CIT_fed_deduction!DX24*CIT_history!DX$54*CIT_history!DX24)))</f>
        <v>0.06</v>
      </c>
      <c r="DY24" s="144">
        <f>IF(CIT_fed_deduction!DY24="",0,(CIT_history!DY24*(1-CIT_fed_deduction!DY24*CIT_history!DY$54))/(1-(CIT_fed_deduction!DY24*CIT_history!DY$54*CIT_history!DY24)))</f>
        <v>0.06</v>
      </c>
      <c r="DZ24" s="68"/>
      <c r="EA24" s="68"/>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1"/>
      <c r="FL24" s="1"/>
      <c r="FM24" s="1"/>
      <c r="FN24" s="1"/>
    </row>
    <row r="25" spans="1:170" ht="15" customHeight="1">
      <c r="A25" s="137" t="s">
        <v>49</v>
      </c>
      <c r="B25" s="22">
        <f>IF(CIT_fed_deduction!B25="",0,(CIT_history!B25*(1-CIT_fed_deduction!B25*CIT_history!B$54))/(1-(CIT_fed_deduction!B25*CIT_history!B$54*CIT_history!B25)))</f>
        <v>0</v>
      </c>
      <c r="C25" s="22">
        <f>IF(CIT_fed_deduction!C25="",0,(CIT_history!C25*(1-CIT_fed_deduction!C25*CIT_history!C$54))/(1-(CIT_fed_deduction!C25*CIT_history!C$54*CIT_history!C25)))</f>
        <v>0</v>
      </c>
      <c r="D25" s="22">
        <f>IF(CIT_fed_deduction!D25="",0,(CIT_history!D25*(1-CIT_fed_deduction!D25*CIT_history!D$54))/(1-(CIT_fed_deduction!D25*CIT_history!D$54*CIT_history!D25)))</f>
        <v>0</v>
      </c>
      <c r="E25" s="22">
        <f>IF(CIT_fed_deduction!E25="",0,(CIT_history!E25*(1-CIT_fed_deduction!E25*CIT_history!E$54))/(1-(CIT_fed_deduction!E25*CIT_history!E$54*CIT_history!E25)))</f>
        <v>0</v>
      </c>
      <c r="F25" s="22">
        <f>IF(CIT_fed_deduction!F25="",0,(CIT_history!F25*(1-CIT_fed_deduction!F25*CIT_history!F$54))/(1-(CIT_fed_deduction!F25*CIT_history!F$54*CIT_history!F25)))</f>
        <v>0</v>
      </c>
      <c r="G25" s="22">
        <f>IF(CIT_fed_deduction!G25="",0,(CIT_history!G25*(1-CIT_fed_deduction!G25*CIT_history!G$54))/(1-(CIT_fed_deduction!G25*CIT_history!G$54*CIT_history!G25)))</f>
        <v>0</v>
      </c>
      <c r="H25" s="22">
        <f>IF(CIT_fed_deduction!H25="",0,(CIT_history!H25*(1-CIT_fed_deduction!H25*CIT_history!H$54))/(1-(CIT_fed_deduction!H25*CIT_history!H$54*CIT_history!H25)))</f>
        <v>0</v>
      </c>
      <c r="I25" s="22">
        <f>IF(CIT_fed_deduction!I25="",0,(CIT_history!I25*(1-CIT_fed_deduction!I25*CIT_history!I$54))/(1-(CIT_fed_deduction!I25*CIT_history!I$54*CIT_history!I25)))</f>
        <v>0</v>
      </c>
      <c r="J25" s="22">
        <f>IF(CIT_fed_deduction!J25="",0,(CIT_history!J25*(1-CIT_fed_deduction!J25*CIT_history!J$54))/(1-(CIT_fed_deduction!J25*CIT_history!J$54*CIT_history!J25)))</f>
        <v>0</v>
      </c>
      <c r="K25" s="22">
        <f>IF(CIT_fed_deduction!K25="",0,(CIT_history!K25*(1-CIT_fed_deduction!K25*CIT_history!K$54))/(1-(CIT_fed_deduction!K25*CIT_history!K$54*CIT_history!K25)))</f>
        <v>0</v>
      </c>
      <c r="L25" s="22">
        <f>IF(CIT_fed_deduction!L25="",0,(CIT_history!L25*(1-CIT_fed_deduction!L25*CIT_history!L$54))/(1-(CIT_fed_deduction!L25*CIT_history!L$54*CIT_history!L25)))</f>
        <v>0</v>
      </c>
      <c r="M25" s="22">
        <f>IF(CIT_fed_deduction!M25="",0,(CIT_history!M25*(1-CIT_fed_deduction!M25*CIT_history!M$54))/(1-(CIT_fed_deduction!M25*CIT_history!M$54*CIT_history!M25)))</f>
        <v>0</v>
      </c>
      <c r="N25" s="22">
        <f>IF(CIT_fed_deduction!N25="",0,(CIT_history!N25*(1-CIT_fed_deduction!N25*CIT_history!N$54))/(1-(CIT_fed_deduction!N25*CIT_history!N$54*CIT_history!N25)))</f>
        <v>0</v>
      </c>
      <c r="O25" s="22">
        <f>IF(CIT_fed_deduction!O25="",0,(CIT_history!O25*(1-CIT_fed_deduction!O25*CIT_history!O$54))/(1-(CIT_fed_deduction!O25*CIT_history!O$54*CIT_history!O25)))</f>
        <v>0</v>
      </c>
      <c r="P25" s="22">
        <f>IF(CIT_fed_deduction!P25="",0,(CIT_history!P25*(1-CIT_fed_deduction!P25*CIT_history!P$54))/(1-(CIT_fed_deduction!P25*CIT_history!P$54*CIT_history!P25)))</f>
        <v>0</v>
      </c>
      <c r="Q25" s="22">
        <f>IF(CIT_fed_deduction!Q25="",0,(CIT_history!Q25*(1-CIT_fed_deduction!Q25*CIT_history!Q$54))/(1-(CIT_fed_deduction!Q25*CIT_history!Q$54*CIT_history!Q25)))</f>
        <v>0</v>
      </c>
      <c r="R25" s="22">
        <f>IF(CIT_fed_deduction!R25="",0,(CIT_history!R25*(1-CIT_fed_deduction!R25*CIT_history!R$54))/(1-(CIT_fed_deduction!R25*CIT_history!R$54*CIT_history!R25)))</f>
        <v>0</v>
      </c>
      <c r="S25" s="22">
        <f>IF(CIT_fed_deduction!S25="",0,(CIT_history!S25*(1-CIT_fed_deduction!S25*CIT_history!S$54))/(1-(CIT_fed_deduction!S25*CIT_history!S$54*CIT_history!S25)))</f>
        <v>0</v>
      </c>
      <c r="T25" s="22">
        <f>IF(CIT_fed_deduction!T25="",0,(CIT_history!T25*(1-CIT_fed_deduction!T25*CIT_history!T$54))/(1-(CIT_fed_deduction!T25*CIT_history!T$54*CIT_history!T25)))</f>
        <v>0</v>
      </c>
      <c r="U25" s="22">
        <f>IF(CIT_fed_deduction!U25="",0,(CIT_history!U25*(1-CIT_fed_deduction!U25*CIT_history!U$54))/(1-(CIT_fed_deduction!U25*CIT_history!U$54*CIT_history!U25)))</f>
        <v>0</v>
      </c>
      <c r="V25" s="22">
        <f>IF(CIT_fed_deduction!V25="",0,(CIT_history!V25*(1-CIT_fed_deduction!V25*CIT_history!V$54))/(1-(CIT_fed_deduction!V25*CIT_history!V$54*CIT_history!V25)))</f>
        <v>0</v>
      </c>
      <c r="W25" s="22">
        <f>IF(CIT_fed_deduction!W25="",0,(CIT_history!W25*(1-CIT_fed_deduction!W25*CIT_history!W$54))/(1-(CIT_fed_deduction!W25*CIT_history!W$54*CIT_history!W25)))</f>
        <v>0</v>
      </c>
      <c r="X25" s="22">
        <f>IF(CIT_fed_deduction!X25="",0,(CIT_history!X25*(1-CIT_fed_deduction!X25*CIT_history!X$54))/(1-(CIT_fed_deduction!X25*CIT_history!X$54*CIT_history!X25)))</f>
        <v>0</v>
      </c>
      <c r="Y25" s="22">
        <f>IF(CIT_fed_deduction!Y25="",0,(CIT_history!Y25*(1-CIT_fed_deduction!Y25*CIT_history!Y$54))/(1-(CIT_fed_deduction!Y25*CIT_history!Y$54*CIT_history!Y25)))</f>
        <v>0</v>
      </c>
      <c r="Z25" s="22">
        <f>IF(CIT_fed_deduction!Z25="",0,(CIT_history!Z25*(1-CIT_fed_deduction!Z25*CIT_history!Z$54))/(1-(CIT_fed_deduction!Z25*CIT_history!Z$54*CIT_history!Z25)))</f>
        <v>0</v>
      </c>
      <c r="AA25" s="22">
        <f>IF(CIT_fed_deduction!AA25="",0,(CIT_history!AA25*(1-CIT_fed_deduction!AA25*CIT_history!AA$54))/(1-(CIT_fed_deduction!AA25*CIT_history!AA$54*CIT_history!AA25)))</f>
        <v>0</v>
      </c>
      <c r="AB25" s="22">
        <f>IF(CIT_fed_deduction!AB25="",0,(CIT_history!AB25*(1-CIT_fed_deduction!AB25*CIT_history!AB$54))/(1-(CIT_fed_deduction!AB25*CIT_history!AB$54*CIT_history!AB25)))</f>
        <v>0</v>
      </c>
      <c r="AC25" s="22">
        <f>IF(CIT_fed_deduction!AC25="",0,(CIT_history!AC25*(1-CIT_fed_deduction!AC25*CIT_history!AC$54))/(1-(CIT_fed_deduction!AC25*CIT_history!AC$54*CIT_history!AC25)))</f>
        <v>0</v>
      </c>
      <c r="AD25" s="22">
        <f>IF(CIT_fed_deduction!AD25="",0,(CIT_history!AD25*(1-CIT_fed_deduction!AD25*CIT_history!AD$54))/(1-(CIT_fed_deduction!AD25*CIT_history!AD$54*CIT_history!AD25)))</f>
        <v>0</v>
      </c>
      <c r="AE25" s="22">
        <f>IF(CIT_fed_deduction!AE25="",0,(CIT_history!AE25*(1-CIT_fed_deduction!AE25*CIT_history!AE$54))/(1-(CIT_fed_deduction!AE25*CIT_history!AE$54*CIT_history!AE25)))</f>
        <v>0</v>
      </c>
      <c r="AF25" s="22">
        <f>IF(CIT_fed_deduction!AF25="",0,(CIT_history!AF25*(1-CIT_fed_deduction!AF25*CIT_history!AF$54))/(1-(CIT_fed_deduction!AF25*CIT_history!AF$54*CIT_history!AF25)))</f>
        <v>0</v>
      </c>
      <c r="AG25" s="22">
        <f>IF(CIT_fed_deduction!AG25="",0,(CIT_history!AG25*(1-CIT_fed_deduction!AG25*CIT_history!AG$54))/(1-(CIT_fed_deduction!AG25*CIT_history!AG$54*CIT_history!AG25)))</f>
        <v>0</v>
      </c>
      <c r="AH25" s="22">
        <f>IF(CIT_fed_deduction!AH25="",0,(CIT_history!AH25*(1-CIT_fed_deduction!AH25*CIT_history!AH$54))/(1-(CIT_fed_deduction!AH25*CIT_history!AH$54*CIT_history!AH25)))</f>
        <v>0</v>
      </c>
      <c r="AI25" s="22">
        <f>IF(CIT_fed_deduction!AI25="",0,(CIT_history!AI25*(1-CIT_fed_deduction!AI25*CIT_history!AI$54))/(1-(CIT_fed_deduction!AI25*CIT_history!AI$54*CIT_history!AI25)))</f>
        <v>4.3423536815607303E-2</v>
      </c>
      <c r="AJ25" s="22">
        <f>IF(CIT_fed_deduction!AJ25="",0,(CIT_history!AJ25*(1-CIT_fed_deduction!AJ25*CIT_history!AJ$54))/(1-(CIT_fed_deduction!AJ25*CIT_history!AJ$54*CIT_history!AJ25)))</f>
        <v>4.3423536815607303E-2</v>
      </c>
      <c r="AK25" s="22">
        <f>IF(CIT_fed_deduction!AK25="",0,(CIT_history!AK25*(1-CIT_fed_deduction!AK25*CIT_history!AK$54))/(1-(CIT_fed_deduction!AK25*CIT_history!AK$54*CIT_history!AK25)))</f>
        <v>4.3423536815607303E-2</v>
      </c>
      <c r="AL25" s="22">
        <f>IF(CIT_fed_deduction!AL25="",0,(CIT_history!AL25*(1-CIT_fed_deduction!AL25*CIT_history!AL$54))/(1-(CIT_fed_deduction!AL25*CIT_history!AL$54*CIT_history!AL25)))</f>
        <v>4.2821158690176324E-2</v>
      </c>
      <c r="AM25" s="22">
        <f>IF(CIT_fed_deduction!AM25="",0,(CIT_history!AM25*(1-CIT_fed_deduction!AM25*CIT_history!AM$54))/(1-(CIT_fed_deduction!AM25*CIT_history!AM$54*CIT_history!AM25)))</f>
        <v>6.0131379484588181E-2</v>
      </c>
      <c r="AN25" s="22">
        <f>IF(CIT_fed_deduction!AN25="",0,(CIT_history!AN25*(1-CIT_fed_deduction!AN25*CIT_history!AN$54))/(1-(CIT_fed_deduction!AN25*CIT_history!AN$54*CIT_history!AN25)))</f>
        <v>5.7464274855579207E-2</v>
      </c>
      <c r="AO25" s="22">
        <f>IF(CIT_fed_deduction!AO25="",0,(CIT_history!AO25*(1-CIT_fed_deduction!AO25*CIT_history!AO$54))/(1-(CIT_fed_deduction!AO25*CIT_history!AO$54*CIT_history!AO25)))</f>
        <v>4.9160428889338463E-2</v>
      </c>
      <c r="AP25" s="22">
        <f>IF(CIT_fed_deduction!AP25="",0,(CIT_history!AP25*(1-CIT_fed_deduction!AP25*CIT_history!AP$54))/(1-(CIT_fed_deduction!AP25*CIT_history!AP$54*CIT_history!AP25)))</f>
        <v>4.6266233766233768E-2</v>
      </c>
      <c r="AQ25" s="22">
        <f>IF(CIT_fed_deduction!AQ25="",0,(CIT_history!AQ25*(1-CIT_fed_deduction!AQ25*CIT_history!AQ$54))/(1-(CIT_fed_deduction!AQ25*CIT_history!AQ$54*CIT_history!AQ25)))</f>
        <v>4.2184634196046455E-2</v>
      </c>
      <c r="AR25" s="22">
        <f>IF(CIT_fed_deduction!AR25="",0,(CIT_history!AR25*(1-CIT_fed_deduction!AR25*CIT_history!AR$54))/(1-(CIT_fed_deduction!AR25*CIT_history!AR$54*CIT_history!AR25)))</f>
        <v>3.6885245901639344E-2</v>
      </c>
      <c r="AS25" s="22">
        <f>IF(CIT_fed_deduction!AS25="",0,(CIT_history!AS25*(1-CIT_fed_deduction!AS25*CIT_history!AS$54))/(1-(CIT_fed_deduction!AS25*CIT_history!AS$54*CIT_history!AS25)))</f>
        <v>3.6885245901639344E-2</v>
      </c>
      <c r="AT25" s="22">
        <f>IF(CIT_fed_deduction!AT25="",0,(CIT_history!AT25*(1-CIT_fed_deduction!AT25*CIT_history!AT$54))/(1-(CIT_fed_deduction!AT25*CIT_history!AT$54*CIT_history!AT25)))</f>
        <v>3.6885245901639344E-2</v>
      </c>
      <c r="AU25" s="22">
        <f>IF(CIT_fed_deduction!AU25="",0,(CIT_history!AU25*(1-CIT_fed_deduction!AU25*CIT_history!AU$54))/(1-(CIT_fed_deduction!AU25*CIT_history!AU$54*CIT_history!AU25)))</f>
        <v>3.6885245901639344E-2</v>
      </c>
      <c r="AV25" s="22">
        <f>IF(CIT_fed_deduction!AV25="",0,(CIT_history!AV25*(1-CIT_fed_deduction!AV25*CIT_history!AV$54))/(1-(CIT_fed_deduction!AV25*CIT_history!AV$54*CIT_history!AV25)))</f>
        <v>3.8067949242734343E-2</v>
      </c>
      <c r="AW25" s="22">
        <f>IF(CIT_fed_deduction!AW25="",0,(CIT_history!AW25*(1-CIT_fed_deduction!AW25*CIT_history!AW$54))/(1-(CIT_fed_deduction!AW25*CIT_history!AW$54*CIT_history!AW25)))</f>
        <v>3.8067949242734343E-2</v>
      </c>
      <c r="AX25" s="22">
        <f>IF(CIT_fed_deduction!AX25="",0,(CIT_history!AX25*(1-CIT_fed_deduction!AX25*CIT_history!AX$54))/(1-(CIT_fed_deduction!AX25*CIT_history!AX$54*CIT_history!AX25)))</f>
        <v>3.8067949242734343E-2</v>
      </c>
      <c r="AY25" s="22">
        <f>IF(CIT_fed_deduction!AY25="",0,(CIT_history!AY25*(1-CIT_fed_deduction!AY25*CIT_history!AY$54))/(1-(CIT_fed_deduction!AY25*CIT_history!AY$54*CIT_history!AY25)))</f>
        <v>4.0018031678380424E-2</v>
      </c>
      <c r="AZ25" s="22">
        <f>IF(CIT_fed_deduction!AZ25="",0,(CIT_history!AZ25*(1-CIT_fed_deduction!AZ25*CIT_history!AZ$54))/(1-(CIT_fed_deduction!AZ25*CIT_history!AZ$54*CIT_history!AZ25)))</f>
        <v>3.7533126527929006E-2</v>
      </c>
      <c r="BA25" s="22">
        <f>IF(CIT_fed_deduction!BA25="",0,(CIT_history!BA25*(1-CIT_fed_deduction!BA25*CIT_history!BA$54))/(1-(CIT_fed_deduction!BA25*CIT_history!BA$54*CIT_history!BA25)))</f>
        <v>3.2052291902864329E-2</v>
      </c>
      <c r="BB25" s="22">
        <f>IF(CIT_fed_deduction!BB25="",0,(CIT_history!BB25*(1-CIT_fed_deduction!BB25*CIT_history!BB$54))/(1-(CIT_fed_deduction!BB25*CIT_history!BB$54*CIT_history!BB25)))</f>
        <v>3.1264215706546465E-2</v>
      </c>
      <c r="BC25" s="22">
        <f>IF(CIT_fed_deduction!BC25="",0,(CIT_history!BC25*(1-CIT_fed_deduction!BC25*CIT_history!BC$54))/(1-(CIT_fed_deduction!BC25*CIT_history!BC$54*CIT_history!BC25)))</f>
        <v>3.1264215706546465E-2</v>
      </c>
      <c r="BD25" s="22">
        <f>IF(CIT_fed_deduction!BD25="",0,(CIT_history!BD25*(1-CIT_fed_deduction!BD25*CIT_history!BD$54))/(1-(CIT_fed_deduction!BD25*CIT_history!BD$54*CIT_history!BD25)))</f>
        <v>3.1264215706546465E-2</v>
      </c>
      <c r="BE25" s="22">
        <f>IF(CIT_fed_deduction!BE25="",0,(CIT_history!BE25*(1-CIT_fed_deduction!BE25*CIT_history!BE$54))/(1-(CIT_fed_deduction!BE25*CIT_history!BE$54*CIT_history!BE25)))</f>
        <v>3.1264215706546465E-2</v>
      </c>
      <c r="BF25" s="22">
        <f>IF(CIT_fed_deduction!BF25="",0,(CIT_history!BF25*(1-CIT_fed_deduction!BF25*CIT_history!BF$54))/(1-(CIT_fed_deduction!BF25*CIT_history!BF$54*CIT_history!BF25)))</f>
        <v>3.1264215706546465E-2</v>
      </c>
      <c r="BG25" s="22">
        <f>IF(CIT_fed_deduction!BG25="",0,(CIT_history!BG25*(1-CIT_fed_deduction!BG25*CIT_history!BG$54))/(1-(CIT_fed_deduction!BG25*CIT_history!BG$54*CIT_history!BG25)))</f>
        <v>3.1264215706546465E-2</v>
      </c>
      <c r="BH25" s="22">
        <f>IF(CIT_fed_deduction!BH25="",0,(CIT_history!BH25*(1-CIT_fed_deduction!BH25*CIT_history!BH$54))/(1-(CIT_fed_deduction!BH25*CIT_history!BH$54*CIT_history!BH25)))</f>
        <v>3.1264215706546465E-2</v>
      </c>
      <c r="BI25" s="22">
        <f>IF(CIT_fed_deduction!BI25="",0,(CIT_history!BI25*(1-CIT_fed_deduction!BI25*CIT_history!BI$54))/(1-(CIT_fed_deduction!BI25*CIT_history!BI$54*CIT_history!BI25)))</f>
        <v>5.111384101011892E-2</v>
      </c>
      <c r="BJ25" s="22">
        <f>IF(CIT_fed_deduction!BJ25="",0,(CIT_history!BJ25*(1-CIT_fed_deduction!BJ25*CIT_history!BJ$54))/(1-(CIT_fed_deduction!BJ25*CIT_history!BJ$54*CIT_history!BJ25)))</f>
        <v>4.3107274143171746E-2</v>
      </c>
      <c r="BK25" s="22">
        <f>IF(CIT_fed_deduction!BK25="",0,(CIT_history!BK25*(1-CIT_fed_deduction!BK25*CIT_history!BK$54))/(1-(CIT_fed_deduction!BK25*CIT_history!BK$54*CIT_history!BK25)))</f>
        <v>4.3107274143171746E-2</v>
      </c>
      <c r="BL25" s="22">
        <f>IF(CIT_fed_deduction!BL25="",0,(CIT_history!BL25*(1-CIT_fed_deduction!BL25*CIT_history!BL$54))/(1-(CIT_fed_deduction!BL25*CIT_history!BL$54*CIT_history!BL25)))</f>
        <v>4.3107274143171746E-2</v>
      </c>
      <c r="BM25" s="22">
        <f>IF(CIT_fed_deduction!BM25="",0,(CIT_history!BM25*(1-CIT_fed_deduction!BM25*CIT_history!BM$54))/(1-(CIT_fed_deduction!BM25*CIT_history!BM$54*CIT_history!BM25)))</f>
        <v>4.3107274143171746E-2</v>
      </c>
      <c r="BN25" s="22">
        <f>IF(CIT_fed_deduction!BN25="",0,(CIT_history!BN25*(1-CIT_fed_deduction!BN25*CIT_history!BN$54))/(1-(CIT_fed_deduction!BN25*CIT_history!BN$54*CIT_history!BN25)))</f>
        <v>4.4822902518023199E-2</v>
      </c>
      <c r="BO25" s="22">
        <f>IF(CIT_fed_deduction!BO25="",0,(CIT_history!BO25*(1-CIT_fed_deduction!BO25*CIT_history!BO$54))/(1-(CIT_fed_deduction!BO25*CIT_history!BO$54*CIT_history!BO25)))</f>
        <v>4.6532389947602046E-2</v>
      </c>
      <c r="BP25" s="22">
        <f>IF(CIT_fed_deduction!BP25="",0,(CIT_history!BP25*(1-CIT_fed_deduction!BP25*CIT_history!BP$54))/(1-(CIT_fed_deduction!BP25*CIT_history!BP$54*CIT_history!BP25)))</f>
        <v>4.6532389947602046E-2</v>
      </c>
      <c r="BQ25" s="22">
        <f>IF(CIT_fed_deduction!BQ25="",0,(CIT_history!BQ25*(1-CIT_fed_deduction!BQ25*CIT_history!BQ$54))/(1-(CIT_fed_deduction!BQ25*CIT_history!BQ$54*CIT_history!BQ25)))</f>
        <v>6.2304360332312486E-2</v>
      </c>
      <c r="BR25" s="22">
        <f>IF(CIT_fed_deduction!BR25="",0,(CIT_history!BR25*(1-CIT_fed_deduction!BR25*CIT_history!BR$54))/(1-(CIT_fed_deduction!BR25*CIT_history!BR$54*CIT_history!BR25)))</f>
        <v>6.2304360332312486E-2</v>
      </c>
      <c r="BS25" s="22">
        <f>IF(CIT_fed_deduction!BS25="",0,(CIT_history!BS25*(1-CIT_fed_deduction!BS25*CIT_history!BS$54))/(1-(CIT_fed_deduction!BS25*CIT_history!BS$54*CIT_history!BS25)))</f>
        <v>6.2304360332312486E-2</v>
      </c>
      <c r="BT25" s="22">
        <f>IF(CIT_fed_deduction!BT25="",0,(CIT_history!BT25*(1-CIT_fed_deduction!BT25*CIT_history!BT$54))/(1-(CIT_fed_deduction!BT25*CIT_history!BT$54*CIT_history!BT25)))</f>
        <v>6.2304360332312486E-2</v>
      </c>
      <c r="BU25" s="22">
        <f>IF(CIT_fed_deduction!BU25="",0,(CIT_history!BU25*(1-CIT_fed_deduction!BU25*CIT_history!BU$54))/(1-(CIT_fed_deduction!BU25*CIT_history!BU$54*CIT_history!BU25)))</f>
        <v>6.6213921901528014E-2</v>
      </c>
      <c r="BV25" s="22">
        <f>IF(CIT_fed_deduction!BV25="",0,(CIT_history!BV25*(1-CIT_fed_deduction!BV25*CIT_history!BV$54))/(1-(CIT_fed_deduction!BV25*CIT_history!BV$54*CIT_history!BV25)))</f>
        <v>6.6213921901528014E-2</v>
      </c>
      <c r="BW25" s="22">
        <f>IF(CIT_fed_deduction!BW25="",0,(CIT_history!BW25*(1-CIT_fed_deduction!BW25*CIT_history!BW$54))/(1-(CIT_fed_deduction!BW25*CIT_history!BW$54*CIT_history!BW25)))</f>
        <v>0.12</v>
      </c>
      <c r="BX25" s="22">
        <f>IF(CIT_fed_deduction!BX25="",0,(CIT_history!BX25*(1-CIT_fed_deduction!BX25*CIT_history!BX$54))/(1-(CIT_fed_deduction!BX25*CIT_history!BX$54*CIT_history!BX25)))</f>
        <v>0.12</v>
      </c>
      <c r="BY25" s="22">
        <f>IF(CIT_fed_deduction!BY25="",0,(CIT_history!BY25*(1-CIT_fed_deduction!BY25*CIT_history!BY$54))/(1-(CIT_fed_deduction!BY25*CIT_history!BY$54*CIT_history!BY25)))</f>
        <v>0.12</v>
      </c>
      <c r="BZ25" s="22">
        <f>IF(CIT_fed_deduction!BZ25="",0,(CIT_history!BZ25*(1-CIT_fed_deduction!BZ25*CIT_history!BZ$54))/(1-(CIT_fed_deduction!BZ25*CIT_history!BZ$54*CIT_history!BZ25)))</f>
        <v>0.12</v>
      </c>
      <c r="CA25" s="22">
        <f>IF(CIT_fed_deduction!CA25="",0,(CIT_history!CA25*(1-CIT_fed_deduction!CA25*CIT_history!CA$54))/(1-(CIT_fed_deduction!CA25*CIT_history!CA$54*CIT_history!CA25)))</f>
        <v>0.12</v>
      </c>
      <c r="CB25" s="22">
        <f>IF(CIT_fed_deduction!CB25="",0,(CIT_history!CB25*(1-CIT_fed_deduction!CB25*CIT_history!CB$54))/(1-(CIT_fed_deduction!CB25*CIT_history!CB$54*CIT_history!CB25)))</f>
        <v>0.12</v>
      </c>
      <c r="CC25" s="22">
        <f>IF(CIT_fed_deduction!CC25="",0,(CIT_history!CC25*(1-CIT_fed_deduction!CC25*CIT_history!CC$54))/(1-(CIT_fed_deduction!CC25*CIT_history!CC$54*CIT_history!CC25)))</f>
        <v>0.12</v>
      </c>
      <c r="CD25" s="22">
        <f>IF(CIT_fed_deduction!CD25="",0,(CIT_history!CD25*(1-CIT_fed_deduction!CD25*CIT_history!CD$54))/(1-(CIT_fed_deduction!CD25*CIT_history!CD$54*CIT_history!CD25)))</f>
        <v>0.12</v>
      </c>
      <c r="CE25" s="22">
        <f>IF(CIT_fed_deduction!CE25="",0,(CIT_history!CE25*(1-CIT_fed_deduction!CE25*CIT_history!CE$54))/(1-(CIT_fed_deduction!CE25*CIT_history!CE$54*CIT_history!CE25)))</f>
        <v>0.12</v>
      </c>
      <c r="CF25" s="22">
        <f>IF(CIT_fed_deduction!CF25="",0,(CIT_history!CF25*(1-CIT_fed_deduction!CF25*CIT_history!CF$54))/(1-(CIT_fed_deduction!CF25*CIT_history!CF$54*CIT_history!CF25)))</f>
        <v>0.12</v>
      </c>
      <c r="CG25" s="22">
        <f>IF(CIT_fed_deduction!CG25="",0,(CIT_history!CG25*(1-CIT_fed_deduction!CG25*CIT_history!CG$54))/(1-(CIT_fed_deduction!CG25*CIT_history!CG$54*CIT_history!CG25)))</f>
        <v>0.12</v>
      </c>
      <c r="CH25" s="22">
        <f>IF(CIT_fed_deduction!CH25="",0,(CIT_history!CH25*(1-CIT_fed_deduction!CH25*CIT_history!CH$54))/(1-(CIT_fed_deduction!CH25*CIT_history!CH$54*CIT_history!CH25)))</f>
        <v>0.12</v>
      </c>
      <c r="CI25" s="22">
        <f>IF(CIT_fed_deduction!CI25="",0,(CIT_history!CI25*(1-CIT_fed_deduction!CI25*CIT_history!CI$54))/(1-(CIT_fed_deduction!CI25*CIT_history!CI$54*CIT_history!CI25)))</f>
        <v>0.12</v>
      </c>
      <c r="CJ25" s="22">
        <f>IF(CIT_fed_deduction!CJ25="",0,(CIT_history!CJ25*(1-CIT_fed_deduction!CJ25*CIT_history!CJ$54))/(1-(CIT_fed_deduction!CJ25*CIT_history!CJ$54*CIT_history!CJ25)))</f>
        <v>0.12</v>
      </c>
      <c r="CK25" s="22">
        <f>IF(CIT_fed_deduction!CK25="",0,(CIT_history!CK25*(1-CIT_fed_deduction!CK25*CIT_history!CK$54))/(1-(CIT_fed_deduction!CK25*CIT_history!CK$54*CIT_history!CK25)))</f>
        <v>9.5000000000000001E-2</v>
      </c>
      <c r="CL25" s="22">
        <f>IF(CIT_fed_deduction!CL25="",0,(CIT_history!CL25*(1-CIT_fed_deduction!CL25*CIT_history!CL$54))/(1-(CIT_fed_deduction!CL25*CIT_history!CL$54*CIT_history!CL25)))</f>
        <v>9.5000000000000001E-2</v>
      </c>
      <c r="CM25" s="22">
        <f>IF(CIT_fed_deduction!CM25="",0,(CIT_history!CM25*(1-CIT_fed_deduction!CM25*CIT_history!CM$54))/(1-(CIT_fed_deduction!CM25*CIT_history!CM$54*CIT_history!CM25)))</f>
        <v>9.5000000000000001E-2</v>
      </c>
      <c r="CN25" s="22">
        <f>IF(CIT_fed_deduction!CN25="",0,(CIT_history!CN25*(1-CIT_fed_deduction!CN25*CIT_history!CN$54))/(1-(CIT_fed_deduction!CN25*CIT_history!CN$54*CIT_history!CN25)))</f>
        <v>9.8000000000000004E-2</v>
      </c>
      <c r="CO25" s="22">
        <f>IF(CIT_fed_deduction!CO25="",0,(CIT_history!CO25*(1-CIT_fed_deduction!CO25*CIT_history!CO$54))/(1-(CIT_fed_deduction!CO25*CIT_history!CO$54*CIT_history!CO25)))</f>
        <v>9.8000000000000004E-2</v>
      </c>
      <c r="CP25" s="22">
        <f>IF(CIT_fed_deduction!CP25="",0,(CIT_history!CP25*(1-CIT_fed_deduction!CP25*CIT_history!CP$54))/(1-(CIT_fed_deduction!CP25*CIT_history!CP$54*CIT_history!CP25)))</f>
        <v>9.8000000000000004E-2</v>
      </c>
      <c r="CQ25" s="22">
        <f>IF(CIT_fed_deduction!CQ25="",0,(CIT_history!CQ25*(1-CIT_fed_deduction!CQ25*CIT_history!CQ$54))/(1-(CIT_fed_deduction!CQ25*CIT_history!CQ$54*CIT_history!CQ25)))</f>
        <v>9.8000000000000004E-2</v>
      </c>
      <c r="CR25" s="22">
        <f>IF(CIT_fed_deduction!CR25="",0,(CIT_history!CR25*(1-CIT_fed_deduction!CR25*CIT_history!CR$54))/(1-(CIT_fed_deduction!CR25*CIT_history!CR$54*CIT_history!CR25)))</f>
        <v>9.8000000000000004E-2</v>
      </c>
      <c r="CS25" s="22">
        <f>IF(CIT_fed_deduction!CS25="",0,(CIT_history!CS25*(1-CIT_fed_deduction!CS25*CIT_history!CS$54))/(1-(CIT_fed_deduction!CS25*CIT_history!CS$54*CIT_history!CS25)))</f>
        <v>9.8000000000000004E-2</v>
      </c>
      <c r="CT25" s="22">
        <f>IF(CIT_fed_deduction!CT25="",0,(CIT_history!CT25*(1-CIT_fed_deduction!CT25*CIT_history!CT$54))/(1-(CIT_fed_deduction!CT25*CIT_history!CT$54*CIT_history!CT25)))</f>
        <v>9.8000000000000004E-2</v>
      </c>
      <c r="CU25" s="22">
        <f>IF(CIT_fed_deduction!CU25="",0,(CIT_history!CU25*(1-CIT_fed_deduction!CU25*CIT_history!CU$54))/(1-(CIT_fed_deduction!CU25*CIT_history!CU$54*CIT_history!CU25)))</f>
        <v>9.8000000000000004E-2</v>
      </c>
      <c r="CV25" s="22">
        <f>IF(CIT_fed_deduction!CV25="",0,(CIT_history!CV25*(1-CIT_fed_deduction!CV25*CIT_history!CV$54))/(1-(CIT_fed_deduction!CV25*CIT_history!CV$54*CIT_history!CV25)))</f>
        <v>9.8000000000000004E-2</v>
      </c>
      <c r="CW25" s="22">
        <f>IF(CIT_fed_deduction!CW25="",0,(CIT_history!CW25*(1-CIT_fed_deduction!CW25*CIT_history!CW$54))/(1-(CIT_fed_deduction!CW25*CIT_history!CW$54*CIT_history!CW25)))</f>
        <v>9.8000000000000004E-2</v>
      </c>
      <c r="CX25" s="22">
        <f>IF(CIT_fed_deduction!CX25="",0,(CIT_history!CX25*(1-CIT_fed_deduction!CX25*CIT_history!CX$54))/(1-(CIT_fed_deduction!CX25*CIT_history!CX$54*CIT_history!CX25)))</f>
        <v>9.8000000000000004E-2</v>
      </c>
      <c r="CY25" s="22">
        <f>IF(CIT_fed_deduction!CY25="",0,(CIT_history!CY25*(1-CIT_fed_deduction!CY25*CIT_history!CY$54))/(1-(CIT_fed_deduction!CY25*CIT_history!CY$54*CIT_history!CY25)))</f>
        <v>9.8000000000000004E-2</v>
      </c>
      <c r="CZ25" s="22">
        <f>IF(CIT_fed_deduction!CZ25="",0,(CIT_history!CZ25*(1-CIT_fed_deduction!CZ25*CIT_history!CZ$54))/(1-(CIT_fed_deduction!CZ25*CIT_history!CZ$54*CIT_history!CZ25)))</f>
        <v>9.8000000000000004E-2</v>
      </c>
      <c r="DA25" s="22">
        <f>IF(CIT_fed_deduction!DA25="",0,(CIT_history!DA25*(1-CIT_fed_deduction!DA25*CIT_history!DA$54))/(1-(CIT_fed_deduction!DA25*CIT_history!DA$54*CIT_history!DA25)))</f>
        <v>9.8000000000000004E-2</v>
      </c>
      <c r="DB25" s="22">
        <f>IF(CIT_fed_deduction!DB25="",0,(CIT_history!DB25*(1-CIT_fed_deduction!DB25*CIT_history!DB$54))/(1-(CIT_fed_deduction!DB25*CIT_history!DB$54*CIT_history!DB25)))</f>
        <v>9.8000000000000004E-2</v>
      </c>
      <c r="DC25" s="22">
        <f>IF(CIT_fed_deduction!DC25="",0,(CIT_history!DC25*(1-CIT_fed_deduction!DC25*CIT_history!DC$54))/(1-(CIT_fed_deduction!DC25*CIT_history!DC$54*CIT_history!DC25)))</f>
        <v>9.8000000000000004E-2</v>
      </c>
      <c r="DD25" s="22">
        <f>IF(CIT_fed_deduction!DD25="",0,(CIT_history!DD25*(1-CIT_fed_deduction!DD25*CIT_history!DD$54))/(1-(CIT_fed_deduction!DD25*CIT_history!DD$54*CIT_history!DD25)))</f>
        <v>9.8000000000000004E-2</v>
      </c>
      <c r="DE25" s="22">
        <f>IF(CIT_fed_deduction!DE25="",0,(CIT_history!DE25*(1-CIT_fed_deduction!DE25*CIT_history!DE$54))/(1-(CIT_fed_deduction!DE25*CIT_history!DE$54*CIT_history!DE25)))</f>
        <v>9.8000000000000004E-2</v>
      </c>
      <c r="DF25" s="22">
        <f>IF(CIT_fed_deduction!DF25="",0,(CIT_history!DF25*(1-CIT_fed_deduction!DF25*CIT_history!DF$54))/(1-(CIT_fed_deduction!DF25*CIT_history!DF$54*CIT_history!DF25)))</f>
        <v>9.8000000000000004E-2</v>
      </c>
      <c r="DG25" s="22">
        <f>IF(CIT_fed_deduction!DG25="",0,(CIT_history!DG25*(1-CIT_fed_deduction!DG25*CIT_history!DG$54))/(1-(CIT_fed_deduction!DG25*CIT_history!DG$54*CIT_history!DG25)))</f>
        <v>9.8000000000000004E-2</v>
      </c>
      <c r="DH25" s="22">
        <f>IF(CIT_fed_deduction!DH25="",0,(CIT_history!DH25*(1-CIT_fed_deduction!DH25*CIT_history!DH$54))/(1-(CIT_fed_deduction!DH25*CIT_history!DH$54*CIT_history!DH25)))</f>
        <v>9.8000000000000004E-2</v>
      </c>
      <c r="DI25" s="22">
        <f>IF(CIT_fed_deduction!DI25="",0,(CIT_history!DI25*(1-CIT_fed_deduction!DI25*CIT_history!DI$54))/(1-(CIT_fed_deduction!DI25*CIT_history!DI$54*CIT_history!DI25)))</f>
        <v>9.8000000000000004E-2</v>
      </c>
      <c r="DJ25" s="22">
        <f>IF(CIT_fed_deduction!DJ25="",0,(CIT_history!DJ25*(1-CIT_fed_deduction!DJ25*CIT_history!DJ$54))/(1-(CIT_fed_deduction!DJ25*CIT_history!DJ$54*CIT_history!DJ25)))</f>
        <v>9.8000000000000004E-2</v>
      </c>
      <c r="DK25" s="22">
        <f>IF(CIT_fed_deduction!DK25="",0,(CIT_history!DK25*(1-CIT_fed_deduction!DK25*CIT_history!DK$54))/(1-(CIT_fed_deduction!DK25*CIT_history!DK$54*CIT_history!DK25)))</f>
        <v>9.8000000000000004E-2</v>
      </c>
      <c r="DL25" s="22">
        <f>IF(CIT_fed_deduction!DL25="",0,(CIT_history!DL25*(1-CIT_fed_deduction!DL25*CIT_history!DL$54))/(1-(CIT_fed_deduction!DL25*CIT_history!DL$54*CIT_history!DL25)))</f>
        <v>9.8000000000000004E-2</v>
      </c>
      <c r="DM25" s="22">
        <f>IF(CIT_fed_deduction!DM25="",0,(CIT_history!DM25*(1-CIT_fed_deduction!DM25*CIT_history!DM$54))/(1-(CIT_fed_deduction!DM25*CIT_history!DM$54*CIT_history!DM25)))</f>
        <v>9.8000000000000004E-2</v>
      </c>
      <c r="DN25" s="22">
        <f>IF(CIT_fed_deduction!DN25="",0,(CIT_history!DN25*(1-CIT_fed_deduction!DN25*CIT_history!DN$54))/(1-(CIT_fed_deduction!DN25*CIT_history!DN$54*CIT_history!DN25)))</f>
        <v>9.8000000000000004E-2</v>
      </c>
      <c r="DO25" s="22">
        <f>IF(CIT_fed_deduction!DO25="",0,(CIT_history!DO25*(1-CIT_fed_deduction!DO25*CIT_history!DO$54))/(1-(CIT_fed_deduction!DO25*CIT_history!DO$54*CIT_history!DO25)))</f>
        <v>9.8000000000000004E-2</v>
      </c>
      <c r="DP25" s="22">
        <f>IF(CIT_fed_deduction!DP25="",0,(CIT_history!DP25*(1-CIT_fed_deduction!DP25*CIT_history!DP$54))/(1-(CIT_fed_deduction!DP25*CIT_history!DP$54*CIT_history!DP25)))</f>
        <v>9.8000000000000004E-2</v>
      </c>
      <c r="DQ25" s="22">
        <f>IF(CIT_fed_deduction!DQ25="",0,(CIT_history!DQ25*(1-CIT_fed_deduction!DQ25*CIT_history!DQ$54))/(1-(CIT_fed_deduction!DQ25*CIT_history!DQ$54*CIT_history!DQ25)))</f>
        <v>9.8000000000000004E-2</v>
      </c>
      <c r="DR25" s="22">
        <f>IF(CIT_fed_deduction!DR25="",0,(CIT_history!DR25*(1-CIT_fed_deduction!DR25*CIT_history!DR$54))/(1-(CIT_fed_deduction!DR25*CIT_history!DR$54*CIT_history!DR25)))</f>
        <v>9.8000000000000004E-2</v>
      </c>
      <c r="DS25" s="22">
        <f>IF(CIT_fed_deduction!DS25="",0,(CIT_history!DS25*(1-CIT_fed_deduction!DS25*CIT_history!DS$54))/(1-(CIT_fed_deduction!DS25*CIT_history!DS$54*CIT_history!DS25)))</f>
        <v>9.8000000000000004E-2</v>
      </c>
      <c r="DT25" s="22">
        <f>IF(CIT_fed_deduction!DT25="",0,(CIT_history!DT25*(1-CIT_fed_deduction!DT25*CIT_history!DT$54))/(1-(CIT_fed_deduction!DT25*CIT_history!DT$54*CIT_history!DT25)))</f>
        <v>9.8000000000000004E-2</v>
      </c>
      <c r="DU25" s="22">
        <f>IF(CIT_fed_deduction!DU25="",0,(CIT_history!DU25*(1-CIT_fed_deduction!DU25*CIT_history!DU$54))/(1-(CIT_fed_deduction!DU25*CIT_history!DU$54*CIT_history!DU25)))</f>
        <v>9.8000000000000004E-2</v>
      </c>
      <c r="DV25" s="22">
        <f>IF(CIT_fed_deduction!DV25="",0,(CIT_history!DV25*(1-CIT_fed_deduction!DV25*CIT_history!DV$54))/(1-(CIT_fed_deduction!DV25*CIT_history!DV$54*CIT_history!DV25)))</f>
        <v>9.8000000000000004E-2</v>
      </c>
      <c r="DW25" s="22">
        <f>IF(CIT_fed_deduction!DW25="",0,(CIT_history!DW25*(1-CIT_fed_deduction!DW25*CIT_history!DW$54))/(1-(CIT_fed_deduction!DW25*CIT_history!DW$54*CIT_history!DW25)))</f>
        <v>9.2999999999999999E-2</v>
      </c>
      <c r="DX25" s="22">
        <f>IF(CIT_fed_deduction!DX25="",0,(CIT_history!DX25*(1-CIT_fed_deduction!DX25*CIT_history!DX$54))/(1-(CIT_fed_deduction!DX25*CIT_history!DX$54*CIT_history!DX25)))</f>
        <v>9.0499999999999997E-2</v>
      </c>
      <c r="DY25" s="144">
        <f>IF(CIT_fed_deduction!DY25="",0,(CIT_history!DY25*(1-CIT_fed_deduction!DY25*CIT_history!DY$54))/(1-(CIT_fed_deduction!DY25*CIT_history!DY$54*CIT_history!DY25)))</f>
        <v>9.0499999999999997E-2</v>
      </c>
      <c r="DZ25" s="68"/>
      <c r="EA25" s="68"/>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1"/>
      <c r="FL25" s="1"/>
      <c r="FM25" s="1"/>
      <c r="FN25" s="1"/>
    </row>
    <row r="26" spans="1:170" ht="15" customHeight="1">
      <c r="A26" s="137" t="s">
        <v>50</v>
      </c>
      <c r="B26" s="22">
        <f>IF(CIT_fed_deduction!B26="",0,(CIT_history!B26*(1-CIT_fed_deduction!B26*CIT_history!B$54))/(1-(CIT_fed_deduction!B26*CIT_history!B$54*CIT_history!B26)))</f>
        <v>0</v>
      </c>
      <c r="C26" s="22">
        <f>IF(CIT_fed_deduction!C26="",0,(CIT_history!C26*(1-CIT_fed_deduction!C26*CIT_history!C$54))/(1-(CIT_fed_deduction!C26*CIT_history!C$54*CIT_history!C26)))</f>
        <v>0</v>
      </c>
      <c r="D26" s="22">
        <f>IF(CIT_fed_deduction!D26="",0,(CIT_history!D26*(1-CIT_fed_deduction!D26*CIT_history!D$54))/(1-(CIT_fed_deduction!D26*CIT_history!D$54*CIT_history!D26)))</f>
        <v>0</v>
      </c>
      <c r="E26" s="22">
        <f>IF(CIT_fed_deduction!E26="",0,(CIT_history!E26*(1-CIT_fed_deduction!E26*CIT_history!E$54))/(1-(CIT_fed_deduction!E26*CIT_history!E$54*CIT_history!E26)))</f>
        <v>0</v>
      </c>
      <c r="F26" s="22">
        <f>IF(CIT_fed_deduction!F26="",0,(CIT_history!F26*(1-CIT_fed_deduction!F26*CIT_history!F$54))/(1-(CIT_fed_deduction!F26*CIT_history!F$54*CIT_history!F26)))</f>
        <v>0</v>
      </c>
      <c r="G26" s="22">
        <f>IF(CIT_fed_deduction!G26="",0,(CIT_history!G26*(1-CIT_fed_deduction!G26*CIT_history!G$54))/(1-(CIT_fed_deduction!G26*CIT_history!G$54*CIT_history!G26)))</f>
        <v>0</v>
      </c>
      <c r="H26" s="22">
        <f>IF(CIT_fed_deduction!H26="",0,(CIT_history!H26*(1-CIT_fed_deduction!H26*CIT_history!H$54))/(1-(CIT_fed_deduction!H26*CIT_history!H$54*CIT_history!H26)))</f>
        <v>0</v>
      </c>
      <c r="I26" s="22">
        <f>IF(CIT_fed_deduction!I26="",0,(CIT_history!I26*(1-CIT_fed_deduction!I26*CIT_history!I$54))/(1-(CIT_fed_deduction!I26*CIT_history!I$54*CIT_history!I26)))</f>
        <v>0</v>
      </c>
      <c r="J26" s="22">
        <f>IF(CIT_fed_deduction!J26="",0,(CIT_history!J26*(1-CIT_fed_deduction!J26*CIT_history!J$54))/(1-(CIT_fed_deduction!J26*CIT_history!J$54*CIT_history!J26)))</f>
        <v>0</v>
      </c>
      <c r="K26" s="22">
        <f>IF(CIT_fed_deduction!K26="",0,(CIT_history!K26*(1-CIT_fed_deduction!K26*CIT_history!K$54))/(1-(CIT_fed_deduction!K26*CIT_history!K$54*CIT_history!K26)))</f>
        <v>0</v>
      </c>
      <c r="L26" s="22">
        <f>IF(CIT_fed_deduction!L26="",0,(CIT_history!L26*(1-CIT_fed_deduction!L26*CIT_history!L$54))/(1-(CIT_fed_deduction!L26*CIT_history!L$54*CIT_history!L26)))</f>
        <v>0</v>
      </c>
      <c r="M26" s="22">
        <f>IF(CIT_fed_deduction!M26="",0,(CIT_history!M26*(1-CIT_fed_deduction!M26*CIT_history!M$54))/(1-(CIT_fed_deduction!M26*CIT_history!M$54*CIT_history!M26)))</f>
        <v>0</v>
      </c>
      <c r="N26" s="22">
        <f>IF(CIT_fed_deduction!N26="",0,(CIT_history!N26*(1-CIT_fed_deduction!N26*CIT_history!N$54))/(1-(CIT_fed_deduction!N26*CIT_history!N$54*CIT_history!N26)))</f>
        <v>0</v>
      </c>
      <c r="O26" s="22">
        <f>IF(CIT_fed_deduction!O26="",0,(CIT_history!O26*(1-CIT_fed_deduction!O26*CIT_history!O$54))/(1-(CIT_fed_deduction!O26*CIT_history!O$54*CIT_history!O26)))</f>
        <v>0</v>
      </c>
      <c r="P26" s="22">
        <f>IF(CIT_fed_deduction!P26="",0,(CIT_history!P26*(1-CIT_fed_deduction!P26*CIT_history!P$54))/(1-(CIT_fed_deduction!P26*CIT_history!P$54*CIT_history!P26)))</f>
        <v>0</v>
      </c>
      <c r="Q26" s="22">
        <f>IF(CIT_fed_deduction!Q26="",0,(CIT_history!Q26*(1-CIT_fed_deduction!Q26*CIT_history!Q$54))/(1-(CIT_fed_deduction!Q26*CIT_history!Q$54*CIT_history!Q26)))</f>
        <v>0</v>
      </c>
      <c r="R26" s="22">
        <f>IF(CIT_fed_deduction!R26="",0,(CIT_history!R26*(1-CIT_fed_deduction!R26*CIT_history!R$54))/(1-(CIT_fed_deduction!R26*CIT_history!R$54*CIT_history!R26)))</f>
        <v>0</v>
      </c>
      <c r="S26" s="22">
        <f>IF(CIT_fed_deduction!S26="",0,(CIT_history!S26*(1-CIT_fed_deduction!S26*CIT_history!S$54))/(1-(CIT_fed_deduction!S26*CIT_history!S$54*CIT_history!S26)))</f>
        <v>0</v>
      </c>
      <c r="T26" s="22">
        <f>IF(CIT_fed_deduction!T26="",0,(CIT_history!T26*(1-CIT_fed_deduction!T26*CIT_history!T$54))/(1-(CIT_fed_deduction!T26*CIT_history!T$54*CIT_history!T26)))</f>
        <v>0</v>
      </c>
      <c r="U26" s="22">
        <f>IF(CIT_fed_deduction!U26="",0,(CIT_history!U26*(1-CIT_fed_deduction!U26*CIT_history!U$54))/(1-(CIT_fed_deduction!U26*CIT_history!U$54*CIT_history!U26)))</f>
        <v>0</v>
      </c>
      <c r="V26" s="22">
        <f>IF(CIT_fed_deduction!V26="",0,(CIT_history!V26*(1-CIT_fed_deduction!V26*CIT_history!V$54))/(1-(CIT_fed_deduction!V26*CIT_history!V$54*CIT_history!V26)))</f>
        <v>0</v>
      </c>
      <c r="W26" s="22">
        <f>IF(CIT_fed_deduction!W26="",0,(CIT_history!W26*(1-CIT_fed_deduction!W26*CIT_history!W$54))/(1-(CIT_fed_deduction!W26*CIT_history!W$54*CIT_history!W26)))</f>
        <v>5.0000000000000001E-3</v>
      </c>
      <c r="X26" s="22">
        <f>IF(CIT_fed_deduction!X26="",0,(CIT_history!X26*(1-CIT_fed_deduction!X26*CIT_history!X$54))/(1-(CIT_fed_deduction!X26*CIT_history!X$54*CIT_history!X26)))</f>
        <v>5.0000000000000001E-3</v>
      </c>
      <c r="Y26" s="22">
        <f>IF(CIT_fed_deduction!Y26="",0,(CIT_history!Y26*(1-CIT_fed_deduction!Y26*CIT_history!Y$54))/(1-(CIT_fed_deduction!Y26*CIT_history!Y$54*CIT_history!Y26)))</f>
        <v>5.0000000000000001E-3</v>
      </c>
      <c r="Z26" s="22">
        <f>IF(CIT_fed_deduction!Z26="",0,(CIT_history!Z26*(1-CIT_fed_deduction!Z26*CIT_history!Z$54))/(1-(CIT_fed_deduction!Z26*CIT_history!Z$54*CIT_history!Z26)))</f>
        <v>5.5E-2</v>
      </c>
      <c r="AA26" s="22">
        <f>IF(CIT_fed_deduction!AA26="",0,(CIT_history!AA26*(1-CIT_fed_deduction!AA26*CIT_history!AA$54))/(1-(CIT_fed_deduction!AA26*CIT_history!AA$54*CIT_history!AA26)))</f>
        <v>5.5E-2</v>
      </c>
      <c r="AB26" s="22">
        <f>IF(CIT_fed_deduction!AB26="",0,(CIT_history!AB26*(1-CIT_fed_deduction!AB26*CIT_history!AB$54))/(1-(CIT_fed_deduction!AB26*CIT_history!AB$54*CIT_history!AB26)))</f>
        <v>5.5E-2</v>
      </c>
      <c r="AC26" s="22">
        <f>IF(CIT_fed_deduction!AC26="",0,(CIT_history!AC26*(1-CIT_fed_deduction!AC26*CIT_history!AC$54))/(1-(CIT_fed_deduction!AC26*CIT_history!AC$54*CIT_history!AC26)))</f>
        <v>5.5E-2</v>
      </c>
      <c r="AD26" s="22">
        <f>IF(CIT_fed_deduction!AD26="",0,(CIT_history!AD26*(1-CIT_fed_deduction!AD26*CIT_history!AD$54))/(1-(CIT_fed_deduction!AD26*CIT_history!AD$54*CIT_history!AD26)))</f>
        <v>5.5E-2</v>
      </c>
      <c r="AE26" s="22">
        <f>IF(CIT_fed_deduction!AE26="",0,(CIT_history!AE26*(1-CIT_fed_deduction!AE26*CIT_history!AE$54))/(1-(CIT_fed_deduction!AE26*CIT_history!AE$54*CIT_history!AE26)))</f>
        <v>5.5E-2</v>
      </c>
      <c r="AF26" s="22">
        <f>IF(CIT_fed_deduction!AF26="",0,(CIT_history!AF26*(1-CIT_fed_deduction!AF26*CIT_history!AF$54))/(1-(CIT_fed_deduction!AF26*CIT_history!AF$54*CIT_history!AF26)))</f>
        <v>5.5E-2</v>
      </c>
      <c r="AG26" s="22">
        <f>IF(CIT_fed_deduction!AG26="",0,(CIT_history!AG26*(1-CIT_fed_deduction!AG26*CIT_history!AG$54))/(1-(CIT_fed_deduction!AG26*CIT_history!AG$54*CIT_history!AG26)))</f>
        <v>5.5E-2</v>
      </c>
      <c r="AH26" s="22">
        <f>IF(CIT_fed_deduction!AH26="",0,(CIT_history!AH26*(1-CIT_fed_deduction!AH26*CIT_history!AH$54))/(1-(CIT_fed_deduction!AH26*CIT_history!AH$54*CIT_history!AH26)))</f>
        <v>0.06</v>
      </c>
      <c r="AI26" s="22">
        <f>IF(CIT_fed_deduction!AI26="",0,(CIT_history!AI26*(1-CIT_fed_deduction!AI26*CIT_history!AI$54))/(1-(CIT_fed_deduction!AI26*CIT_history!AI$54*CIT_history!AI26)))</f>
        <v>0.06</v>
      </c>
      <c r="AJ26" s="22">
        <f>IF(CIT_fed_deduction!AJ26="",0,(CIT_history!AJ26*(1-CIT_fed_deduction!AJ26*CIT_history!AJ$54))/(1-(CIT_fed_deduction!AJ26*CIT_history!AJ$54*CIT_history!AJ26)))</f>
        <v>0.06</v>
      </c>
      <c r="AK26" s="22">
        <f>IF(CIT_fed_deduction!AK26="",0,(CIT_history!AK26*(1-CIT_fed_deduction!AK26*CIT_history!AK$54))/(1-(CIT_fed_deduction!AK26*CIT_history!AK$54*CIT_history!AK26)))</f>
        <v>0.06</v>
      </c>
      <c r="AL26" s="22">
        <f>IF(CIT_fed_deduction!AL26="",0,(CIT_history!AL26*(1-CIT_fed_deduction!AL26*CIT_history!AL$54))/(1-(CIT_fed_deduction!AL26*CIT_history!AL$54*CIT_history!AL26)))</f>
        <v>0.06</v>
      </c>
      <c r="AM26" s="22">
        <f>IF(CIT_fed_deduction!AM26="",0,(CIT_history!AM26*(1-CIT_fed_deduction!AM26*CIT_history!AM$54))/(1-(CIT_fed_deduction!AM26*CIT_history!AM$54*CIT_history!AM26)))</f>
        <v>0.06</v>
      </c>
      <c r="AN26" s="22">
        <f>IF(CIT_fed_deduction!AN26="",0,(CIT_history!AN26*(1-CIT_fed_deduction!AN26*CIT_history!AN$54))/(1-(CIT_fed_deduction!AN26*CIT_history!AN$54*CIT_history!AN26)))</f>
        <v>6.5000000000000002E-2</v>
      </c>
      <c r="AO26" s="22">
        <f>IF(CIT_fed_deduction!AO26="",0,(CIT_history!AO26*(1-CIT_fed_deduction!AO26*CIT_history!AO$54))/(1-(CIT_fed_deduction!AO26*CIT_history!AO$54*CIT_history!AO26)))</f>
        <v>6.5000000000000002E-2</v>
      </c>
      <c r="AP26" s="22">
        <f>IF(CIT_fed_deduction!AP26="",0,(CIT_history!AP26*(1-CIT_fed_deduction!AP26*CIT_history!AP$54))/(1-(CIT_fed_deduction!AP26*CIT_history!AP$54*CIT_history!AP26)))</f>
        <v>0.08</v>
      </c>
      <c r="AQ26" s="22">
        <f>IF(CIT_fed_deduction!AQ26="",0,(CIT_history!AQ26*(1-CIT_fed_deduction!AQ26*CIT_history!AQ$54))/(1-(CIT_fed_deduction!AQ26*CIT_history!AQ$54*CIT_history!AQ26)))</f>
        <v>0.08</v>
      </c>
      <c r="AR26" s="22">
        <f>IF(CIT_fed_deduction!AR26="",0,(CIT_history!AR26*(1-CIT_fed_deduction!AR26*CIT_history!AR$54))/(1-(CIT_fed_deduction!AR26*CIT_history!AR$54*CIT_history!AR26)))</f>
        <v>7.0000000000000007E-2</v>
      </c>
      <c r="AS26" s="22">
        <f>IF(CIT_fed_deduction!AS26="",0,(CIT_history!AS26*(1-CIT_fed_deduction!AS26*CIT_history!AS$54))/(1-(CIT_fed_deduction!AS26*CIT_history!AS$54*CIT_history!AS26)))</f>
        <v>7.0000000000000007E-2</v>
      </c>
      <c r="AT26" s="22">
        <f>IF(CIT_fed_deduction!AT26="",0,(CIT_history!AT26*(1-CIT_fed_deduction!AT26*CIT_history!AT$54))/(1-(CIT_fed_deduction!AT26*CIT_history!AT$54*CIT_history!AT26)))</f>
        <v>0.06</v>
      </c>
      <c r="AU26" s="22">
        <f>IF(CIT_fed_deduction!AU26="",0,(CIT_history!AU26*(1-CIT_fed_deduction!AU26*CIT_history!AU$54))/(1-(CIT_fed_deduction!AU26*CIT_history!AU$54*CIT_history!AU26)))</f>
        <v>0.06</v>
      </c>
      <c r="AV26" s="22">
        <f>IF(CIT_fed_deduction!AV26="",0,(CIT_history!AV26*(1-CIT_fed_deduction!AV26*CIT_history!AV$54))/(1-(CIT_fed_deduction!AV26*CIT_history!AV$54*CIT_history!AV26)))</f>
        <v>0.06</v>
      </c>
      <c r="AW26" s="22">
        <f>IF(CIT_fed_deduction!AW26="",0,(CIT_history!AW26*(1-CIT_fed_deduction!AW26*CIT_history!AW$54))/(1-(CIT_fed_deduction!AW26*CIT_history!AW$54*CIT_history!AW26)))</f>
        <v>0.06</v>
      </c>
      <c r="AX26" s="22">
        <f>IF(CIT_fed_deduction!AX26="",0,(CIT_history!AX26*(1-CIT_fed_deduction!AX26*CIT_history!AX$54))/(1-(CIT_fed_deduction!AX26*CIT_history!AX$54*CIT_history!AX26)))</f>
        <v>0.06</v>
      </c>
      <c r="AY26" s="22">
        <f>IF(CIT_fed_deduction!AY26="",0,(CIT_history!AY26*(1-CIT_fed_deduction!AY26*CIT_history!AY$54))/(1-(CIT_fed_deduction!AY26*CIT_history!AY$54*CIT_history!AY26)))</f>
        <v>0.06</v>
      </c>
      <c r="AZ26" s="22">
        <f>IF(CIT_fed_deduction!AZ26="",0,(CIT_history!AZ26*(1-CIT_fed_deduction!AZ26*CIT_history!AZ$54))/(1-(CIT_fed_deduction!AZ26*CIT_history!AZ$54*CIT_history!AZ26)))</f>
        <v>0.06</v>
      </c>
      <c r="BA26" s="22">
        <f>IF(CIT_fed_deduction!BA26="",0,(CIT_history!BA26*(1-CIT_fed_deduction!BA26*CIT_history!BA$54))/(1-(CIT_fed_deduction!BA26*CIT_history!BA$54*CIT_history!BA26)))</f>
        <v>0.06</v>
      </c>
      <c r="BB26" s="22">
        <f>IF(CIT_fed_deduction!BB26="",0,(CIT_history!BB26*(1-CIT_fed_deduction!BB26*CIT_history!BB$54))/(1-(CIT_fed_deduction!BB26*CIT_history!BB$54*CIT_history!BB26)))</f>
        <v>0.06</v>
      </c>
      <c r="BC26" s="22">
        <f>IF(CIT_fed_deduction!BC26="",0,(CIT_history!BC26*(1-CIT_fed_deduction!BC26*CIT_history!BC$54))/(1-(CIT_fed_deduction!BC26*CIT_history!BC$54*CIT_history!BC26)))</f>
        <v>0.06</v>
      </c>
      <c r="BD26" s="22">
        <f>IF(CIT_fed_deduction!BD26="",0,(CIT_history!BD26*(1-CIT_fed_deduction!BD26*CIT_history!BD$54))/(1-(CIT_fed_deduction!BD26*CIT_history!BD$54*CIT_history!BD26)))</f>
        <v>0.06</v>
      </c>
      <c r="BE26" s="22">
        <f>IF(CIT_fed_deduction!BE26="",0,(CIT_history!BE26*(1-CIT_fed_deduction!BE26*CIT_history!BE$54))/(1-(CIT_fed_deduction!BE26*CIT_history!BE$54*CIT_history!BE26)))</f>
        <v>6.8400000000000002E-2</v>
      </c>
      <c r="BF26" s="22">
        <f>IF(CIT_fed_deduction!BF26="",0,(CIT_history!BF26*(1-CIT_fed_deduction!BF26*CIT_history!BF$54))/(1-(CIT_fed_deduction!BF26*CIT_history!BF$54*CIT_history!BF26)))</f>
        <v>6.8400000000000002E-2</v>
      </c>
      <c r="BG26" s="22">
        <f>IF(CIT_fed_deduction!BG26="",0,(CIT_history!BG26*(1-CIT_fed_deduction!BG26*CIT_history!BG$54))/(1-(CIT_fed_deduction!BG26*CIT_history!BG$54*CIT_history!BG26)))</f>
        <v>6.8400000000000002E-2</v>
      </c>
      <c r="BH26" s="22">
        <f>IF(CIT_fed_deduction!BH26="",0,(CIT_history!BH26*(1-CIT_fed_deduction!BH26*CIT_history!BH$54))/(1-(CIT_fed_deduction!BH26*CIT_history!BH$54*CIT_history!BH26)))</f>
        <v>0.06</v>
      </c>
      <c r="BI26" s="22">
        <f>IF(CIT_fed_deduction!BI26="",0,(CIT_history!BI26*(1-CIT_fed_deduction!BI26*CIT_history!BI$54))/(1-(CIT_fed_deduction!BI26*CIT_history!BI$54*CIT_history!BI26)))</f>
        <v>0.06</v>
      </c>
      <c r="BJ26" s="22">
        <f>IF(CIT_fed_deduction!BJ26="",0,(CIT_history!BJ26*(1-CIT_fed_deduction!BJ26*CIT_history!BJ$54))/(1-(CIT_fed_deduction!BJ26*CIT_history!BJ$54*CIT_history!BJ26)))</f>
        <v>0.06</v>
      </c>
      <c r="BK26" s="22">
        <f>IF(CIT_fed_deduction!BK26="",0,(CIT_history!BK26*(1-CIT_fed_deduction!BK26*CIT_history!BK$54))/(1-(CIT_fed_deduction!BK26*CIT_history!BK$54*CIT_history!BK26)))</f>
        <v>5.5E-2</v>
      </c>
      <c r="BL26" s="22">
        <f>IF(CIT_fed_deduction!BL26="",0,(CIT_history!BL26*(1-CIT_fed_deduction!BL26*CIT_history!BL$54))/(1-(CIT_fed_deduction!BL26*CIT_history!BL$54*CIT_history!BL26)))</f>
        <v>0.05</v>
      </c>
      <c r="BM26" s="22">
        <f>IF(CIT_fed_deduction!BM26="",0,(CIT_history!BM26*(1-CIT_fed_deduction!BM26*CIT_history!BM$54))/(1-(CIT_fed_deduction!BM26*CIT_history!BM$54*CIT_history!BM26)))</f>
        <v>4.4999999999999998E-2</v>
      </c>
      <c r="BN26" s="22">
        <f>IF(CIT_fed_deduction!BN26="",0,(CIT_history!BN26*(1-CIT_fed_deduction!BN26*CIT_history!BN$54))/(1-(CIT_fed_deduction!BN26*CIT_history!BN$54*CIT_history!BN26)))</f>
        <v>0.04</v>
      </c>
      <c r="BO26" s="22">
        <f>IF(CIT_fed_deduction!BO26="",0,(CIT_history!BO26*(1-CIT_fed_deduction!BO26*CIT_history!BO$54))/(1-(CIT_fed_deduction!BO26*CIT_history!BO$54*CIT_history!BO26)))</f>
        <v>3.5000000000000003E-2</v>
      </c>
      <c r="BP26" s="22">
        <f>IF(CIT_fed_deduction!BP26="",0,(CIT_history!BP26*(1-CIT_fed_deduction!BP26*CIT_history!BP$54))/(1-(CIT_fed_deduction!BP26*CIT_history!BP$54*CIT_history!BP26)))</f>
        <v>0.03</v>
      </c>
      <c r="BQ26" s="22">
        <f>IF(CIT_fed_deduction!BQ26="",0,(CIT_history!BQ26*(1-CIT_fed_deduction!BQ26*CIT_history!BQ$54))/(1-(CIT_fed_deduction!BQ26*CIT_history!BQ$54*CIT_history!BQ26)))</f>
        <v>0.03</v>
      </c>
      <c r="BR26" s="22">
        <f>IF(CIT_fed_deduction!BR26="",0,(CIT_history!BR26*(1-CIT_fed_deduction!BR26*CIT_history!BR$54))/(1-(CIT_fed_deduction!BR26*CIT_history!BR$54*CIT_history!BR26)))</f>
        <v>0.03</v>
      </c>
      <c r="BS26" s="22">
        <f>IF(CIT_fed_deduction!BS26="",0,(CIT_history!BS26*(1-CIT_fed_deduction!BS26*CIT_history!BS$54))/(1-(CIT_fed_deduction!BS26*CIT_history!BS$54*CIT_history!BS26)))</f>
        <v>0.04</v>
      </c>
      <c r="BT26" s="22">
        <f>IF(CIT_fed_deduction!BT26="",0,(CIT_history!BT26*(1-CIT_fed_deduction!BT26*CIT_history!BT$54))/(1-(CIT_fed_deduction!BT26*CIT_history!BT$54*CIT_history!BT26)))</f>
        <v>0.04</v>
      </c>
      <c r="BU26" s="22">
        <f>IF(CIT_fed_deduction!BU26="",0,(CIT_history!BU26*(1-CIT_fed_deduction!BU26*CIT_history!BU$54))/(1-(CIT_fed_deduction!BU26*CIT_history!BU$54*CIT_history!BU26)))</f>
        <v>0.04</v>
      </c>
      <c r="BV26" s="22">
        <f>IF(CIT_fed_deduction!BV26="",0,(CIT_history!BV26*(1-CIT_fed_deduction!BV26*CIT_history!BV$54))/(1-(CIT_fed_deduction!BV26*CIT_history!BV$54*CIT_history!BV26)))</f>
        <v>0.04</v>
      </c>
      <c r="BW26" s="22">
        <f>IF(CIT_fed_deduction!BW26="",0,(CIT_history!BW26*(1-CIT_fed_deduction!BW26*CIT_history!BW$54))/(1-(CIT_fed_deduction!BW26*CIT_history!BW$54*CIT_history!BW26)))</f>
        <v>0.04</v>
      </c>
      <c r="BX26" s="22">
        <f>IF(CIT_fed_deduction!BX26="",0,(CIT_history!BX26*(1-CIT_fed_deduction!BX26*CIT_history!BX$54))/(1-(CIT_fed_deduction!BX26*CIT_history!BX$54*CIT_history!BX26)))</f>
        <v>0.04</v>
      </c>
      <c r="BY26" s="22">
        <f>IF(CIT_fed_deduction!BY26="",0,(CIT_history!BY26*(1-CIT_fed_deduction!BY26*CIT_history!BY$54))/(1-(CIT_fed_deduction!BY26*CIT_history!BY$54*CIT_history!BY26)))</f>
        <v>0.04</v>
      </c>
      <c r="BZ26" s="22">
        <f>IF(CIT_fed_deduction!BZ26="",0,(CIT_history!BZ26*(1-CIT_fed_deduction!BZ26*CIT_history!BZ$54))/(1-(CIT_fed_deduction!BZ26*CIT_history!BZ$54*CIT_history!BZ26)))</f>
        <v>0.04</v>
      </c>
      <c r="CA26" s="22">
        <f>IF(CIT_fed_deduction!CA26="",0,(CIT_history!CA26*(1-CIT_fed_deduction!CA26*CIT_history!CA$54))/(1-(CIT_fed_deduction!CA26*CIT_history!CA$54*CIT_history!CA26)))</f>
        <v>0.04</v>
      </c>
      <c r="CB26" s="22">
        <f>IF(CIT_fed_deduction!CB26="",0,(CIT_history!CB26*(1-CIT_fed_deduction!CB26*CIT_history!CB$54))/(1-(CIT_fed_deduction!CB26*CIT_history!CB$54*CIT_history!CB26)))</f>
        <v>0.04</v>
      </c>
      <c r="CC26" s="22">
        <f>IF(CIT_fed_deduction!CC26="",0,(CIT_history!CC26*(1-CIT_fed_deduction!CC26*CIT_history!CC$54))/(1-(CIT_fed_deduction!CC26*CIT_history!CC$54*CIT_history!CC26)))</f>
        <v>0.04</v>
      </c>
      <c r="CD26" s="22">
        <f>IF(CIT_fed_deduction!CD26="",0,(CIT_history!CD26*(1-CIT_fed_deduction!CD26*CIT_history!CD$54))/(1-(CIT_fed_deduction!CD26*CIT_history!CD$54*CIT_history!CD26)))</f>
        <v>0.04</v>
      </c>
      <c r="CE26" s="22">
        <f>IF(CIT_fed_deduction!CE26="",0,(CIT_history!CE26*(1-CIT_fed_deduction!CE26*CIT_history!CE$54))/(1-(CIT_fed_deduction!CE26*CIT_history!CE$54*CIT_history!CE26)))</f>
        <v>0.04</v>
      </c>
      <c r="CF26" s="22">
        <f>IF(CIT_fed_deduction!CF26="",0,(CIT_history!CF26*(1-CIT_fed_deduction!CF26*CIT_history!CF$54))/(1-(CIT_fed_deduction!CF26*CIT_history!CF$54*CIT_history!CF26)))</f>
        <v>0.04</v>
      </c>
      <c r="CG26" s="22">
        <f>IF(CIT_fed_deduction!CG26="",0,(CIT_history!CG26*(1-CIT_fed_deduction!CG26*CIT_history!CG$54))/(1-(CIT_fed_deduction!CG26*CIT_history!CG$54*CIT_history!CG26)))</f>
        <v>0.05</v>
      </c>
      <c r="CH26" s="22">
        <f>IF(CIT_fed_deduction!CH26="",0,(CIT_history!CH26*(1-CIT_fed_deduction!CH26*CIT_history!CH$54))/(1-(CIT_fed_deduction!CH26*CIT_history!CH$54*CIT_history!CH26)))</f>
        <v>0.05</v>
      </c>
      <c r="CI26" s="22">
        <f>IF(CIT_fed_deduction!CI26="",0,(CIT_history!CI26*(1-CIT_fed_deduction!CI26*CIT_history!CI$54))/(1-(CIT_fed_deduction!CI26*CIT_history!CI$54*CIT_history!CI26)))</f>
        <v>0.05</v>
      </c>
      <c r="CJ26" s="22">
        <f>IF(CIT_fed_deduction!CJ26="",0,(CIT_history!CJ26*(1-CIT_fed_deduction!CJ26*CIT_history!CJ$54))/(1-(CIT_fed_deduction!CJ26*CIT_history!CJ$54*CIT_history!CJ26)))</f>
        <v>0.05</v>
      </c>
      <c r="CK26" s="22">
        <f>IF(CIT_fed_deduction!CK26="",0,(CIT_history!CK26*(1-CIT_fed_deduction!CK26*CIT_history!CK$54))/(1-(CIT_fed_deduction!CK26*CIT_history!CK$54*CIT_history!CK26)))</f>
        <v>0.05</v>
      </c>
      <c r="CL26" s="22">
        <f>IF(CIT_fed_deduction!CL26="",0,(CIT_history!CL26*(1-CIT_fed_deduction!CL26*CIT_history!CL$54))/(1-(CIT_fed_deduction!CL26*CIT_history!CL$54*CIT_history!CL26)))</f>
        <v>0.05</v>
      </c>
      <c r="CM26" s="22">
        <f>IF(CIT_fed_deduction!CM26="",0,(CIT_history!CM26*(1-CIT_fed_deduction!CM26*CIT_history!CM$54))/(1-(CIT_fed_deduction!CM26*CIT_history!CM$54*CIT_history!CM26)))</f>
        <v>0.05</v>
      </c>
      <c r="CN26" s="22">
        <f>IF(CIT_fed_deduction!CN26="",0,(CIT_history!CN26*(1-CIT_fed_deduction!CN26*CIT_history!CN$54))/(1-(CIT_fed_deduction!CN26*CIT_history!CN$54*CIT_history!CN26)))</f>
        <v>0.05</v>
      </c>
      <c r="CO26" s="22">
        <f>IF(CIT_fed_deduction!CO26="",0,(CIT_history!CO26*(1-CIT_fed_deduction!CO26*CIT_history!CO$54))/(1-(CIT_fed_deduction!CO26*CIT_history!CO$54*CIT_history!CO26)))</f>
        <v>0.05</v>
      </c>
      <c r="CP26" s="22">
        <f>IF(CIT_fed_deduction!CP26="",0,(CIT_history!CP26*(1-CIT_fed_deduction!CP26*CIT_history!CP$54))/(1-(CIT_fed_deduction!CP26*CIT_history!CP$54*CIT_history!CP26)))</f>
        <v>0.05</v>
      </c>
      <c r="CQ26" s="22">
        <f>IF(CIT_fed_deduction!CQ26="",0,(CIT_history!CQ26*(1-CIT_fed_deduction!CQ26*CIT_history!CQ$54))/(1-(CIT_fed_deduction!CQ26*CIT_history!CQ$54*CIT_history!CQ26)))</f>
        <v>0.05</v>
      </c>
      <c r="CR26" s="22">
        <f>IF(CIT_fed_deduction!CR26="",0,(CIT_history!CR26*(1-CIT_fed_deduction!CR26*CIT_history!CR$54))/(1-(CIT_fed_deduction!CR26*CIT_history!CR$54*CIT_history!CR26)))</f>
        <v>0.05</v>
      </c>
      <c r="CS26" s="22">
        <f>IF(CIT_fed_deduction!CS26="",0,(CIT_history!CS26*(1-CIT_fed_deduction!CS26*CIT_history!CS$54))/(1-(CIT_fed_deduction!CS26*CIT_history!CS$54*CIT_history!CS26)))</f>
        <v>0.05</v>
      </c>
      <c r="CT26" s="22">
        <f>IF(CIT_fed_deduction!CT26="",0,(CIT_history!CT26*(1-CIT_fed_deduction!CT26*CIT_history!CT$54))/(1-(CIT_fed_deduction!CT26*CIT_history!CT$54*CIT_history!CT26)))</f>
        <v>0.05</v>
      </c>
      <c r="CU26" s="22">
        <f>IF(CIT_fed_deduction!CU26="",0,(CIT_history!CU26*(1-CIT_fed_deduction!CU26*CIT_history!CU$54))/(1-(CIT_fed_deduction!CU26*CIT_history!CU$54*CIT_history!CU26)))</f>
        <v>0.05</v>
      </c>
      <c r="CV26" s="22">
        <f>IF(CIT_fed_deduction!CV26="",0,(CIT_history!CV26*(1-CIT_fed_deduction!CV26*CIT_history!CV$54))/(1-(CIT_fed_deduction!CV26*CIT_history!CV$54*CIT_history!CV26)))</f>
        <v>0.05</v>
      </c>
      <c r="CW26" s="22">
        <f>IF(CIT_fed_deduction!CW26="",0,(CIT_history!CW26*(1-CIT_fed_deduction!CW26*CIT_history!CW$54))/(1-(CIT_fed_deduction!CW26*CIT_history!CW$54*CIT_history!CW26)))</f>
        <v>0.05</v>
      </c>
      <c r="CX26" s="22">
        <f>IF(CIT_fed_deduction!CX26="",0,(CIT_history!CX26*(1-CIT_fed_deduction!CX26*CIT_history!CX$54))/(1-(CIT_fed_deduction!CX26*CIT_history!CX$54*CIT_history!CX26)))</f>
        <v>0.05</v>
      </c>
      <c r="CY26" s="22">
        <f>IF(CIT_fed_deduction!CY26="",0,(CIT_history!CY26*(1-CIT_fed_deduction!CY26*CIT_history!CY$54))/(1-(CIT_fed_deduction!CY26*CIT_history!CY$54*CIT_history!CY26)))</f>
        <v>0.05</v>
      </c>
      <c r="CZ26" s="22">
        <f>IF(CIT_fed_deduction!CZ26="",0,(CIT_history!CZ26*(1-CIT_fed_deduction!CZ26*CIT_history!CZ$54))/(1-(CIT_fed_deduction!CZ26*CIT_history!CZ$54*CIT_history!CZ26)))</f>
        <v>0.05</v>
      </c>
      <c r="DA26" s="22">
        <f>IF(CIT_fed_deduction!DA26="",0,(CIT_history!DA26*(1-CIT_fed_deduction!DA26*CIT_history!DA$54))/(1-(CIT_fed_deduction!DA26*CIT_history!DA$54*CIT_history!DA26)))</f>
        <v>0.05</v>
      </c>
      <c r="DB26" s="22">
        <f>IF(CIT_fed_deduction!DB26="",0,(CIT_history!DB26*(1-CIT_fed_deduction!DB26*CIT_history!DB$54))/(1-(CIT_fed_deduction!DB26*CIT_history!DB$54*CIT_history!DB26)))</f>
        <v>0.05</v>
      </c>
      <c r="DC26" s="22">
        <f>IF(CIT_fed_deduction!DC26="",0,(CIT_history!DC26*(1-CIT_fed_deduction!DC26*CIT_history!DC$54))/(1-(CIT_fed_deduction!DC26*CIT_history!DC$54*CIT_history!DC26)))</f>
        <v>0.05</v>
      </c>
      <c r="DD26" s="22">
        <f>IF(CIT_fed_deduction!DD26="",0,(CIT_history!DD26*(1-CIT_fed_deduction!DD26*CIT_history!DD$54))/(1-(CIT_fed_deduction!DD26*CIT_history!DD$54*CIT_history!DD26)))</f>
        <v>0.05</v>
      </c>
      <c r="DE26" s="22">
        <f>IF(CIT_fed_deduction!DE26="",0,(CIT_history!DE26*(1-CIT_fed_deduction!DE26*CIT_history!DE$54))/(1-(CIT_fed_deduction!DE26*CIT_history!DE$54*CIT_history!DE26)))</f>
        <v>0.05</v>
      </c>
      <c r="DF26" s="22">
        <f>IF(CIT_fed_deduction!DF26="",0,(CIT_history!DF26*(1-CIT_fed_deduction!DF26*CIT_history!DF$54))/(1-(CIT_fed_deduction!DF26*CIT_history!DF$54*CIT_history!DF26)))</f>
        <v>0.05</v>
      </c>
      <c r="DG26" s="22">
        <f>IF(CIT_fed_deduction!DG26="",0,(CIT_history!DG26*(1-CIT_fed_deduction!DG26*CIT_history!DG$54))/(1-(CIT_fed_deduction!DG26*CIT_history!DG$54*CIT_history!DG26)))</f>
        <v>0.05</v>
      </c>
      <c r="DH26" s="22">
        <f>IF(CIT_fed_deduction!DH26="",0,(CIT_history!DH26*(1-CIT_fed_deduction!DH26*CIT_history!DH$54))/(1-(CIT_fed_deduction!DH26*CIT_history!DH$54*CIT_history!DH26)))</f>
        <v>0.05</v>
      </c>
      <c r="DI26" s="22">
        <f>IF(CIT_fed_deduction!DI26="",0,(CIT_history!DI26*(1-CIT_fed_deduction!DI26*CIT_history!DI$54))/(1-(CIT_fed_deduction!DI26*CIT_history!DI$54*CIT_history!DI26)))</f>
        <v>0.05</v>
      </c>
      <c r="DJ26" s="22">
        <f>IF(CIT_fed_deduction!DJ26="",0,(CIT_history!DJ26*(1-CIT_fed_deduction!DJ26*CIT_history!DJ$54))/(1-(CIT_fed_deduction!DJ26*CIT_history!DJ$54*CIT_history!DJ26)))</f>
        <v>0.05</v>
      </c>
      <c r="DK26" s="22">
        <f>IF(CIT_fed_deduction!DK26="",0,(CIT_history!DK26*(1-CIT_fed_deduction!DK26*CIT_history!DK$54))/(1-(CIT_fed_deduction!DK26*CIT_history!DK$54*CIT_history!DK26)))</f>
        <v>0.05</v>
      </c>
      <c r="DL26" s="22">
        <f>IF(CIT_fed_deduction!DL26="",0,(CIT_history!DL26*(1-CIT_fed_deduction!DL26*CIT_history!DL$54))/(1-(CIT_fed_deduction!DL26*CIT_history!DL$54*CIT_history!DL26)))</f>
        <v>0.05</v>
      </c>
      <c r="DM26" s="22">
        <f>IF(CIT_fed_deduction!DM26="",0,(CIT_history!DM26*(1-CIT_fed_deduction!DM26*CIT_history!DM$54))/(1-(CIT_fed_deduction!DM26*CIT_history!DM$54*CIT_history!DM26)))</f>
        <v>0.05</v>
      </c>
      <c r="DN26" s="22">
        <f>IF(CIT_fed_deduction!DN26="",0,(CIT_history!DN26*(1-CIT_fed_deduction!DN26*CIT_history!DN$54))/(1-(CIT_fed_deduction!DN26*CIT_history!DN$54*CIT_history!DN26)))</f>
        <v>0.05</v>
      </c>
      <c r="DO26" s="22">
        <f>IF(CIT_fed_deduction!DO26="",0,(CIT_history!DO26*(1-CIT_fed_deduction!DO26*CIT_history!DO$54))/(1-(CIT_fed_deduction!DO26*CIT_history!DO$54*CIT_history!DO26)))</f>
        <v>0.05</v>
      </c>
      <c r="DP26" s="22">
        <f>IF(CIT_fed_deduction!DP26="",0,(CIT_history!DP26*(1-CIT_fed_deduction!DP26*CIT_history!DP$54))/(1-(CIT_fed_deduction!DP26*CIT_history!DP$54*CIT_history!DP26)))</f>
        <v>0.05</v>
      </c>
      <c r="DQ26" s="22">
        <f>IF(CIT_fed_deduction!DQ26="",0,(CIT_history!DQ26*(1-CIT_fed_deduction!DQ26*CIT_history!DQ$54))/(1-(CIT_fed_deduction!DQ26*CIT_history!DQ$54*CIT_history!DQ26)))</f>
        <v>0.05</v>
      </c>
      <c r="DR26" s="22">
        <f>IF(CIT_fed_deduction!DR26="",0,(CIT_history!DR26*(1-CIT_fed_deduction!DR26*CIT_history!DR$54))/(1-(CIT_fed_deduction!DR26*CIT_history!DR$54*CIT_history!DR26)))</f>
        <v>0.05</v>
      </c>
      <c r="DS26" s="22">
        <f>IF(CIT_fed_deduction!DS26="",0,(CIT_history!DS26*(1-CIT_fed_deduction!DS26*CIT_history!DS$54))/(1-(CIT_fed_deduction!DS26*CIT_history!DS$54*CIT_history!DS26)))</f>
        <v>0.05</v>
      </c>
      <c r="DT26" s="22">
        <f>IF(CIT_fed_deduction!DT26="",0,(CIT_history!DT26*(1-CIT_fed_deduction!DT26*CIT_history!DT$54))/(1-(CIT_fed_deduction!DT26*CIT_history!DT$54*CIT_history!DT26)))</f>
        <v>0.05</v>
      </c>
      <c r="DU26" s="22">
        <f>IF(CIT_fed_deduction!DU26="",0,(CIT_history!DU26*(1-CIT_fed_deduction!DU26*CIT_history!DU$54))/(1-(CIT_fed_deduction!DU26*CIT_history!DU$54*CIT_history!DU26)))</f>
        <v>0.05</v>
      </c>
      <c r="DV26" s="22">
        <f>IF(CIT_fed_deduction!DV26="",0,(CIT_history!DV26*(1-CIT_fed_deduction!DV26*CIT_history!DV$54))/(1-(CIT_fed_deduction!DV26*CIT_history!DV$54*CIT_history!DV26)))</f>
        <v>4.7E-2</v>
      </c>
      <c r="DW26" s="22">
        <f>IF(CIT_fed_deduction!DW26="",0,(CIT_history!DW26*(1-CIT_fed_deduction!DW26*CIT_history!DW$54))/(1-(CIT_fed_deduction!DW26*CIT_history!DW$54*CIT_history!DW26)))</f>
        <v>4.3999999999999997E-2</v>
      </c>
      <c r="DX26" s="22">
        <f>IF(CIT_fed_deduction!DX26="",0,(CIT_history!DX26*(1-CIT_fed_deduction!DX26*CIT_history!DX$54))/(1-(CIT_fed_deduction!DX26*CIT_history!DX$54*CIT_history!DX26)))</f>
        <v>0.04</v>
      </c>
      <c r="DY26" s="144">
        <f>IF(CIT_fed_deduction!DY26="",0,(CIT_history!DY26*(1-CIT_fed_deduction!DY26*CIT_history!DY$54))/(1-(CIT_fed_deduction!DY26*CIT_history!DY$54*CIT_history!DY26)))</f>
        <v>0.04</v>
      </c>
      <c r="DZ26" s="68"/>
      <c r="EA26" s="68"/>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1"/>
      <c r="FL26" s="1"/>
      <c r="FM26" s="1"/>
      <c r="FN26" s="1"/>
    </row>
    <row r="27" spans="1:170" ht="15" customHeight="1">
      <c r="A27" s="137" t="s">
        <v>51</v>
      </c>
      <c r="B27" s="22">
        <f>IF(CIT_fed_deduction!B27="",0,(CIT_history!B27*(1-CIT_fed_deduction!B27*CIT_history!B$54))/(1-(CIT_fed_deduction!B27*CIT_history!B$54*CIT_history!B27)))</f>
        <v>0</v>
      </c>
      <c r="C27" s="22">
        <f>IF(CIT_fed_deduction!C27="",0,(CIT_history!C27*(1-CIT_fed_deduction!C27*CIT_history!C$54))/(1-(CIT_fed_deduction!C27*CIT_history!C$54*CIT_history!C27)))</f>
        <v>0</v>
      </c>
      <c r="D27" s="22">
        <f>IF(CIT_fed_deduction!D27="",0,(CIT_history!D27*(1-CIT_fed_deduction!D27*CIT_history!D$54))/(1-(CIT_fed_deduction!D27*CIT_history!D$54*CIT_history!D27)))</f>
        <v>0</v>
      </c>
      <c r="E27" s="22">
        <f>IF(CIT_fed_deduction!E27="",0,(CIT_history!E27*(1-CIT_fed_deduction!E27*CIT_history!E$54))/(1-(CIT_fed_deduction!E27*CIT_history!E$54*CIT_history!E27)))</f>
        <v>0</v>
      </c>
      <c r="F27" s="22">
        <f>IF(CIT_fed_deduction!F27="",0,(CIT_history!F27*(1-CIT_fed_deduction!F27*CIT_history!F$54))/(1-(CIT_fed_deduction!F27*CIT_history!F$54*CIT_history!F27)))</f>
        <v>0</v>
      </c>
      <c r="G27" s="22">
        <f>IF(CIT_fed_deduction!G27="",0,(CIT_history!G27*(1-CIT_fed_deduction!G27*CIT_history!G$54))/(1-(CIT_fed_deduction!G27*CIT_history!G$54*CIT_history!G27)))</f>
        <v>0</v>
      </c>
      <c r="H27" s="22">
        <f>IF(CIT_fed_deduction!H27="",0,(CIT_history!H27*(1-CIT_fed_deduction!H27*CIT_history!H$54))/(1-(CIT_fed_deduction!H27*CIT_history!H$54*CIT_history!H27)))</f>
        <v>0</v>
      </c>
      <c r="I27" s="22">
        <f>IF(CIT_fed_deduction!I27="",0,(CIT_history!I27*(1-CIT_fed_deduction!I27*CIT_history!I$54))/(1-(CIT_fed_deduction!I27*CIT_history!I$54*CIT_history!I27)))</f>
        <v>0</v>
      </c>
      <c r="J27" s="22">
        <f>IF(CIT_fed_deduction!J27="",0,(CIT_history!J27*(1-CIT_fed_deduction!J27*CIT_history!J$54))/(1-(CIT_fed_deduction!J27*CIT_history!J$54*CIT_history!J27)))</f>
        <v>0</v>
      </c>
      <c r="K27" s="22">
        <f>IF(CIT_fed_deduction!K27="",0,(CIT_history!K27*(1-CIT_fed_deduction!K27*CIT_history!K$54))/(1-(CIT_fed_deduction!K27*CIT_history!K$54*CIT_history!K27)))</f>
        <v>0</v>
      </c>
      <c r="L27" s="22">
        <f>IF(CIT_fed_deduction!L27="",0,(CIT_history!L27*(1-CIT_fed_deduction!L27*CIT_history!L$54))/(1-(CIT_fed_deduction!L27*CIT_history!L$54*CIT_history!L27)))</f>
        <v>0</v>
      </c>
      <c r="M27" s="22">
        <f>IF(CIT_fed_deduction!M27="",0,(CIT_history!M27*(1-CIT_fed_deduction!M27*CIT_history!M$54))/(1-(CIT_fed_deduction!M27*CIT_history!M$54*CIT_history!M27)))</f>
        <v>0</v>
      </c>
      <c r="N27" s="22">
        <f>IF(CIT_fed_deduction!N27="",0,(CIT_history!N27*(1-CIT_fed_deduction!N27*CIT_history!N$54))/(1-(CIT_fed_deduction!N27*CIT_history!N$54*CIT_history!N27)))</f>
        <v>0</v>
      </c>
      <c r="O27" s="22">
        <f>IF(CIT_fed_deduction!O27="",0,(CIT_history!O27*(1-CIT_fed_deduction!O27*CIT_history!O$54))/(1-(CIT_fed_deduction!O27*CIT_history!O$54*CIT_history!O27)))</f>
        <v>0</v>
      </c>
      <c r="P27" s="22">
        <f>IF(CIT_fed_deduction!P27="",0,(CIT_history!P27*(1-CIT_fed_deduction!P27*CIT_history!P$54))/(1-(CIT_fed_deduction!P27*CIT_history!P$54*CIT_history!P27)))</f>
        <v>0</v>
      </c>
      <c r="Q27" s="22">
        <f>IF(CIT_fed_deduction!Q27="",0,(CIT_history!Q27*(1-CIT_fed_deduction!Q27*CIT_history!Q$54))/(1-(CIT_fed_deduction!Q27*CIT_history!Q$54*CIT_history!Q27)))</f>
        <v>0</v>
      </c>
      <c r="R27" s="22">
        <f>IF(CIT_fed_deduction!R27="",0,(CIT_history!R27*(1-CIT_fed_deduction!R27*CIT_history!R$54))/(1-(CIT_fed_deduction!R27*CIT_history!R$54*CIT_history!R27)))</f>
        <v>0</v>
      </c>
      <c r="S27" s="22">
        <f>IF(CIT_fed_deduction!S27="",0,(CIT_history!S27*(1-CIT_fed_deduction!S27*CIT_history!S$54))/(1-(CIT_fed_deduction!S27*CIT_history!S$54*CIT_history!S27)))</f>
        <v>4.7014104231269385E-3</v>
      </c>
      <c r="T27" s="22">
        <f>IF(CIT_fed_deduction!T27="",0,(CIT_history!T27*(1-CIT_fed_deduction!T27*CIT_history!T$54))/(1-(CIT_fed_deduction!T27*CIT_history!T$54*CIT_history!T27)))</f>
        <v>4.402641584950971E-3</v>
      </c>
      <c r="U27" s="22">
        <f>IF(CIT_fed_deduction!U27="",0,(CIT_history!U27*(1-CIT_fed_deduction!U27*CIT_history!U$54))/(1-(CIT_fed_deduction!U27*CIT_history!U$54*CIT_history!U27)))</f>
        <v>1.3520280420630946E-2</v>
      </c>
      <c r="V27" s="22">
        <f>IF(CIT_fed_deduction!V27="",0,(CIT_history!V27*(1-CIT_fed_deduction!V27*CIT_history!V$54))/(1-(CIT_fed_deduction!V27*CIT_history!V$54*CIT_history!V27)))</f>
        <v>1.3520280420630946E-2</v>
      </c>
      <c r="W27" s="22">
        <f>IF(CIT_fed_deduction!W27="",0,(CIT_history!W27*(1-CIT_fed_deduction!W27*CIT_history!W$54))/(1-(CIT_fed_deduction!W27*CIT_history!W$54*CIT_history!W27)))</f>
        <v>9.0090090090090107E-3</v>
      </c>
      <c r="X27" s="22">
        <f>IF(CIT_fed_deduction!X27="",0,(CIT_history!X27*(1-CIT_fed_deduction!X27*CIT_history!X$54))/(1-(CIT_fed_deduction!X27*CIT_history!X$54*CIT_history!X27)))</f>
        <v>8.7609511889862341E-3</v>
      </c>
      <c r="Y27" s="22">
        <f>IF(CIT_fed_deduction!Y27="",0,(CIT_history!Y27*(1-CIT_fed_deduction!Y27*CIT_history!Y$54))/(1-(CIT_fed_deduction!Y27*CIT_history!Y$54*CIT_history!Y27)))</f>
        <v>8.7609511889862341E-3</v>
      </c>
      <c r="Z27" s="22">
        <f>IF(CIT_fed_deduction!Z27="",0,(CIT_history!Z27*(1-CIT_fed_deduction!Z27*CIT_history!Z$54))/(1-(CIT_fed_deduction!Z27*CIT_history!Z$54*CIT_history!Z27)))</f>
        <v>8.7609511889862341E-3</v>
      </c>
      <c r="AA27" s="22">
        <f>IF(CIT_fed_deduction!AA27="",0,(CIT_history!AA27*(1-CIT_fed_deduction!AA27*CIT_history!AA$54))/(1-(CIT_fed_deduction!AA27*CIT_history!AA$54*CIT_history!AA27)))</f>
        <v>8.7113247221387788E-3</v>
      </c>
      <c r="AB27" s="22">
        <f>IF(CIT_fed_deduction!AB27="",0,(CIT_history!AB27*(1-CIT_fed_deduction!AB27*CIT_history!AB$54))/(1-(CIT_fed_deduction!AB27*CIT_history!AB$54*CIT_history!AB27)))</f>
        <v>8.6616932859360125E-3</v>
      </c>
      <c r="AC27" s="22">
        <f>IF(CIT_fed_deduction!AC27="",0,(CIT_history!AC27*(1-CIT_fed_deduction!AC27*CIT_history!AC$54))/(1-(CIT_fed_deduction!AC27*CIT_history!AC$54*CIT_history!AC27)))</f>
        <v>8.6616932859360125E-3</v>
      </c>
      <c r="AD27" s="22">
        <f>IF(CIT_fed_deduction!AD27="",0,(CIT_history!AD27*(1-CIT_fed_deduction!AD27*CIT_history!AD$54))/(1-(CIT_fed_deduction!AD27*CIT_history!AD$54*CIT_history!AD27)))</f>
        <v>8.8105726872246704E-3</v>
      </c>
      <c r="AE27" s="22">
        <f>IF(CIT_fed_deduction!AE27="",0,(CIT_history!AE27*(1-CIT_fed_deduction!AE27*CIT_history!AE$54))/(1-(CIT_fed_deduction!AE27*CIT_history!AE$54*CIT_history!AE27)))</f>
        <v>8.9098007808589442E-3</v>
      </c>
      <c r="AF27" s="22">
        <f>IF(CIT_fed_deduction!AF27="",0,(CIT_history!AF27*(1-CIT_fed_deduction!AF27*CIT_history!AF$54))/(1-(CIT_fed_deduction!AF27*CIT_history!AF$54*CIT_history!AF27)))</f>
        <v>8.8105726872246704E-3</v>
      </c>
      <c r="AG27" s="22">
        <f>IF(CIT_fed_deduction!AG27="",0,(CIT_history!AG27*(1-CIT_fed_deduction!AG27*CIT_history!AG$54))/(1-(CIT_fed_deduction!AG27*CIT_history!AG$54*CIT_history!AG27)))</f>
        <v>1.764234161988773E-2</v>
      </c>
      <c r="AH27" s="22">
        <f>IF(CIT_fed_deduction!AH27="",0,(CIT_history!AH27*(1-CIT_fed_deduction!AH27*CIT_history!AH$54))/(1-(CIT_fed_deduction!AH27*CIT_history!AH$54*CIT_history!AH27)))</f>
        <v>1.7297568312860369E-2</v>
      </c>
      <c r="AI27" s="22">
        <f>IF(CIT_fed_deduction!AI27="",0,(CIT_history!AI27*(1-CIT_fed_deduction!AI27*CIT_history!AI$54))/(1-(CIT_fed_deduction!AI27*CIT_history!AI$54*CIT_history!AI27)))</f>
        <v>1.7297568312860369E-2</v>
      </c>
      <c r="AJ27" s="22">
        <f>IF(CIT_fed_deduction!AJ27="",0,(CIT_history!AJ27*(1-CIT_fed_deduction!AJ27*CIT_history!AJ$54))/(1-(CIT_fed_deduction!AJ27*CIT_history!AJ$54*CIT_history!AJ27)))</f>
        <v>1.7297568312860369E-2</v>
      </c>
      <c r="AK27" s="22">
        <f>IF(CIT_fed_deduction!AK27="",0,(CIT_history!AK27*(1-CIT_fed_deduction!AK27*CIT_history!AK$54))/(1-(CIT_fed_deduction!AK27*CIT_history!AK$54*CIT_history!AK27)))</f>
        <v>1.7297568312860369E-2</v>
      </c>
      <c r="AL27" s="22">
        <f>IF(CIT_fed_deduction!AL27="",0,(CIT_history!AL27*(1-CIT_fed_deduction!AL27*CIT_history!AL$54))/(1-(CIT_fed_deduction!AL27*CIT_history!AL$54*CIT_history!AL27)))</f>
        <v>1.7051153460381146E-2</v>
      </c>
      <c r="AM27" s="22">
        <f>IF(CIT_fed_deduction!AM27="",0,(CIT_history!AM27*(1-CIT_fed_deduction!AM27*CIT_history!AM$54))/(1-(CIT_fed_deduction!AM27*CIT_history!AM$54*CIT_history!AM27)))</f>
        <v>1.7051153460381146E-2</v>
      </c>
      <c r="AN27" s="22">
        <f>IF(CIT_fed_deduction!AN27="",0,(CIT_history!AN27*(1-CIT_fed_deduction!AN27*CIT_history!AN$54))/(1-(CIT_fed_deduction!AN27*CIT_history!AN$54*CIT_history!AN27)))</f>
        <v>1.626179482031721E-2</v>
      </c>
      <c r="AO27" s="22">
        <f>IF(CIT_fed_deduction!AO27="",0,(CIT_history!AO27*(1-CIT_fed_deduction!AO27*CIT_history!AO$54))/(1-(CIT_fed_deduction!AO27*CIT_history!AO$54*CIT_history!AO27)))</f>
        <v>1.626179482031721E-2</v>
      </c>
      <c r="AP27" s="22">
        <f>IF(CIT_fed_deduction!AP27="",0,(CIT_history!AP27*(1-CIT_fed_deduction!AP27*CIT_history!AP$54))/(1-(CIT_fed_deduction!AP27*CIT_history!AP$54*CIT_history!AP27)))</f>
        <v>1.5273311897106109E-2</v>
      </c>
      <c r="AQ27" s="22">
        <f>IF(CIT_fed_deduction!AQ27="",0,(CIT_history!AQ27*(1-CIT_fed_deduction!AQ27*CIT_history!AQ$54))/(1-(CIT_fed_deduction!AQ27*CIT_history!AQ$54*CIT_history!AQ27)))</f>
        <v>1.3886093781444958E-2</v>
      </c>
      <c r="AR27" s="22">
        <f>IF(CIT_fed_deduction!AR27="",0,(CIT_history!AR27*(1-CIT_fed_deduction!AR27*CIT_history!AR$54))/(1-(CIT_fed_deduction!AR27*CIT_history!AR$54*CIT_history!AR27)))</f>
        <v>1.2096774193548387E-2</v>
      </c>
      <c r="AS27" s="22">
        <f>IF(CIT_fed_deduction!AS27="",0,(CIT_history!AS27*(1-CIT_fed_deduction!AS27*CIT_history!AS$54))/(1-(CIT_fed_deduction!AS27*CIT_history!AS$54*CIT_history!AS27)))</f>
        <v>1.2096774193548387E-2</v>
      </c>
      <c r="AT27" s="22">
        <f>IF(CIT_fed_deduction!AT27="",0,(CIT_history!AT27*(1-CIT_fed_deduction!AT27*CIT_history!AT$54))/(1-(CIT_fed_deduction!AT27*CIT_history!AT$54*CIT_history!AT27)))</f>
        <v>1.2096774193548387E-2</v>
      </c>
      <c r="AU27" s="22">
        <f>IF(CIT_fed_deduction!AU27="",0,(CIT_history!AU27*(1-CIT_fed_deduction!AU27*CIT_history!AU$54))/(1-(CIT_fed_deduction!AU27*CIT_history!AU$54*CIT_history!AU27)))</f>
        <v>1.2096774193548387E-2</v>
      </c>
      <c r="AV27" s="22">
        <f>IF(CIT_fed_deduction!AV27="",0,(CIT_history!AV27*(1-CIT_fed_deduction!AV27*CIT_history!AV$54))/(1-(CIT_fed_deduction!AV27*CIT_history!AV$54*CIT_history!AV27)))</f>
        <v>1.2494961708988311E-2</v>
      </c>
      <c r="AW27" s="22">
        <f>IF(CIT_fed_deduction!AW27="",0,(CIT_history!AW27*(1-CIT_fed_deduction!AW27*CIT_history!AW$54))/(1-(CIT_fed_deduction!AW27*CIT_history!AW$54*CIT_history!AW27)))</f>
        <v>1.2494961708988311E-2</v>
      </c>
      <c r="AX27" s="22">
        <f>IF(CIT_fed_deduction!AX27="",0,(CIT_history!AX27*(1-CIT_fed_deduction!AX27*CIT_history!AX$54))/(1-(CIT_fed_deduction!AX27*CIT_history!AX$54*CIT_history!AX27)))</f>
        <v>1.2494961708988311E-2</v>
      </c>
      <c r="AY27" s="22">
        <f>IF(CIT_fed_deduction!AY27="",0,(CIT_history!AY27*(1-CIT_fed_deduction!AY27*CIT_history!AY$54))/(1-(CIT_fed_deduction!AY27*CIT_history!AY$54*CIT_history!AY27)))</f>
        <v>1.2494961708988311E-2</v>
      </c>
      <c r="AZ27" s="22">
        <f>IF(CIT_fed_deduction!AZ27="",0,(CIT_history!AZ27*(1-CIT_fed_deduction!AZ27*CIT_history!AZ$54))/(1-(CIT_fed_deduction!AZ27*CIT_history!AZ$54*CIT_history!AZ27)))</f>
        <v>1.1698265429608714E-2</v>
      </c>
      <c r="BA27" s="22">
        <f>IF(CIT_fed_deduction!BA27="",0,(CIT_history!BA27*(1-CIT_fed_deduction!BA27*CIT_history!BA$54))/(1-(CIT_fed_deduction!BA27*CIT_history!BA$54*CIT_history!BA27)))</f>
        <v>9.9510026771733109E-3</v>
      </c>
      <c r="BB27" s="22">
        <f>IF(CIT_fed_deduction!BB27="",0,(CIT_history!BB27*(1-CIT_fed_deduction!BB27*CIT_history!BB$54))/(1-(CIT_fed_deduction!BB27*CIT_history!BB$54*CIT_history!BB27)))</f>
        <v>9.7008892481810823E-3</v>
      </c>
      <c r="BC27" s="22">
        <f>IF(CIT_fed_deduction!BC27="",0,(CIT_history!BC27*(1-CIT_fed_deduction!BC27*CIT_history!BC$54))/(1-(CIT_fed_deduction!BC27*CIT_history!BC$54*CIT_history!BC27)))</f>
        <v>9.7008892481810823E-3</v>
      </c>
      <c r="BD27" s="22">
        <f>IF(CIT_fed_deduction!BD27="",0,(CIT_history!BD27*(1-CIT_fed_deduction!BD27*CIT_history!BD$54))/(1-(CIT_fed_deduction!BD27*CIT_history!BD$54*CIT_history!BD27)))</f>
        <v>9.7008892481810823E-3</v>
      </c>
      <c r="BE27" s="22">
        <f>IF(CIT_fed_deduction!BE27="",0,(CIT_history!BE27*(1-CIT_fed_deduction!BE27*CIT_history!BE$54))/(1-(CIT_fed_deduction!BE27*CIT_history!BE$54*CIT_history!BE27)))</f>
        <v>9.7008892481810823E-3</v>
      </c>
      <c r="BF27" s="22">
        <f>IF(CIT_fed_deduction!BF27="",0,(CIT_history!BF27*(1-CIT_fed_deduction!BF27*CIT_history!BF$54))/(1-(CIT_fed_deduction!BF27*CIT_history!BF$54*CIT_history!BF27)))</f>
        <v>9.7008892481810823E-3</v>
      </c>
      <c r="BG27" s="22">
        <f>IF(CIT_fed_deduction!BG27="",0,(CIT_history!BG27*(1-CIT_fed_deduction!BG27*CIT_history!BG$54))/(1-(CIT_fed_deduction!BG27*CIT_history!BG$54*CIT_history!BG27)))</f>
        <v>9.7008892481810823E-3</v>
      </c>
      <c r="BH27" s="22">
        <f>IF(CIT_fed_deduction!BH27="",0,(CIT_history!BH27*(1-CIT_fed_deduction!BH27*CIT_history!BH$54))/(1-(CIT_fed_deduction!BH27*CIT_history!BH$54*CIT_history!BH27)))</f>
        <v>9.7008892481810823E-3</v>
      </c>
      <c r="BI27" s="22">
        <f>IF(CIT_fed_deduction!BI27="",0,(CIT_history!BI27*(1-CIT_fed_deduction!BI27*CIT_history!BI$54))/(1-(CIT_fed_deduction!BI27*CIT_history!BI$54*CIT_history!BI27)))</f>
        <v>9.7008892481810823E-3</v>
      </c>
      <c r="BJ27" s="22">
        <f>IF(CIT_fed_deduction!BJ27="",0,(CIT_history!BJ27*(1-CIT_fed_deduction!BJ27*CIT_history!BJ$54))/(1-(CIT_fed_deduction!BJ27*CIT_history!BJ$54*CIT_history!BJ27)))</f>
        <v>9.7008892481810823E-3</v>
      </c>
      <c r="BK27" s="22">
        <f>IF(CIT_fed_deduction!BK27="",0,(CIT_history!BK27*(1-CIT_fed_deduction!BK27*CIT_history!BK$54))/(1-(CIT_fed_deduction!BK27*CIT_history!BK$54*CIT_history!BK27)))</f>
        <v>9.7008892481810823E-3</v>
      </c>
      <c r="BL27" s="22">
        <f>IF(CIT_fed_deduction!BL27="",0,(CIT_history!BL27*(1-CIT_fed_deduction!BL27*CIT_history!BL$54))/(1-(CIT_fed_deduction!BL27*CIT_history!BL$54*CIT_history!BL27)))</f>
        <v>9.7008892481810823E-3</v>
      </c>
      <c r="BM27" s="22">
        <f>IF(CIT_fed_deduction!BM27="",0,(CIT_history!BM27*(1-CIT_fed_deduction!BM27*CIT_history!BM$54))/(1-(CIT_fed_deduction!BM27*CIT_history!BM$54*CIT_history!BM27)))</f>
        <v>9.7008892481810823E-3</v>
      </c>
      <c r="BN27" s="22">
        <f>IF(CIT_fed_deduction!BN27="",0,(CIT_history!BN27*(1-CIT_fed_deduction!BN27*CIT_history!BN$54))/(1-(CIT_fed_deduction!BN27*CIT_history!BN$54*CIT_history!BN27)))</f>
        <v>1.0101010101010102E-2</v>
      </c>
      <c r="BO27" s="22">
        <f>IF(CIT_fed_deduction!BO27="",0,(CIT_history!BO27*(1-CIT_fed_deduction!BO27*CIT_history!BO$54))/(1-(CIT_fed_deduction!BO27*CIT_history!BO$54*CIT_history!BO27)))</f>
        <v>1.0500807754442652E-2</v>
      </c>
      <c r="BP27" s="22">
        <f>IF(CIT_fed_deduction!BP27="",0,(CIT_history!BP27*(1-CIT_fed_deduction!BP27*CIT_history!BP$54))/(1-(CIT_fed_deduction!BP27*CIT_history!BP$54*CIT_history!BP27)))</f>
        <v>1.0500807754442652E-2</v>
      </c>
      <c r="BQ27" s="22">
        <f>IF(CIT_fed_deduction!BQ27="",0,(CIT_history!BQ27*(1-CIT_fed_deduction!BQ27*CIT_history!BQ$54))/(1-(CIT_fed_deduction!BQ27*CIT_history!BQ$54*CIT_history!BQ27)))</f>
        <v>1.0500807754442652E-2</v>
      </c>
      <c r="BR27" s="22">
        <f>IF(CIT_fed_deduction!BR27="",0,(CIT_history!BR27*(1-CIT_fed_deduction!BR27*CIT_history!BR$54))/(1-(CIT_fed_deduction!BR27*CIT_history!BR$54*CIT_history!BR27)))</f>
        <v>1.0500807754442652E-2</v>
      </c>
      <c r="BS27" s="22">
        <f>IF(CIT_fed_deduction!BS27="",0,(CIT_history!BS27*(1-CIT_fed_deduction!BS27*CIT_history!BS$54))/(1-(CIT_fed_deduction!BS27*CIT_history!BS$54*CIT_history!BS27)))</f>
        <v>1.0500807754442652E-2</v>
      </c>
      <c r="BT27" s="22">
        <f>IF(CIT_fed_deduction!BT27="",0,(CIT_history!BT27*(1-CIT_fed_deduction!BT27*CIT_history!BT$54))/(1-(CIT_fed_deduction!BT27*CIT_history!BT$54*CIT_history!BT27)))</f>
        <v>1.0500807754442652E-2</v>
      </c>
      <c r="BU27" s="22">
        <f>IF(CIT_fed_deduction!BU27="",0,(CIT_history!BU27*(1-CIT_fed_deduction!BU27*CIT_history!BU$54))/(1-(CIT_fed_deduction!BU27*CIT_history!BU$54*CIT_history!BU27)))</f>
        <v>2.6639344262295084E-2</v>
      </c>
      <c r="BV27" s="22">
        <f>IF(CIT_fed_deduction!BV27="",0,(CIT_history!BV27*(1-CIT_fed_deduction!BV27*CIT_history!BV$54))/(1-(CIT_fed_deduction!BV27*CIT_history!BV$54*CIT_history!BV27)))</f>
        <v>2.6639344262295084E-2</v>
      </c>
      <c r="BW27" s="22">
        <f>IF(CIT_fed_deduction!BW27="",0,(CIT_history!BW27*(1-CIT_fed_deduction!BW27*CIT_history!BW$54))/(1-(CIT_fed_deduction!BW27*CIT_history!BW$54*CIT_history!BW27)))</f>
        <v>2.6639344262295084E-2</v>
      </c>
      <c r="BX27" s="22">
        <f>IF(CIT_fed_deduction!BX27="",0,(CIT_history!BX27*(1-CIT_fed_deduction!BX27*CIT_history!BX$54))/(1-(CIT_fed_deduction!BX27*CIT_history!BX$54*CIT_history!BX27)))</f>
        <v>2.6639344262295084E-2</v>
      </c>
      <c r="BY27" s="22">
        <f>IF(CIT_fed_deduction!BY27="",0,(CIT_history!BY27*(1-CIT_fed_deduction!BY27*CIT_history!BY$54))/(1-(CIT_fed_deduction!BY27*CIT_history!BY$54*CIT_history!BY27)))</f>
        <v>2.6639344262295084E-2</v>
      </c>
      <c r="BZ27" s="22">
        <f>IF(CIT_fed_deduction!BZ27="",0,(CIT_history!BZ27*(1-CIT_fed_deduction!BZ27*CIT_history!BZ$54))/(1-(CIT_fed_deduction!BZ27*CIT_history!BZ$54*CIT_history!BZ27)))</f>
        <v>2.6639344262295084E-2</v>
      </c>
      <c r="CA27" s="22">
        <f>IF(CIT_fed_deduction!CA27="",0,(CIT_history!CA27*(1-CIT_fed_deduction!CA27*CIT_history!CA$54))/(1-(CIT_fed_deduction!CA27*CIT_history!CA$54*CIT_history!CA27)))</f>
        <v>2.6639344262295084E-2</v>
      </c>
      <c r="CB27" s="22">
        <f>IF(CIT_fed_deduction!CB27="",0,(CIT_history!CB27*(1-CIT_fed_deduction!CB27*CIT_history!CB$54))/(1-(CIT_fed_deduction!CB27*CIT_history!CB$54*CIT_history!CB27)))</f>
        <v>2.6639344262295084E-2</v>
      </c>
      <c r="CC27" s="22">
        <f>IF(CIT_fed_deduction!CC27="",0,(CIT_history!CC27*(1-CIT_fed_deduction!CC27*CIT_history!CC$54))/(1-(CIT_fed_deduction!CC27*CIT_history!CC$54*CIT_history!CC27)))</f>
        <v>2.7635619242579328E-2</v>
      </c>
      <c r="CD27" s="22">
        <f>IF(CIT_fed_deduction!CD27="",0,(CIT_history!CD27*(1-CIT_fed_deduction!CD27*CIT_history!CD$54))/(1-(CIT_fed_deduction!CD27*CIT_history!CD$54*CIT_history!CD27)))</f>
        <v>2.7635619242579328E-2</v>
      </c>
      <c r="CE27" s="22">
        <f>IF(CIT_fed_deduction!CE27="",0,(CIT_history!CE27*(1-CIT_fed_deduction!CE27*CIT_history!CE$54))/(1-(CIT_fed_deduction!CE27*CIT_history!CE$54*CIT_history!CE27)))</f>
        <v>2.7635619242579328E-2</v>
      </c>
      <c r="CF27" s="22">
        <f>IF(CIT_fed_deduction!CF27="",0,(CIT_history!CF27*(1-CIT_fed_deduction!CF27*CIT_history!CF$54))/(1-(CIT_fed_deduction!CF27*CIT_history!CF$54*CIT_history!CF27)))</f>
        <v>2.7635619242579328E-2</v>
      </c>
      <c r="CG27" s="22">
        <f>IF(CIT_fed_deduction!CG27="",0,(CIT_history!CG27*(1-CIT_fed_deduction!CG27*CIT_history!CG$54))/(1-(CIT_fed_deduction!CG27*CIT_history!CG$54*CIT_history!CG27)))</f>
        <v>2.7635619242579328E-2</v>
      </c>
      <c r="CH27" s="22">
        <f>IF(CIT_fed_deduction!CH27="",0,(CIT_history!CH27*(1-CIT_fed_deduction!CH27*CIT_history!CH$54))/(1-(CIT_fed_deduction!CH27*CIT_history!CH$54*CIT_history!CH27)))</f>
        <v>2.7635619242579328E-2</v>
      </c>
      <c r="CI27" s="22">
        <f>IF(CIT_fed_deduction!CI27="",0,(CIT_history!CI27*(1-CIT_fed_deduction!CI27*CIT_history!CI$54))/(1-(CIT_fed_deduction!CI27*CIT_history!CI$54*CIT_history!CI27)))</f>
        <v>2.7635619242579328E-2</v>
      </c>
      <c r="CJ27" s="22">
        <f>IF(CIT_fed_deduction!CJ27="",0,(CIT_history!CJ27*(1-CIT_fed_deduction!CJ27*CIT_history!CJ$54))/(1-(CIT_fed_deduction!CJ27*CIT_history!CJ$54*CIT_history!CJ27)))</f>
        <v>2.7635619242579328E-2</v>
      </c>
      <c r="CK27" s="22">
        <f>IF(CIT_fed_deduction!CK27="",0,(CIT_history!CK27*(1-CIT_fed_deduction!CK27*CIT_history!CK$54))/(1-(CIT_fed_deduction!CK27*CIT_history!CK$54*CIT_history!CK27)))</f>
        <v>3.0612244897959183E-2</v>
      </c>
      <c r="CL27" s="22">
        <f>IF(CIT_fed_deduction!CL27="",0,(CIT_history!CL27*(1-CIT_fed_deduction!CL27*CIT_history!CL$54))/(1-(CIT_fed_deduction!CL27*CIT_history!CL$54*CIT_history!CL27)))</f>
        <v>3.357070193285859E-2</v>
      </c>
      <c r="CM27" s="22">
        <f>IF(CIT_fed_deduction!CM27="",0,(CIT_history!CM27*(1-CIT_fed_deduction!CM27*CIT_history!CM$54))/(1-(CIT_fed_deduction!CM27*CIT_history!CM$54*CIT_history!CM27)))</f>
        <v>3.357070193285859E-2</v>
      </c>
      <c r="CN27" s="22">
        <f>IF(CIT_fed_deduction!CN27="",0,(CIT_history!CN27*(1-CIT_fed_deduction!CN27*CIT_history!CN$54))/(1-(CIT_fed_deduction!CN27*CIT_history!CN$54*CIT_history!CN27)))</f>
        <v>4.3869516310461189E-2</v>
      </c>
      <c r="CO27" s="22">
        <f>IF(CIT_fed_deduction!CO27="",0,(CIT_history!CO27*(1-CIT_fed_deduction!CO27*CIT_history!CO$54))/(1-(CIT_fed_deduction!CO27*CIT_history!CO$54*CIT_history!CO27)))</f>
        <v>4.3869516310461189E-2</v>
      </c>
      <c r="CP27" s="22">
        <f>IF(CIT_fed_deduction!CP27="",0,(CIT_history!CP27*(1-CIT_fed_deduction!CP27*CIT_history!CP$54))/(1-(CIT_fed_deduction!CP27*CIT_history!CP$54*CIT_history!CP27)))</f>
        <v>3.357070193285859E-2</v>
      </c>
      <c r="CQ27" s="22">
        <f>IF(CIT_fed_deduction!CQ27="",0,(CIT_history!CQ27*(1-CIT_fed_deduction!CQ27*CIT_history!CQ$54))/(1-(CIT_fed_deduction!CQ27*CIT_history!CQ$54*CIT_history!CQ27)))</f>
        <v>4.1614123581336697E-2</v>
      </c>
      <c r="CR27" s="22">
        <f>IF(CIT_fed_deduction!CR27="",0,(CIT_history!CR27*(1-CIT_fed_deduction!CR27*CIT_history!CR$54))/(1-(CIT_fed_deduction!CR27*CIT_history!CR$54*CIT_history!CR27)))</f>
        <v>5.2132701421800945E-2</v>
      </c>
      <c r="CS27" s="22">
        <f>IF(CIT_fed_deduction!CS27="",0,(CIT_history!CS27*(1-CIT_fed_deduction!CS27*CIT_history!CS$54))/(1-(CIT_fed_deduction!CS27*CIT_history!CS$54*CIT_history!CS27)))</f>
        <v>5.2132701421800945E-2</v>
      </c>
      <c r="CT27" s="22">
        <f>IF(CIT_fed_deduction!CT27="",0,(CIT_history!CT27*(1-CIT_fed_deduction!CT27*CIT_history!CT$54))/(1-(CIT_fed_deduction!CT27*CIT_history!CT$54*CIT_history!CT27)))</f>
        <v>5.2132701421800945E-2</v>
      </c>
      <c r="CU27" s="22">
        <f>IF(CIT_fed_deduction!CU27="",0,(CIT_history!CU27*(1-CIT_fed_deduction!CU27*CIT_history!CU$54))/(1-(CIT_fed_deduction!CU27*CIT_history!CU$54*CIT_history!CU27)))</f>
        <v>5.2132701421800945E-2</v>
      </c>
      <c r="CV27" s="22">
        <f>IF(CIT_fed_deduction!CV27="",0,(CIT_history!CV27*(1-CIT_fed_deduction!CV27*CIT_history!CV$54))/(1-(CIT_fed_deduction!CV27*CIT_history!CV$54*CIT_history!CV27)))</f>
        <v>5.2132701421800945E-2</v>
      </c>
      <c r="CW27" s="22">
        <f>IF(CIT_fed_deduction!CW27="",0,(CIT_history!CW27*(1-CIT_fed_deduction!CW27*CIT_history!CW$54))/(1-(CIT_fed_deduction!CW27*CIT_history!CW$54*CIT_history!CW27)))</f>
        <v>5.2132701421800945E-2</v>
      </c>
      <c r="CX27" s="22">
        <f>IF(CIT_fed_deduction!CX27="",0,(CIT_history!CX27*(1-CIT_fed_deduction!CX27*CIT_history!CX$54))/(1-(CIT_fed_deduction!CX27*CIT_history!CX$54*CIT_history!CX27)))</f>
        <v>5.2132701421800945E-2</v>
      </c>
      <c r="CY27" s="22">
        <f>IF(CIT_fed_deduction!CY27="",0,(CIT_history!CY27*(1-CIT_fed_deduction!CY27*CIT_history!CY$54))/(1-(CIT_fed_deduction!CY27*CIT_history!CY$54*CIT_history!CY27)))</f>
        <v>5.2132701421800945E-2</v>
      </c>
      <c r="CZ27" s="22">
        <f>IF(CIT_fed_deduction!CZ27="",0,(CIT_history!CZ27*(1-CIT_fed_deduction!CZ27*CIT_history!CZ$54))/(1-(CIT_fed_deduction!CZ27*CIT_history!CZ$54*CIT_history!CZ27)))</f>
        <v>5.2132701421800945E-2</v>
      </c>
      <c r="DA27" s="22">
        <f>IF(CIT_fed_deduction!DA27="",0,(CIT_history!DA27*(1-CIT_fed_deduction!DA27*CIT_history!DA$54))/(1-(CIT_fed_deduction!DA27*CIT_history!DA$54*CIT_history!DA27)))</f>
        <v>5.2132701421800945E-2</v>
      </c>
      <c r="DB27" s="22">
        <f>IF(CIT_fed_deduction!DB27="",0,(CIT_history!DB27*(1-CIT_fed_deduction!DB27*CIT_history!DB$54))/(1-(CIT_fed_deduction!DB27*CIT_history!DB$54*CIT_history!DB27)))</f>
        <v>5.2132701421800945E-2</v>
      </c>
      <c r="DC27" s="22">
        <f>IF(CIT_fed_deduction!DC27="",0,(CIT_history!DC27*(1-CIT_fed_deduction!DC27*CIT_history!DC$54))/(1-(CIT_fed_deduction!DC27*CIT_history!DC$54*CIT_history!DC27)))</f>
        <v>5.2132701421800945E-2</v>
      </c>
      <c r="DD27" s="22">
        <f>IF(CIT_fed_deduction!DD27="",0,(CIT_history!DD27*(1-CIT_fed_deduction!DD27*CIT_history!DD$54))/(1-(CIT_fed_deduction!DD27*CIT_history!DD$54*CIT_history!DD27)))</f>
        <v>5.2132701421800945E-2</v>
      </c>
      <c r="DE27" s="22">
        <f>IF(CIT_fed_deduction!DE27="",0,(CIT_history!DE27*(1-CIT_fed_deduction!DE27*CIT_history!DE$54))/(1-(CIT_fed_deduction!DE27*CIT_history!DE$54*CIT_history!DE27)))</f>
        <v>5.2132701421800945E-2</v>
      </c>
      <c r="DF27" s="22">
        <f>IF(CIT_fed_deduction!DF27="",0,(CIT_history!DF27*(1-CIT_fed_deduction!DF27*CIT_history!DF$54))/(1-(CIT_fed_deduction!DF27*CIT_history!DF$54*CIT_history!DF27)))</f>
        <v>5.2132701421800945E-2</v>
      </c>
      <c r="DG27" s="22">
        <f>IF(CIT_fed_deduction!DG27="",0,(CIT_history!DG27*(1-CIT_fed_deduction!DG27*CIT_history!DG$54))/(1-(CIT_fed_deduction!DG27*CIT_history!DG$54*CIT_history!DG27)))</f>
        <v>5.2132701421800945E-2</v>
      </c>
      <c r="DH27" s="22">
        <f>IF(CIT_fed_deduction!DH27="",0,(CIT_history!DH27*(1-CIT_fed_deduction!DH27*CIT_history!DH$54))/(1-(CIT_fed_deduction!DH27*CIT_history!DH$54*CIT_history!DH27)))</f>
        <v>5.2132701421800945E-2</v>
      </c>
      <c r="DI27" s="22">
        <f>IF(CIT_fed_deduction!DI27="",0,(CIT_history!DI27*(1-CIT_fed_deduction!DI27*CIT_history!DI$54))/(1-(CIT_fed_deduction!DI27*CIT_history!DI$54*CIT_history!DI27)))</f>
        <v>5.2132701421800945E-2</v>
      </c>
      <c r="DJ27" s="22">
        <f>IF(CIT_fed_deduction!DJ27="",0,(CIT_history!DJ27*(1-CIT_fed_deduction!DJ27*CIT_history!DJ$54))/(1-(CIT_fed_deduction!DJ27*CIT_history!DJ$54*CIT_history!DJ27)))</f>
        <v>5.2132701421800945E-2</v>
      </c>
      <c r="DK27" s="22">
        <f>IF(CIT_fed_deduction!DK27="",0,(CIT_history!DK27*(1-CIT_fed_deduction!DK27*CIT_history!DK$54))/(1-(CIT_fed_deduction!DK27*CIT_history!DK$54*CIT_history!DK27)))</f>
        <v>5.2132701421800945E-2</v>
      </c>
      <c r="DL27" s="22">
        <f>IF(CIT_fed_deduction!DL27="",0,(CIT_history!DL27*(1-CIT_fed_deduction!DL27*CIT_history!DL$54))/(1-(CIT_fed_deduction!DL27*CIT_history!DL$54*CIT_history!DL27)))</f>
        <v>5.2132701421800945E-2</v>
      </c>
      <c r="DM27" s="22">
        <f>IF(CIT_fed_deduction!DM27="",0,(CIT_history!DM27*(1-CIT_fed_deduction!DM27*CIT_history!DM$54))/(1-(CIT_fed_deduction!DM27*CIT_history!DM$54*CIT_history!DM27)))</f>
        <v>5.2132701421800945E-2</v>
      </c>
      <c r="DN27" s="22">
        <f>IF(CIT_fed_deduction!DN27="",0,(CIT_history!DN27*(1-CIT_fed_deduction!DN27*CIT_history!DN$54))/(1-(CIT_fed_deduction!DN27*CIT_history!DN$54*CIT_history!DN27)))</f>
        <v>5.2132701421800945E-2</v>
      </c>
      <c r="DO27" s="22">
        <f>IF(CIT_fed_deduction!DO27="",0,(CIT_history!DO27*(1-CIT_fed_deduction!DO27*CIT_history!DO$54))/(1-(CIT_fed_deduction!DO27*CIT_history!DO$54*CIT_history!DO27)))</f>
        <v>5.2132701421800945E-2</v>
      </c>
      <c r="DP27" s="22">
        <f>IF(CIT_fed_deduction!DP27="",0,(CIT_history!DP27*(1-CIT_fed_deduction!DP27*CIT_history!DP$54))/(1-(CIT_fed_deduction!DP27*CIT_history!DP$54*CIT_history!DP27)))</f>
        <v>5.6307014784523435E-2</v>
      </c>
      <c r="DQ27" s="22">
        <f>IF(CIT_fed_deduction!DQ27="",0,(CIT_history!DQ27*(1-CIT_fed_deduction!DQ27*CIT_history!DQ$54))/(1-(CIT_fed_deduction!DQ27*CIT_history!DQ$54*CIT_history!DQ27)))</f>
        <v>5.6307014784523435E-2</v>
      </c>
      <c r="DR27" s="22">
        <f>IF(CIT_fed_deduction!DR27="",0,(CIT_history!DR27*(1-CIT_fed_deduction!DR27*CIT_history!DR$54))/(1-(CIT_fed_deduction!DR27*CIT_history!DR$54*CIT_history!DR27)))</f>
        <v>3.5950994175537251E-2</v>
      </c>
      <c r="DS27" s="22">
        <f>IF(CIT_fed_deduction!DS27="",0,(CIT_history!DS27*(1-CIT_fed_deduction!DS27*CIT_history!DS$54))/(1-(CIT_fed_deduction!DS27*CIT_history!DS$54*CIT_history!DS27)))</f>
        <v>3.5950994175537251E-2</v>
      </c>
      <c r="DT27" s="22">
        <f>IF(CIT_fed_deduction!DT27="",0,(CIT_history!DT27*(1-CIT_fed_deduction!DT27*CIT_history!DT$54))/(1-(CIT_fed_deduction!DT27*CIT_history!DT$54*CIT_history!DT27)))</f>
        <v>3.5950994175537251E-2</v>
      </c>
      <c r="DU27" s="22">
        <f>IF(CIT_fed_deduction!DU27="",0,(CIT_history!DU27*(1-CIT_fed_deduction!DU27*CIT_history!DU$54))/(1-(CIT_fed_deduction!DU27*CIT_history!DU$54*CIT_history!DU27)))</f>
        <v>3.5950994175537251E-2</v>
      </c>
      <c r="DV27" s="22">
        <f>IF(CIT_fed_deduction!DV27="",0,(CIT_history!DV27*(1-CIT_fed_deduction!DV27*CIT_history!DV$54))/(1-(CIT_fed_deduction!DV27*CIT_history!DV$54*CIT_history!DV27)))</f>
        <v>3.5950994175537251E-2</v>
      </c>
      <c r="DW27" s="22">
        <f>IF(CIT_fed_deduction!DW27="",0,(CIT_history!DW27*(1-CIT_fed_deduction!DW27*CIT_history!DW$54))/(1-(CIT_fed_deduction!DW27*CIT_history!DW$54*CIT_history!DW27)))</f>
        <v>3.5950994175537251E-2</v>
      </c>
      <c r="DX27" s="22">
        <f>IF(CIT_fed_deduction!DX27="",0,(CIT_history!DX27*(1-CIT_fed_deduction!DX27*CIT_history!DX$54))/(1-(CIT_fed_deduction!DX27*CIT_history!DX$54*CIT_history!DX27)))</f>
        <v>3.5950994175537251E-2</v>
      </c>
      <c r="DY27" s="144">
        <f>IF(CIT_fed_deduction!DY27="",0,(CIT_history!DY27*(1-CIT_fed_deduction!DY27*CIT_history!DY$54))/(1-(CIT_fed_deduction!DY27*CIT_history!DY$54*CIT_history!DY27)))</f>
        <v>3.5950994175537251E-2</v>
      </c>
      <c r="DZ27" s="68"/>
      <c r="EA27" s="68"/>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1"/>
      <c r="FL27" s="1"/>
      <c r="FM27" s="1"/>
      <c r="FN27" s="1"/>
    </row>
    <row r="28" spans="1:170" ht="15" customHeight="1">
      <c r="A28" s="137" t="s">
        <v>52</v>
      </c>
      <c r="B28" s="22">
        <f>IF(CIT_fed_deduction!B28="",0,(CIT_history!B28*(1-CIT_fed_deduction!B28*CIT_history!B$54))/(1-(CIT_fed_deduction!B28*CIT_history!B$54*CIT_history!B28)))</f>
        <v>0</v>
      </c>
      <c r="C28" s="22">
        <f>IF(CIT_fed_deduction!C28="",0,(CIT_history!C28*(1-CIT_fed_deduction!C28*CIT_history!C$54))/(1-(CIT_fed_deduction!C28*CIT_history!C$54*CIT_history!C28)))</f>
        <v>0</v>
      </c>
      <c r="D28" s="22">
        <f>IF(CIT_fed_deduction!D28="",0,(CIT_history!D28*(1-CIT_fed_deduction!D28*CIT_history!D$54))/(1-(CIT_fed_deduction!D28*CIT_history!D$54*CIT_history!D28)))</f>
        <v>0</v>
      </c>
      <c r="E28" s="22">
        <f>IF(CIT_fed_deduction!E28="",0,(CIT_history!E28*(1-CIT_fed_deduction!E28*CIT_history!E$54))/(1-(CIT_fed_deduction!E28*CIT_history!E$54*CIT_history!E28)))</f>
        <v>0</v>
      </c>
      <c r="F28" s="22">
        <f>IF(CIT_fed_deduction!F28="",0,(CIT_history!F28*(1-CIT_fed_deduction!F28*CIT_history!F$54))/(1-(CIT_fed_deduction!F28*CIT_history!F$54*CIT_history!F28)))</f>
        <v>0</v>
      </c>
      <c r="G28" s="22">
        <f>IF(CIT_fed_deduction!G28="",0,(CIT_history!G28*(1-CIT_fed_deduction!G28*CIT_history!G$54))/(1-(CIT_fed_deduction!G28*CIT_history!G$54*CIT_history!G28)))</f>
        <v>0</v>
      </c>
      <c r="H28" s="22">
        <f>IF(CIT_fed_deduction!H28="",0,(CIT_history!H28*(1-CIT_fed_deduction!H28*CIT_history!H$54))/(1-(CIT_fed_deduction!H28*CIT_history!H$54*CIT_history!H28)))</f>
        <v>0</v>
      </c>
      <c r="I28" s="22">
        <f>IF(CIT_fed_deduction!I28="",0,(CIT_history!I28*(1-CIT_fed_deduction!I28*CIT_history!I$54))/(1-(CIT_fed_deduction!I28*CIT_history!I$54*CIT_history!I28)))</f>
        <v>0</v>
      </c>
      <c r="J28" s="22">
        <f>IF(CIT_fed_deduction!J28="",0,(CIT_history!J28*(1-CIT_fed_deduction!J28*CIT_history!J$54))/(1-(CIT_fed_deduction!J28*CIT_history!J$54*CIT_history!J28)))</f>
        <v>0</v>
      </c>
      <c r="K28" s="22">
        <f>IF(CIT_fed_deduction!K28="",0,(CIT_history!K28*(1-CIT_fed_deduction!K28*CIT_history!K$54))/(1-(CIT_fed_deduction!K28*CIT_history!K$54*CIT_history!K28)))</f>
        <v>0</v>
      </c>
      <c r="L28" s="22">
        <f>IF(CIT_fed_deduction!L28="",0,(CIT_history!L28*(1-CIT_fed_deduction!L28*CIT_history!L$54))/(1-(CIT_fed_deduction!L28*CIT_history!L$54*CIT_history!L28)))</f>
        <v>0</v>
      </c>
      <c r="M28" s="22">
        <f>IF(CIT_fed_deduction!M28="",0,(CIT_history!M28*(1-CIT_fed_deduction!M28*CIT_history!M$54))/(1-(CIT_fed_deduction!M28*CIT_history!M$54*CIT_history!M28)))</f>
        <v>0</v>
      </c>
      <c r="N28" s="22">
        <f>IF(CIT_fed_deduction!N28="",0,(CIT_history!N28*(1-CIT_fed_deduction!N28*CIT_history!N$54))/(1-(CIT_fed_deduction!N28*CIT_history!N$54*CIT_history!N28)))</f>
        <v>0</v>
      </c>
      <c r="O28" s="22">
        <f>IF(CIT_fed_deduction!O28="",0,(CIT_history!O28*(1-CIT_fed_deduction!O28*CIT_history!O$54))/(1-(CIT_fed_deduction!O28*CIT_history!O$54*CIT_history!O28)))</f>
        <v>0</v>
      </c>
      <c r="P28" s="22">
        <f>IF(CIT_fed_deduction!P28="",0,(CIT_history!P28*(1-CIT_fed_deduction!P28*CIT_history!P$54))/(1-(CIT_fed_deduction!P28*CIT_history!P$54*CIT_history!P28)))</f>
        <v>0</v>
      </c>
      <c r="Q28" s="22">
        <f>IF(CIT_fed_deduction!Q28="",0,(CIT_history!Q28*(1-CIT_fed_deduction!Q28*CIT_history!Q$54))/(1-(CIT_fed_deduction!Q28*CIT_history!Q$54*CIT_history!Q28)))</f>
        <v>0</v>
      </c>
      <c r="R28" s="22">
        <f>IF(CIT_fed_deduction!R28="",0,(CIT_history!R28*(1-CIT_fed_deduction!R28*CIT_history!R$54))/(1-(CIT_fed_deduction!R28*CIT_history!R$54*CIT_history!R28)))</f>
        <v>0</v>
      </c>
      <c r="S28" s="22">
        <f>IF(CIT_fed_deduction!S28="",0,(CIT_history!S28*(1-CIT_fed_deduction!S28*CIT_history!S$54))/(1-(CIT_fed_deduction!S28*CIT_history!S$54*CIT_history!S28)))</f>
        <v>9.4056433860316199E-3</v>
      </c>
      <c r="T28" s="22">
        <f>IF(CIT_fed_deduction!T28="",0,(CIT_history!T28*(1-CIT_fed_deduction!T28*CIT_history!T$54))/(1-(CIT_fed_deduction!T28*CIT_history!T$54*CIT_history!T28)))</f>
        <v>8.8105726872246704E-3</v>
      </c>
      <c r="U28" s="22">
        <f>IF(CIT_fed_deduction!U28="",0,(CIT_history!U28*(1-CIT_fed_deduction!U28*CIT_history!U$54))/(1-(CIT_fed_deduction!U28*CIT_history!U$54*CIT_history!U28)))</f>
        <v>9.0090090090090107E-3</v>
      </c>
      <c r="V28" s="22">
        <f>IF(CIT_fed_deduction!V28="",0,(CIT_history!V28*(1-CIT_fed_deduction!V28*CIT_history!V$54))/(1-(CIT_fed_deduction!V28*CIT_history!V$54*CIT_history!V28)))</f>
        <v>9.0090090090090107E-3</v>
      </c>
      <c r="W28" s="22">
        <f>IF(CIT_fed_deduction!W28="",0,(CIT_history!W28*(1-CIT_fed_deduction!W28*CIT_history!W$54))/(1-(CIT_fed_deduction!W28*CIT_history!W$54*CIT_history!W28)))</f>
        <v>9.0090090090090107E-3</v>
      </c>
      <c r="X28" s="22">
        <f>IF(CIT_fed_deduction!X28="",0,(CIT_history!X28*(1-CIT_fed_deduction!X28*CIT_history!X$54))/(1-(CIT_fed_deduction!X28*CIT_history!X$54*CIT_history!X28)))</f>
        <v>8.7609511889862341E-3</v>
      </c>
      <c r="Y28" s="22">
        <f>IF(CIT_fed_deduction!Y28="",0,(CIT_history!Y28*(1-CIT_fed_deduction!Y28*CIT_history!Y$54))/(1-(CIT_fed_deduction!Y28*CIT_history!Y$54*CIT_history!Y28)))</f>
        <v>8.7609511889862341E-3</v>
      </c>
      <c r="Z28" s="22">
        <f>IF(CIT_fed_deduction!Z28="",0,(CIT_history!Z28*(1-CIT_fed_deduction!Z28*CIT_history!Z$54))/(1-(CIT_fed_deduction!Z28*CIT_history!Z$54*CIT_history!Z28)))</f>
        <v>8.7609511889862341E-3</v>
      </c>
      <c r="AA28" s="22">
        <f>IF(CIT_fed_deduction!AA28="",0,(CIT_history!AA28*(1-CIT_fed_deduction!AA28*CIT_history!AA$54))/(1-(CIT_fed_deduction!AA28*CIT_history!AA$54*CIT_history!AA28)))</f>
        <v>8.7113247221387788E-3</v>
      </c>
      <c r="AB28" s="22">
        <f>IF(CIT_fed_deduction!AB28="",0,(CIT_history!AB28*(1-CIT_fed_deduction!AB28*CIT_history!AB$54))/(1-(CIT_fed_deduction!AB28*CIT_history!AB$54*CIT_history!AB28)))</f>
        <v>8.6616932859360125E-3</v>
      </c>
      <c r="AC28" s="22">
        <f>IF(CIT_fed_deduction!AC28="",0,(CIT_history!AC28*(1-CIT_fed_deduction!AC28*CIT_history!AC$54))/(1-(CIT_fed_deduction!AC28*CIT_history!AC$54*CIT_history!AC28)))</f>
        <v>8.6616932859360125E-3</v>
      </c>
      <c r="AD28" s="22">
        <f>IF(CIT_fed_deduction!AD28="",0,(CIT_history!AD28*(1-CIT_fed_deduction!AD28*CIT_history!AD$54))/(1-(CIT_fed_deduction!AD28*CIT_history!AD$54*CIT_history!AD28)))</f>
        <v>8.8105726872246704E-3</v>
      </c>
      <c r="AE28" s="22">
        <f>IF(CIT_fed_deduction!AE28="",0,(CIT_history!AE28*(1-CIT_fed_deduction!AE28*CIT_history!AE$54))/(1-(CIT_fed_deduction!AE28*CIT_history!AE$54*CIT_history!AE28)))</f>
        <v>8.9098007808589442E-3</v>
      </c>
      <c r="AF28" s="22">
        <f>IF(CIT_fed_deduction!AF28="",0,(CIT_history!AF28*(1-CIT_fed_deduction!AF28*CIT_history!AF$54))/(1-(CIT_fed_deduction!AF28*CIT_history!AF$54*CIT_history!AF28)))</f>
        <v>8.8105726872246704E-3</v>
      </c>
      <c r="AG28" s="22">
        <f>IF(CIT_fed_deduction!AG28="",0,(CIT_history!AG28*(1-CIT_fed_deduction!AG28*CIT_history!AG$54))/(1-(CIT_fed_deduction!AG28*CIT_history!AG$54*CIT_history!AG28)))</f>
        <v>8.8105726872246704E-3</v>
      </c>
      <c r="AH28" s="22">
        <f>IF(CIT_fed_deduction!AH28="",0,(CIT_history!AH28*(1-CIT_fed_deduction!AH28*CIT_history!AH$54))/(1-(CIT_fed_deduction!AH28*CIT_history!AH$54*CIT_history!AH28)))</f>
        <v>8.6368757040931297E-3</v>
      </c>
      <c r="AI28" s="22">
        <f>IF(CIT_fed_deduction!AI28="",0,(CIT_history!AI28*(1-CIT_fed_deduction!AI28*CIT_history!AI$54))/(1-(CIT_fed_deduction!AI28*CIT_history!AI$54*CIT_history!AI28)))</f>
        <v>1.7297568312860369E-2</v>
      </c>
      <c r="AJ28" s="22">
        <f>IF(CIT_fed_deduction!AJ28="",0,(CIT_history!AJ28*(1-CIT_fed_deduction!AJ28*CIT_history!AJ$54))/(1-(CIT_fed_deduction!AJ28*CIT_history!AJ$54*CIT_history!AJ28)))</f>
        <v>1.7297568312860369E-2</v>
      </c>
      <c r="AK28" s="22">
        <f>IF(CIT_fed_deduction!AK28="",0,(CIT_history!AK28*(1-CIT_fed_deduction!AK28*CIT_history!AK$54))/(1-(CIT_fed_deduction!AK28*CIT_history!AK$54*CIT_history!AK28)))</f>
        <v>1.7297568312860369E-2</v>
      </c>
      <c r="AL28" s="22">
        <f>IF(CIT_fed_deduction!AL28="",0,(CIT_history!AL28*(1-CIT_fed_deduction!AL28*CIT_history!AL$54))/(1-(CIT_fed_deduction!AL28*CIT_history!AL$54*CIT_history!AL28)))</f>
        <v>1.7051153460381146E-2</v>
      </c>
      <c r="AM28" s="22">
        <f>IF(CIT_fed_deduction!AM28="",0,(CIT_history!AM28*(1-CIT_fed_deduction!AM28*CIT_history!AM$54))/(1-(CIT_fed_deduction!AM28*CIT_history!AM$54*CIT_history!AM28)))</f>
        <v>2.5615268709191358E-2</v>
      </c>
      <c r="AN28" s="22">
        <f>IF(CIT_fed_deduction!AN28="",0,(CIT_history!AN28*(1-CIT_fed_deduction!AN28*CIT_history!AN$54))/(1-(CIT_fed_deduction!AN28*CIT_history!AN$54*CIT_history!AN28)))</f>
        <v>2.4439304032988034E-2</v>
      </c>
      <c r="AO28" s="22">
        <f>IF(CIT_fed_deduction!AO28="",0,(CIT_history!AO28*(1-CIT_fed_deduction!AO28*CIT_history!AO$54))/(1-(CIT_fed_deduction!AO28*CIT_history!AO$54*CIT_history!AO28)))</f>
        <v>2.4439304032988034E-2</v>
      </c>
      <c r="AP28" s="22">
        <f>IF(CIT_fed_deduction!AP28="",0,(CIT_history!AP28*(1-CIT_fed_deduction!AP28*CIT_history!AP$54))/(1-(CIT_fed_deduction!AP28*CIT_history!AP$54*CIT_history!AP28)))</f>
        <v>2.2965350523771154E-2</v>
      </c>
      <c r="AQ28" s="22">
        <f>IF(CIT_fed_deduction!AQ28="",0,(CIT_history!AQ28*(1-CIT_fed_deduction!AQ28*CIT_history!AQ$54))/(1-(CIT_fed_deduction!AQ28*CIT_history!AQ$54*CIT_history!AQ28)))</f>
        <v>2.0894317149490256E-2</v>
      </c>
      <c r="AR28" s="22">
        <f>IF(CIT_fed_deduction!AR28="",0,(CIT_history!AR28*(1-CIT_fed_deduction!AR28*CIT_history!AR$54))/(1-(CIT_fed_deduction!AR28*CIT_history!AR$54*CIT_history!AR28)))</f>
        <v>1.8218623481781375E-2</v>
      </c>
      <c r="AS28" s="22">
        <f>IF(CIT_fed_deduction!AS28="",0,(CIT_history!AS28*(1-CIT_fed_deduction!AS28*CIT_history!AS$54))/(1-(CIT_fed_deduction!AS28*CIT_history!AS$54*CIT_history!AS28)))</f>
        <v>1.8218623481781375E-2</v>
      </c>
      <c r="AT28" s="22">
        <f>IF(CIT_fed_deduction!AT28="",0,(CIT_history!AT28*(1-CIT_fed_deduction!AT28*CIT_history!AT$54))/(1-(CIT_fed_deduction!AT28*CIT_history!AT$54*CIT_history!AT28)))</f>
        <v>1.8218623481781375E-2</v>
      </c>
      <c r="AU28" s="22">
        <f>IF(CIT_fed_deduction!AU28="",0,(CIT_history!AU28*(1-CIT_fed_deduction!AU28*CIT_history!AU$54))/(1-(CIT_fed_deduction!AU28*CIT_history!AU$54*CIT_history!AU28)))</f>
        <v>1.8218623481781375E-2</v>
      </c>
      <c r="AV28" s="22">
        <f>IF(CIT_fed_deduction!AV28="",0,(CIT_history!AV28*(1-CIT_fed_deduction!AV28*CIT_history!AV$54))/(1-(CIT_fed_deduction!AV28*CIT_history!AV$54*CIT_history!AV28)))</f>
        <v>1.8814485130487557E-2</v>
      </c>
      <c r="AW28" s="22">
        <f>IF(CIT_fed_deduction!AW28="",0,(CIT_history!AW28*(1-CIT_fed_deduction!AW28*CIT_history!AW$54))/(1-(CIT_fed_deduction!AW28*CIT_history!AW$54*CIT_history!AW28)))</f>
        <v>1.8814485130487557E-2</v>
      </c>
      <c r="AX28" s="22">
        <f>IF(CIT_fed_deduction!AX28="",0,(CIT_history!AX28*(1-CIT_fed_deduction!AX28*CIT_history!AX$54))/(1-(CIT_fed_deduction!AX28*CIT_history!AX$54*CIT_history!AX28)))</f>
        <v>1.8814485130487557E-2</v>
      </c>
      <c r="AY28" s="22">
        <f>IF(CIT_fed_deduction!AY28="",0,(CIT_history!AY28*(1-CIT_fed_deduction!AY28*CIT_history!AY$54))/(1-(CIT_fed_deduction!AY28*CIT_history!AY$54*CIT_history!AY28)))</f>
        <v>1.8814485130487557E-2</v>
      </c>
      <c r="AZ28" s="22">
        <f>IF(CIT_fed_deduction!AZ28="",0,(CIT_history!AZ28*(1-CIT_fed_deduction!AZ28*CIT_history!AZ$54))/(1-(CIT_fed_deduction!AZ28*CIT_history!AZ$54*CIT_history!AZ28)))</f>
        <v>1.7622037674701236E-2</v>
      </c>
      <c r="BA28" s="22">
        <f>IF(CIT_fed_deduction!BA28="",0,(CIT_history!BA28*(1-CIT_fed_deduction!BA28*CIT_history!BA$54))/(1-(CIT_fed_deduction!BA28*CIT_history!BA$54*CIT_history!BA28)))</f>
        <v>1.500342717879719E-2</v>
      </c>
      <c r="BB28" s="22">
        <f>IF(CIT_fed_deduction!BB28="",0,(CIT_history!BB28*(1-CIT_fed_deduction!BB28*CIT_history!BB$54))/(1-(CIT_fed_deduction!BB28*CIT_history!BB$54*CIT_history!BB28)))</f>
        <v>1.4628199918732222E-2</v>
      </c>
      <c r="BC28" s="22">
        <f>IF(CIT_fed_deduction!BC28="",0,(CIT_history!BC28*(1-CIT_fed_deduction!BC28*CIT_history!BC$54))/(1-(CIT_fed_deduction!BC28*CIT_history!BC$54*CIT_history!BC28)))</f>
        <v>1.4628199918732222E-2</v>
      </c>
      <c r="BD28" s="22">
        <f>IF(CIT_fed_deduction!BD28="",0,(CIT_history!BD28*(1-CIT_fed_deduction!BD28*CIT_history!BD$54))/(1-(CIT_fed_deduction!BD28*CIT_history!BD$54*CIT_history!BD28)))</f>
        <v>1.4628199918732222E-2</v>
      </c>
      <c r="BE28" s="22">
        <f>IF(CIT_fed_deduction!BE28="",0,(CIT_history!BE28*(1-CIT_fed_deduction!BE28*CIT_history!BE$54))/(1-(CIT_fed_deduction!BE28*CIT_history!BE$54*CIT_history!BE28)))</f>
        <v>1.4628199918732222E-2</v>
      </c>
      <c r="BF28" s="22">
        <f>IF(CIT_fed_deduction!BF28="",0,(CIT_history!BF28*(1-CIT_fed_deduction!BF28*CIT_history!BF$54))/(1-(CIT_fed_deduction!BF28*CIT_history!BF$54*CIT_history!BF28)))</f>
        <v>1.4628199918732222E-2</v>
      </c>
      <c r="BG28" s="22">
        <f>IF(CIT_fed_deduction!BG28="",0,(CIT_history!BG28*(1-CIT_fed_deduction!BG28*CIT_history!BG$54))/(1-(CIT_fed_deduction!BG28*CIT_history!BG$54*CIT_history!BG28)))</f>
        <v>2.4640657084188913E-2</v>
      </c>
      <c r="BH28" s="22">
        <f>IF(CIT_fed_deduction!BH28="",0,(CIT_history!BH28*(1-CIT_fed_deduction!BH28*CIT_history!BH$54))/(1-(CIT_fed_deduction!BH28*CIT_history!BH$54*CIT_history!BH28)))</f>
        <v>2.4640657084188913E-2</v>
      </c>
      <c r="BI28" s="22">
        <f>IF(CIT_fed_deduction!BI28="",0,(CIT_history!BI28*(1-CIT_fed_deduction!BI28*CIT_history!BI$54))/(1-(CIT_fed_deduction!BI28*CIT_history!BI$54*CIT_history!BI28)))</f>
        <v>2.4640657084188913E-2</v>
      </c>
      <c r="BJ28" s="22">
        <f>IF(CIT_fed_deduction!BJ28="",0,(CIT_history!BJ28*(1-CIT_fed_deduction!BJ28*CIT_history!BJ$54))/(1-(CIT_fed_deduction!BJ28*CIT_history!BJ$54*CIT_history!BJ28)))</f>
        <v>2.2117550686053651E-2</v>
      </c>
      <c r="BK28" s="22">
        <f>IF(CIT_fed_deduction!BK28="",0,(CIT_history!BK28*(1-CIT_fed_deduction!BK28*CIT_history!BK$54))/(1-(CIT_fed_deduction!BK28*CIT_history!BK$54*CIT_history!BK28)))</f>
        <v>2.2117550686053651E-2</v>
      </c>
      <c r="BL28" s="22">
        <f>IF(CIT_fed_deduction!BL28="",0,(CIT_history!BL28*(1-CIT_fed_deduction!BL28*CIT_history!BL$54))/(1-(CIT_fed_deduction!BL28*CIT_history!BL$54*CIT_history!BL28)))</f>
        <v>2.2117550686053651E-2</v>
      </c>
      <c r="BM28" s="22">
        <f>IF(CIT_fed_deduction!BM28="",0,(CIT_history!BM28*(1-CIT_fed_deduction!BM28*CIT_history!BM$54))/(1-(CIT_fed_deduction!BM28*CIT_history!BM$54*CIT_history!BM28)))</f>
        <v>2.2117550686053651E-2</v>
      </c>
      <c r="BN28" s="22">
        <f>IF(CIT_fed_deduction!BN28="",0,(CIT_history!BN28*(1-CIT_fed_deduction!BN28*CIT_history!BN$54))/(1-(CIT_fed_deduction!BN28*CIT_history!BN$54*CIT_history!BN28)))</f>
        <v>2.301790281329923E-2</v>
      </c>
      <c r="BO28" s="22">
        <f>IF(CIT_fed_deduction!BO28="",0,(CIT_history!BO28*(1-CIT_fed_deduction!BO28*CIT_history!BO$54))/(1-(CIT_fed_deduction!BO28*CIT_history!BO$54*CIT_history!BO28)))</f>
        <v>2.8005744768157571E-2</v>
      </c>
      <c r="BP28" s="22">
        <f>IF(CIT_fed_deduction!BP28="",0,(CIT_history!BP28*(1-CIT_fed_deduction!BP28*CIT_history!BP$54))/(1-(CIT_fed_deduction!BP28*CIT_history!BP$54*CIT_history!BP28)))</f>
        <v>2.8005744768157571E-2</v>
      </c>
      <c r="BQ28" s="22">
        <f>IF(CIT_fed_deduction!BQ28="",0,(CIT_history!BQ28*(1-CIT_fed_deduction!BQ28*CIT_history!BQ$54))/(1-(CIT_fed_deduction!BQ28*CIT_history!BQ$54*CIT_history!BQ28)))</f>
        <v>2.8005744768157571E-2</v>
      </c>
      <c r="BR28" s="22">
        <f>IF(CIT_fed_deduction!BR28="",0,(CIT_history!BR28*(1-CIT_fed_deduction!BR28*CIT_history!BR$54))/(1-(CIT_fed_deduction!BR28*CIT_history!BR$54*CIT_history!BR28)))</f>
        <v>5.2499999999999998E-2</v>
      </c>
      <c r="BS28" s="22">
        <f>IF(CIT_fed_deduction!BS28="",0,(CIT_history!BS28*(1-CIT_fed_deduction!BS28*CIT_history!BS$54))/(1-(CIT_fed_deduction!BS28*CIT_history!BS$54*CIT_history!BS28)))</f>
        <v>6.25E-2</v>
      </c>
      <c r="BT28" s="22">
        <f>IF(CIT_fed_deduction!BT28="",0,(CIT_history!BT28*(1-CIT_fed_deduction!BT28*CIT_history!BT$54))/(1-(CIT_fed_deduction!BT28*CIT_history!BT$54*CIT_history!BT28)))</f>
        <v>6.25E-2</v>
      </c>
      <c r="BU28" s="22">
        <f>IF(CIT_fed_deduction!BU28="",0,(CIT_history!BU28*(1-CIT_fed_deduction!BU28*CIT_history!BU$54))/(1-(CIT_fed_deduction!BU28*CIT_history!BU$54*CIT_history!BU28)))</f>
        <v>6.7500000000000004E-2</v>
      </c>
      <c r="BV28" s="22">
        <f>IF(CIT_fed_deduction!BV28="",0,(CIT_history!BV28*(1-CIT_fed_deduction!BV28*CIT_history!BV$54))/(1-(CIT_fed_deduction!BV28*CIT_history!BV$54*CIT_history!BV28)))</f>
        <v>6.7500000000000004E-2</v>
      </c>
      <c r="BW28" s="22">
        <f>IF(CIT_fed_deduction!BW28="",0,(CIT_history!BW28*(1-CIT_fed_deduction!BW28*CIT_history!BW$54))/(1-(CIT_fed_deduction!BW28*CIT_history!BW$54*CIT_history!BW28)))</f>
        <v>6.7500000000000004E-2</v>
      </c>
      <c r="BX28" s="22">
        <f>IF(CIT_fed_deduction!BX28="",0,(CIT_history!BX28*(1-CIT_fed_deduction!BX28*CIT_history!BX$54))/(1-(CIT_fed_deduction!BX28*CIT_history!BX$54*CIT_history!BX28)))</f>
        <v>6.7500000000000004E-2</v>
      </c>
      <c r="BY28" s="22">
        <f>IF(CIT_fed_deduction!BY28="",0,(CIT_history!BY28*(1-CIT_fed_deduction!BY28*CIT_history!BY$54))/(1-(CIT_fed_deduction!BY28*CIT_history!BY$54*CIT_history!BY28)))</f>
        <v>6.7500000000000004E-2</v>
      </c>
      <c r="BZ28" s="22">
        <f>IF(CIT_fed_deduction!BZ28="",0,(CIT_history!BZ28*(1-CIT_fed_deduction!BZ28*CIT_history!BZ$54))/(1-(CIT_fed_deduction!BZ28*CIT_history!BZ$54*CIT_history!BZ28)))</f>
        <v>6.7500000000000004E-2</v>
      </c>
      <c r="CA28" s="22">
        <f>IF(CIT_fed_deduction!CA28="",0,(CIT_history!CA28*(1-CIT_fed_deduction!CA28*CIT_history!CA$54))/(1-(CIT_fed_deduction!CA28*CIT_history!CA$54*CIT_history!CA28)))</f>
        <v>6.7500000000000004E-2</v>
      </c>
      <c r="CB28" s="22">
        <f>IF(CIT_fed_deduction!CB28="",0,(CIT_history!CB28*(1-CIT_fed_deduction!CB28*CIT_history!CB$54))/(1-(CIT_fed_deduction!CB28*CIT_history!CB$54*CIT_history!CB28)))</f>
        <v>6.7500000000000004E-2</v>
      </c>
      <c r="CC28" s="22">
        <f>IF(CIT_fed_deduction!CC28="",0,(CIT_history!CC28*(1-CIT_fed_deduction!CC28*CIT_history!CC$54))/(1-(CIT_fed_deduction!CC28*CIT_history!CC$54*CIT_history!CC28)))</f>
        <v>6.7500000000000004E-2</v>
      </c>
      <c r="CD28" s="22">
        <f>IF(CIT_fed_deduction!CD28="",0,(CIT_history!CD28*(1-CIT_fed_deduction!CD28*CIT_history!CD$54))/(1-(CIT_fed_deduction!CD28*CIT_history!CD$54*CIT_history!CD28)))</f>
        <v>6.7500000000000004E-2</v>
      </c>
      <c r="CE28" s="22">
        <f>IF(CIT_fed_deduction!CE28="",0,(CIT_history!CE28*(1-CIT_fed_deduction!CE28*CIT_history!CE$54))/(1-(CIT_fed_deduction!CE28*CIT_history!CE$54*CIT_history!CE28)))</f>
        <v>6.7500000000000004E-2</v>
      </c>
      <c r="CF28" s="22">
        <f>IF(CIT_fed_deduction!CF28="",0,(CIT_history!CF28*(1-CIT_fed_deduction!CF28*CIT_history!CF$54))/(1-(CIT_fed_deduction!CF28*CIT_history!CF$54*CIT_history!CF28)))</f>
        <v>6.7500000000000004E-2</v>
      </c>
      <c r="CG28" s="22">
        <f>IF(CIT_fed_deduction!CG28="",0,(CIT_history!CG28*(1-CIT_fed_deduction!CG28*CIT_history!CG$54))/(1-(CIT_fed_deduction!CG28*CIT_history!CG$54*CIT_history!CG28)))</f>
        <v>6.7500000000000004E-2</v>
      </c>
      <c r="CH28" s="22">
        <f>IF(CIT_fed_deduction!CH28="",0,(CIT_history!CH28*(1-CIT_fed_deduction!CH28*CIT_history!CH$54))/(1-(CIT_fed_deduction!CH28*CIT_history!CH$54*CIT_history!CH28)))</f>
        <v>6.7500000000000004E-2</v>
      </c>
      <c r="CI28" s="22">
        <f>IF(CIT_fed_deduction!CI28="",0,(CIT_history!CI28*(1-CIT_fed_deduction!CI28*CIT_history!CI$54))/(1-(CIT_fed_deduction!CI28*CIT_history!CI$54*CIT_history!CI28)))</f>
        <v>6.7500000000000004E-2</v>
      </c>
      <c r="CJ28" s="22">
        <f>IF(CIT_fed_deduction!CJ28="",0,(CIT_history!CJ28*(1-CIT_fed_deduction!CJ28*CIT_history!CJ$54))/(1-(CIT_fed_deduction!CJ28*CIT_history!CJ$54*CIT_history!CJ28)))</f>
        <v>6.7500000000000004E-2</v>
      </c>
      <c r="CK28" s="22">
        <f>IF(CIT_fed_deduction!CK28="",0,(CIT_history!CK28*(1-CIT_fed_deduction!CK28*CIT_history!CK$54))/(1-(CIT_fed_deduction!CK28*CIT_history!CK$54*CIT_history!CK28)))</f>
        <v>6.7500000000000004E-2</v>
      </c>
      <c r="CL28" s="22">
        <f>IF(CIT_fed_deduction!CL28="",0,(CIT_history!CL28*(1-CIT_fed_deduction!CL28*CIT_history!CL$54))/(1-(CIT_fed_deduction!CL28*CIT_history!CL$54*CIT_history!CL28)))</f>
        <v>6.7500000000000004E-2</v>
      </c>
      <c r="CM28" s="22">
        <f>IF(CIT_fed_deduction!CM28="",0,(CIT_history!CM28*(1-CIT_fed_deduction!CM28*CIT_history!CM$54))/(1-(CIT_fed_deduction!CM28*CIT_history!CM$54*CIT_history!CM28)))</f>
        <v>6.7500000000000004E-2</v>
      </c>
      <c r="CN28" s="22">
        <f>IF(CIT_fed_deduction!CN28="",0,(CIT_history!CN28*(1-CIT_fed_deduction!CN28*CIT_history!CN$54))/(1-(CIT_fed_deduction!CN28*CIT_history!CN$54*CIT_history!CN28)))</f>
        <v>6.7500000000000004E-2</v>
      </c>
      <c r="CO28" s="22">
        <f>IF(CIT_fed_deduction!CO28="",0,(CIT_history!CO28*(1-CIT_fed_deduction!CO28*CIT_history!CO$54))/(1-(CIT_fed_deduction!CO28*CIT_history!CO$54*CIT_history!CO28)))</f>
        <v>6.7500000000000004E-2</v>
      </c>
      <c r="CP28" s="22">
        <f>IF(CIT_fed_deduction!CP28="",0,(CIT_history!CP28*(1-CIT_fed_deduction!CP28*CIT_history!CP$54))/(1-(CIT_fed_deduction!CP28*CIT_history!CP$54*CIT_history!CP28)))</f>
        <v>6.9052500000000003E-2</v>
      </c>
      <c r="CQ28" s="22">
        <f>IF(CIT_fed_deduction!CQ28="",0,(CIT_history!CQ28*(1-CIT_fed_deduction!CQ28*CIT_history!CQ$54))/(1-(CIT_fed_deduction!CQ28*CIT_history!CQ$54*CIT_history!CQ28)))</f>
        <v>7.0672499999999999E-2</v>
      </c>
      <c r="CR28" s="22">
        <f>IF(CIT_fed_deduction!CR28="",0,(CIT_history!CR28*(1-CIT_fed_deduction!CR28*CIT_history!CR$54))/(1-(CIT_fed_deduction!CR28*CIT_history!CR$54*CIT_history!CR28)))</f>
        <v>7.0672499999999999E-2</v>
      </c>
      <c r="CS28" s="22">
        <f>IF(CIT_fed_deduction!CS28="",0,(CIT_history!CS28*(1-CIT_fed_deduction!CS28*CIT_history!CS$54))/(1-(CIT_fed_deduction!CS28*CIT_history!CS$54*CIT_history!CS28)))</f>
        <v>7.0672499999999999E-2</v>
      </c>
      <c r="CT28" s="22">
        <f>IF(CIT_fed_deduction!CT28="",0,(CIT_history!CT28*(1-CIT_fed_deduction!CT28*CIT_history!CT$54))/(1-(CIT_fed_deduction!CT28*CIT_history!CT$54*CIT_history!CT28)))</f>
        <v>6.7500000000000004E-2</v>
      </c>
      <c r="CU28" s="22">
        <f>IF(CIT_fed_deduction!CU28="",0,(CIT_history!CU28*(1-CIT_fed_deduction!CU28*CIT_history!CU$54))/(1-(CIT_fed_deduction!CU28*CIT_history!CU$54*CIT_history!CU28)))</f>
        <v>6.7500000000000004E-2</v>
      </c>
      <c r="CV28" s="22">
        <f>IF(CIT_fed_deduction!CV28="",0,(CIT_history!CV28*(1-CIT_fed_deduction!CV28*CIT_history!CV$54))/(1-(CIT_fed_deduction!CV28*CIT_history!CV$54*CIT_history!CV28)))</f>
        <v>6.7500000000000004E-2</v>
      </c>
      <c r="CW28" s="22">
        <f>IF(CIT_fed_deduction!CW28="",0,(CIT_history!CW28*(1-CIT_fed_deduction!CW28*CIT_history!CW$54))/(1-(CIT_fed_deduction!CW28*CIT_history!CW$54*CIT_history!CW28)))</f>
        <v>6.7500000000000004E-2</v>
      </c>
      <c r="CX28" s="22">
        <f>IF(CIT_fed_deduction!CX28="",0,(CIT_history!CX28*(1-CIT_fed_deduction!CX28*CIT_history!CX$54))/(1-(CIT_fed_deduction!CX28*CIT_history!CX$54*CIT_history!CX28)))</f>
        <v>6.7500000000000004E-2</v>
      </c>
      <c r="CY28" s="22">
        <f>IF(CIT_fed_deduction!CY28="",0,(CIT_history!CY28*(1-CIT_fed_deduction!CY28*CIT_history!CY$54))/(1-(CIT_fed_deduction!CY28*CIT_history!CY$54*CIT_history!CY28)))</f>
        <v>6.7500000000000004E-2</v>
      </c>
      <c r="CZ28" s="22">
        <f>IF(CIT_fed_deduction!CZ28="",0,(CIT_history!CZ28*(1-CIT_fed_deduction!CZ28*CIT_history!CZ$54))/(1-(CIT_fed_deduction!CZ28*CIT_history!CZ$54*CIT_history!CZ28)))</f>
        <v>6.7500000000000004E-2</v>
      </c>
      <c r="DA28" s="22">
        <f>IF(CIT_fed_deduction!DA28="",0,(CIT_history!DA28*(1-CIT_fed_deduction!DA28*CIT_history!DA$54))/(1-(CIT_fed_deduction!DA28*CIT_history!DA$54*CIT_history!DA28)))</f>
        <v>6.7500000000000004E-2</v>
      </c>
      <c r="DB28" s="22">
        <f>IF(CIT_fed_deduction!DB28="",0,(CIT_history!DB28*(1-CIT_fed_deduction!DB28*CIT_history!DB$54))/(1-(CIT_fed_deduction!DB28*CIT_history!DB$54*CIT_history!DB28)))</f>
        <v>6.7500000000000004E-2</v>
      </c>
      <c r="DC28" s="22">
        <f>IF(CIT_fed_deduction!DC28="",0,(CIT_history!DC28*(1-CIT_fed_deduction!DC28*CIT_history!DC$54))/(1-(CIT_fed_deduction!DC28*CIT_history!DC$54*CIT_history!DC28)))</f>
        <v>6.7500000000000004E-2</v>
      </c>
      <c r="DD28" s="22">
        <f>IF(CIT_fed_deduction!DD28="",0,(CIT_history!DD28*(1-CIT_fed_deduction!DD28*CIT_history!DD$54))/(1-(CIT_fed_deduction!DD28*CIT_history!DD$54*CIT_history!DD28)))</f>
        <v>6.7500000000000004E-2</v>
      </c>
      <c r="DE28" s="22">
        <f>IF(CIT_fed_deduction!DE28="",0,(CIT_history!DE28*(1-CIT_fed_deduction!DE28*CIT_history!DE$54))/(1-(CIT_fed_deduction!DE28*CIT_history!DE$54*CIT_history!DE28)))</f>
        <v>6.7500000000000004E-2</v>
      </c>
      <c r="DF28" s="22">
        <f>IF(CIT_fed_deduction!DF28="",0,(CIT_history!DF28*(1-CIT_fed_deduction!DF28*CIT_history!DF$54))/(1-(CIT_fed_deduction!DF28*CIT_history!DF$54*CIT_history!DF28)))</f>
        <v>6.7500000000000004E-2</v>
      </c>
      <c r="DG28" s="22">
        <f>IF(CIT_fed_deduction!DG28="",0,(CIT_history!DG28*(1-CIT_fed_deduction!DG28*CIT_history!DG$54))/(1-(CIT_fed_deduction!DG28*CIT_history!DG$54*CIT_history!DG28)))</f>
        <v>6.7500000000000004E-2</v>
      </c>
      <c r="DH28" s="22">
        <f>IF(CIT_fed_deduction!DH28="",0,(CIT_history!DH28*(1-CIT_fed_deduction!DH28*CIT_history!DH$54))/(1-(CIT_fed_deduction!DH28*CIT_history!DH$54*CIT_history!DH28)))</f>
        <v>6.7500000000000004E-2</v>
      </c>
      <c r="DI28" s="22">
        <f>IF(CIT_fed_deduction!DI28="",0,(CIT_history!DI28*(1-CIT_fed_deduction!DI28*CIT_history!DI$54))/(1-(CIT_fed_deduction!DI28*CIT_history!DI$54*CIT_history!DI28)))</f>
        <v>6.7500000000000004E-2</v>
      </c>
      <c r="DJ28" s="22">
        <f>IF(CIT_fed_deduction!DJ28="",0,(CIT_history!DJ28*(1-CIT_fed_deduction!DJ28*CIT_history!DJ$54))/(1-(CIT_fed_deduction!DJ28*CIT_history!DJ$54*CIT_history!DJ28)))</f>
        <v>6.7500000000000004E-2</v>
      </c>
      <c r="DK28" s="22">
        <f>IF(CIT_fed_deduction!DK28="",0,(CIT_history!DK28*(1-CIT_fed_deduction!DK28*CIT_history!DK$54))/(1-(CIT_fed_deduction!DK28*CIT_history!DK$54*CIT_history!DK28)))</f>
        <v>6.7500000000000004E-2</v>
      </c>
      <c r="DL28" s="22">
        <f>IF(CIT_fed_deduction!DL28="",0,(CIT_history!DL28*(1-CIT_fed_deduction!DL28*CIT_history!DL$54))/(1-(CIT_fed_deduction!DL28*CIT_history!DL$54*CIT_history!DL28)))</f>
        <v>6.7500000000000004E-2</v>
      </c>
      <c r="DM28" s="22">
        <f>IF(CIT_fed_deduction!DM28="",0,(CIT_history!DM28*(1-CIT_fed_deduction!DM28*CIT_history!DM$54))/(1-(CIT_fed_deduction!DM28*CIT_history!DM$54*CIT_history!DM28)))</f>
        <v>6.7500000000000004E-2</v>
      </c>
      <c r="DN28" s="22">
        <f>IF(CIT_fed_deduction!DN28="",0,(CIT_history!DN28*(1-CIT_fed_deduction!DN28*CIT_history!DN$54))/(1-(CIT_fed_deduction!DN28*CIT_history!DN$54*CIT_history!DN28)))</f>
        <v>6.7500000000000004E-2</v>
      </c>
      <c r="DO28" s="22">
        <f>IF(CIT_fed_deduction!DO28="",0,(CIT_history!DO28*(1-CIT_fed_deduction!DO28*CIT_history!DO$54))/(1-(CIT_fed_deduction!DO28*CIT_history!DO$54*CIT_history!DO28)))</f>
        <v>6.7500000000000004E-2</v>
      </c>
      <c r="DP28" s="22">
        <f>IF(CIT_fed_deduction!DP28="",0,(CIT_history!DP28*(1-CIT_fed_deduction!DP28*CIT_history!DP$54))/(1-(CIT_fed_deduction!DP28*CIT_history!DP$54*CIT_history!DP28)))</f>
        <v>6.7500000000000004E-2</v>
      </c>
      <c r="DQ28" s="22">
        <f>IF(CIT_fed_deduction!DQ28="",0,(CIT_history!DQ28*(1-CIT_fed_deduction!DQ28*CIT_history!DQ$54))/(1-(CIT_fed_deduction!DQ28*CIT_history!DQ$54*CIT_history!DQ28)))</f>
        <v>6.7500000000000004E-2</v>
      </c>
      <c r="DR28" s="22">
        <f>IF(CIT_fed_deduction!DR28="",0,(CIT_history!DR28*(1-CIT_fed_deduction!DR28*CIT_history!DR$54))/(1-(CIT_fed_deduction!DR28*CIT_history!DR$54*CIT_history!DR28)))</f>
        <v>6.7500000000000004E-2</v>
      </c>
      <c r="DS28" s="22">
        <f>IF(CIT_fed_deduction!DS28="",0,(CIT_history!DS28*(1-CIT_fed_deduction!DS28*CIT_history!DS$54))/(1-(CIT_fed_deduction!DS28*CIT_history!DS$54*CIT_history!DS28)))</f>
        <v>6.7500000000000004E-2</v>
      </c>
      <c r="DT28" s="22">
        <f>IF(CIT_fed_deduction!DT28="",0,(CIT_history!DT28*(1-CIT_fed_deduction!DT28*CIT_history!DT$54))/(1-(CIT_fed_deduction!DT28*CIT_history!DT$54*CIT_history!DT28)))</f>
        <v>6.7500000000000004E-2</v>
      </c>
      <c r="DU28" s="22">
        <f>IF(CIT_fed_deduction!DU28="",0,(CIT_history!DU28*(1-CIT_fed_deduction!DU28*CIT_history!DU$54))/(1-(CIT_fed_deduction!DU28*CIT_history!DU$54*CIT_history!DU28)))</f>
        <v>6.7500000000000004E-2</v>
      </c>
      <c r="DV28" s="22">
        <f>IF(CIT_fed_deduction!DV28="",0,(CIT_history!DV28*(1-CIT_fed_deduction!DV28*CIT_history!DV$54))/(1-(CIT_fed_deduction!DV28*CIT_history!DV$54*CIT_history!DV28)))</f>
        <v>6.7500000000000004E-2</v>
      </c>
      <c r="DW28" s="22">
        <f>IF(CIT_fed_deduction!DW28="",0,(CIT_history!DW28*(1-CIT_fed_deduction!DW28*CIT_history!DW$54))/(1-(CIT_fed_deduction!DW28*CIT_history!DW$54*CIT_history!DW28)))</f>
        <v>6.7500000000000004E-2</v>
      </c>
      <c r="DX28" s="22">
        <f>IF(CIT_fed_deduction!DX28="",0,(CIT_history!DX28*(1-CIT_fed_deduction!DX28*CIT_history!DX$54))/(1-(CIT_fed_deduction!DX28*CIT_history!DX$54*CIT_history!DX28)))</f>
        <v>6.7500000000000004E-2</v>
      </c>
      <c r="DY28" s="144">
        <f>IF(CIT_fed_deduction!DY28="",0,(CIT_history!DY28*(1-CIT_fed_deduction!DY28*CIT_history!DY$54))/(1-(CIT_fed_deduction!DY28*CIT_history!DY$54*CIT_history!DY28)))</f>
        <v>6.7500000000000004E-2</v>
      </c>
      <c r="DZ28" s="68"/>
      <c r="EA28" s="68"/>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1"/>
      <c r="FL28" s="1"/>
      <c r="FM28" s="1"/>
      <c r="FN28" s="1"/>
    </row>
    <row r="29" spans="1:170" ht="15" customHeight="1">
      <c r="A29" s="137" t="s">
        <v>53</v>
      </c>
      <c r="B29" s="22">
        <f>IF(CIT_fed_deduction!B29="",0,(CIT_history!B29*(1-CIT_fed_deduction!B29*CIT_history!B$54))/(1-(CIT_fed_deduction!B29*CIT_history!B$54*CIT_history!B29)))</f>
        <v>0</v>
      </c>
      <c r="C29" s="22">
        <f>IF(CIT_fed_deduction!C29="",0,(CIT_history!C29*(1-CIT_fed_deduction!C29*CIT_history!C$54))/(1-(CIT_fed_deduction!C29*CIT_history!C$54*CIT_history!C29)))</f>
        <v>0</v>
      </c>
      <c r="D29" s="22">
        <f>IF(CIT_fed_deduction!D29="",0,(CIT_history!D29*(1-CIT_fed_deduction!D29*CIT_history!D$54))/(1-(CIT_fed_deduction!D29*CIT_history!D$54*CIT_history!D29)))</f>
        <v>0</v>
      </c>
      <c r="E29" s="22">
        <f>IF(CIT_fed_deduction!E29="",0,(CIT_history!E29*(1-CIT_fed_deduction!E29*CIT_history!E$54))/(1-(CIT_fed_deduction!E29*CIT_history!E$54*CIT_history!E29)))</f>
        <v>0</v>
      </c>
      <c r="F29" s="22">
        <f>IF(CIT_fed_deduction!F29="",0,(CIT_history!F29*(1-CIT_fed_deduction!F29*CIT_history!F$54))/(1-(CIT_fed_deduction!F29*CIT_history!F$54*CIT_history!F29)))</f>
        <v>0</v>
      </c>
      <c r="G29" s="22">
        <f>IF(CIT_fed_deduction!G29="",0,(CIT_history!G29*(1-CIT_fed_deduction!G29*CIT_history!G$54))/(1-(CIT_fed_deduction!G29*CIT_history!G$54*CIT_history!G29)))</f>
        <v>0</v>
      </c>
      <c r="H29" s="22">
        <f>IF(CIT_fed_deduction!H29="",0,(CIT_history!H29*(1-CIT_fed_deduction!H29*CIT_history!H$54))/(1-(CIT_fed_deduction!H29*CIT_history!H$54*CIT_history!H29)))</f>
        <v>0</v>
      </c>
      <c r="I29" s="22">
        <f>IF(CIT_fed_deduction!I29="",0,(CIT_history!I29*(1-CIT_fed_deduction!I29*CIT_history!I$54))/(1-(CIT_fed_deduction!I29*CIT_history!I$54*CIT_history!I29)))</f>
        <v>0</v>
      </c>
      <c r="J29" s="22">
        <f>IF(CIT_fed_deduction!J29="",0,(CIT_history!J29*(1-CIT_fed_deduction!J29*CIT_history!J$54))/(1-(CIT_fed_deduction!J29*CIT_history!J$54*CIT_history!J29)))</f>
        <v>0</v>
      </c>
      <c r="K29" s="22">
        <f>IF(CIT_fed_deduction!K29="",0,(CIT_history!K29*(1-CIT_fed_deduction!K29*CIT_history!K$54))/(1-(CIT_fed_deduction!K29*CIT_history!K$54*CIT_history!K29)))</f>
        <v>0</v>
      </c>
      <c r="L29" s="22">
        <f>IF(CIT_fed_deduction!L29="",0,(CIT_history!L29*(1-CIT_fed_deduction!L29*CIT_history!L$54))/(1-(CIT_fed_deduction!L29*CIT_history!L$54*CIT_history!L29)))</f>
        <v>0</v>
      </c>
      <c r="M29" s="22">
        <f>IF(CIT_fed_deduction!M29="",0,(CIT_history!M29*(1-CIT_fed_deduction!M29*CIT_history!M$54))/(1-(CIT_fed_deduction!M29*CIT_history!M$54*CIT_history!M29)))</f>
        <v>0</v>
      </c>
      <c r="N29" s="22">
        <f>IF(CIT_fed_deduction!N29="",0,(CIT_history!N29*(1-CIT_fed_deduction!N29*CIT_history!N$54))/(1-(CIT_fed_deduction!N29*CIT_history!N$54*CIT_history!N29)))</f>
        <v>0</v>
      </c>
      <c r="O29" s="22">
        <f>IF(CIT_fed_deduction!O29="",0,(CIT_history!O29*(1-CIT_fed_deduction!O29*CIT_history!O$54))/(1-(CIT_fed_deduction!O29*CIT_history!O$54*CIT_history!O29)))</f>
        <v>0</v>
      </c>
      <c r="P29" s="22">
        <f>IF(CIT_fed_deduction!P29="",0,(CIT_history!P29*(1-CIT_fed_deduction!P29*CIT_history!P$54))/(1-(CIT_fed_deduction!P29*CIT_history!P$54*CIT_history!P29)))</f>
        <v>0</v>
      </c>
      <c r="Q29" s="22">
        <f>IF(CIT_fed_deduction!Q29="",0,(CIT_history!Q29*(1-CIT_fed_deduction!Q29*CIT_history!Q$54))/(1-(CIT_fed_deduction!Q29*CIT_history!Q$54*CIT_history!Q29)))</f>
        <v>0</v>
      </c>
      <c r="R29" s="22">
        <f>IF(CIT_fed_deduction!R29="",0,(CIT_history!R29*(1-CIT_fed_deduction!R29*CIT_history!R$54))/(1-(CIT_fed_deduction!R29*CIT_history!R$54*CIT_history!R29)))</f>
        <v>0</v>
      </c>
      <c r="S29" s="22">
        <f>IF(CIT_fed_deduction!S29="",0,(CIT_history!S29*(1-CIT_fed_deduction!S29*CIT_history!S$54))/(1-(CIT_fed_deduction!S29*CIT_history!S$54*CIT_history!S29)))</f>
        <v>0</v>
      </c>
      <c r="T29" s="22">
        <f>IF(CIT_fed_deduction!T29="",0,(CIT_history!T29*(1-CIT_fed_deduction!T29*CIT_history!T$54))/(1-(CIT_fed_deduction!T29*CIT_history!T$54*CIT_history!T29)))</f>
        <v>0</v>
      </c>
      <c r="U29" s="22">
        <f>IF(CIT_fed_deduction!U29="",0,(CIT_history!U29*(1-CIT_fed_deduction!U29*CIT_history!U$54))/(1-(CIT_fed_deduction!U29*CIT_history!U$54*CIT_history!U29)))</f>
        <v>0</v>
      </c>
      <c r="V29" s="22">
        <f>IF(CIT_fed_deduction!V29="",0,(CIT_history!V29*(1-CIT_fed_deduction!V29*CIT_history!V$54))/(1-(CIT_fed_deduction!V29*CIT_history!V$54*CIT_history!V29)))</f>
        <v>0</v>
      </c>
      <c r="W29" s="22">
        <f>IF(CIT_fed_deduction!W29="",0,(CIT_history!W29*(1-CIT_fed_deduction!W29*CIT_history!W$54))/(1-(CIT_fed_deduction!W29*CIT_history!W$54*CIT_history!W29)))</f>
        <v>0</v>
      </c>
      <c r="X29" s="22">
        <f>IF(CIT_fed_deduction!X29="",0,(CIT_history!X29*(1-CIT_fed_deduction!X29*CIT_history!X$54))/(1-(CIT_fed_deduction!X29*CIT_history!X$54*CIT_history!X29)))</f>
        <v>0</v>
      </c>
      <c r="Y29" s="22">
        <f>IF(CIT_fed_deduction!Y29="",0,(CIT_history!Y29*(1-CIT_fed_deduction!Y29*CIT_history!Y$54))/(1-(CIT_fed_deduction!Y29*CIT_history!Y$54*CIT_history!Y29)))</f>
        <v>0</v>
      </c>
      <c r="Z29" s="22">
        <f>IF(CIT_fed_deduction!Z29="",0,(CIT_history!Z29*(1-CIT_fed_deduction!Z29*CIT_history!Z$54))/(1-(CIT_fed_deduction!Z29*CIT_history!Z$54*CIT_history!Z29)))</f>
        <v>0</v>
      </c>
      <c r="AA29" s="22">
        <f>IF(CIT_fed_deduction!AA29="",0,(CIT_history!AA29*(1-CIT_fed_deduction!AA29*CIT_history!AA$54))/(1-(CIT_fed_deduction!AA29*CIT_history!AA$54*CIT_history!AA29)))</f>
        <v>0</v>
      </c>
      <c r="AB29" s="22">
        <f>IF(CIT_fed_deduction!AB29="",0,(CIT_history!AB29*(1-CIT_fed_deduction!AB29*CIT_history!AB$54))/(1-(CIT_fed_deduction!AB29*CIT_history!AB$54*CIT_history!AB29)))</f>
        <v>0</v>
      </c>
      <c r="AC29" s="22">
        <f>IF(CIT_fed_deduction!AC29="",0,(CIT_history!AC29*(1-CIT_fed_deduction!AC29*CIT_history!AC$54))/(1-(CIT_fed_deduction!AC29*CIT_history!AC$54*CIT_history!AC29)))</f>
        <v>0</v>
      </c>
      <c r="AD29" s="22">
        <f>IF(CIT_fed_deduction!AD29="",0,(CIT_history!AD29*(1-CIT_fed_deduction!AD29*CIT_history!AD$54))/(1-(CIT_fed_deduction!AD29*CIT_history!AD$54*CIT_history!AD29)))</f>
        <v>0</v>
      </c>
      <c r="AE29" s="22">
        <f>IF(CIT_fed_deduction!AE29="",0,(CIT_history!AE29*(1-CIT_fed_deduction!AE29*CIT_history!AE$54))/(1-(CIT_fed_deduction!AE29*CIT_history!AE$54*CIT_history!AE29)))</f>
        <v>0</v>
      </c>
      <c r="AF29" s="22">
        <f>IF(CIT_fed_deduction!AF29="",0,(CIT_history!AF29*(1-CIT_fed_deduction!AF29*CIT_history!AF$54))/(1-(CIT_fed_deduction!AF29*CIT_history!AF$54*CIT_history!AF29)))</f>
        <v>0</v>
      </c>
      <c r="AG29" s="22">
        <f>IF(CIT_fed_deduction!AG29="",0,(CIT_history!AG29*(1-CIT_fed_deduction!AG29*CIT_history!AG$54))/(1-(CIT_fed_deduction!AG29*CIT_history!AG$54*CIT_history!AG29)))</f>
        <v>0</v>
      </c>
      <c r="AH29" s="22">
        <f>IF(CIT_fed_deduction!AH29="",0,(CIT_history!AH29*(1-CIT_fed_deduction!AH29*CIT_history!AH$54))/(1-(CIT_fed_deduction!AH29*CIT_history!AH$54*CIT_history!AH29)))</f>
        <v>0</v>
      </c>
      <c r="AI29" s="22">
        <f>IF(CIT_fed_deduction!AI29="",0,(CIT_history!AI29*(1-CIT_fed_deduction!AI29*CIT_history!AI$54))/(1-(CIT_fed_deduction!AI29*CIT_history!AI$54*CIT_history!AI29)))</f>
        <v>0</v>
      </c>
      <c r="AJ29" s="22">
        <f>IF(CIT_fed_deduction!AJ29="",0,(CIT_history!AJ29*(1-CIT_fed_deduction!AJ29*CIT_history!AJ$54))/(1-(CIT_fed_deduction!AJ29*CIT_history!AJ$54*CIT_history!AJ29)))</f>
        <v>0</v>
      </c>
      <c r="AK29" s="22">
        <f>IF(CIT_fed_deduction!AK29="",0,(CIT_history!AK29*(1-CIT_fed_deduction!AK29*CIT_history!AK$54))/(1-(CIT_fed_deduction!AK29*CIT_history!AK$54*CIT_history!AK29)))</f>
        <v>0</v>
      </c>
      <c r="AL29" s="22">
        <f>IF(CIT_fed_deduction!AL29="",0,(CIT_history!AL29*(1-CIT_fed_deduction!AL29*CIT_history!AL$54))/(1-(CIT_fed_deduction!AL29*CIT_history!AL$54*CIT_history!AL29)))</f>
        <v>0</v>
      </c>
      <c r="AM29" s="22">
        <f>IF(CIT_fed_deduction!AM29="",0,(CIT_history!AM29*(1-CIT_fed_deduction!AM29*CIT_history!AM$54))/(1-(CIT_fed_deduction!AM29*CIT_history!AM$54*CIT_history!AM29)))</f>
        <v>0</v>
      </c>
      <c r="AN29" s="22">
        <f>IF(CIT_fed_deduction!AN29="",0,(CIT_history!AN29*(1-CIT_fed_deduction!AN29*CIT_history!AN$54))/(1-(CIT_fed_deduction!AN29*CIT_history!AN$54*CIT_history!AN29)))</f>
        <v>0</v>
      </c>
      <c r="AO29" s="22">
        <f>IF(CIT_fed_deduction!AO29="",0,(CIT_history!AO29*(1-CIT_fed_deduction!AO29*CIT_history!AO$54))/(1-(CIT_fed_deduction!AO29*CIT_history!AO$54*CIT_history!AO29)))</f>
        <v>0</v>
      </c>
      <c r="AP29" s="22">
        <f>IF(CIT_fed_deduction!AP29="",0,(CIT_history!AP29*(1-CIT_fed_deduction!AP29*CIT_history!AP$54))/(1-(CIT_fed_deduction!AP29*CIT_history!AP$54*CIT_history!AP29)))</f>
        <v>0</v>
      </c>
      <c r="AQ29" s="22">
        <f>IF(CIT_fed_deduction!AQ29="",0,(CIT_history!AQ29*(1-CIT_fed_deduction!AQ29*CIT_history!AQ$54))/(1-(CIT_fed_deduction!AQ29*CIT_history!AQ$54*CIT_history!AQ29)))</f>
        <v>0</v>
      </c>
      <c r="AR29" s="22">
        <f>IF(CIT_fed_deduction!AR29="",0,(CIT_history!AR29*(1-CIT_fed_deduction!AR29*CIT_history!AR$54))/(1-(CIT_fed_deduction!AR29*CIT_history!AR$54*CIT_history!AR29)))</f>
        <v>0</v>
      </c>
      <c r="AS29" s="22">
        <f>IF(CIT_fed_deduction!AS29="",0,(CIT_history!AS29*(1-CIT_fed_deduction!AS29*CIT_history!AS$54))/(1-(CIT_fed_deduction!AS29*CIT_history!AS$54*CIT_history!AS29)))</f>
        <v>0</v>
      </c>
      <c r="AT29" s="22">
        <f>IF(CIT_fed_deduction!AT29="",0,(CIT_history!AT29*(1-CIT_fed_deduction!AT29*CIT_history!AT$54))/(1-(CIT_fed_deduction!AT29*CIT_history!AT$54*CIT_history!AT29)))</f>
        <v>0</v>
      </c>
      <c r="AU29" s="22">
        <f>IF(CIT_fed_deduction!AU29="",0,(CIT_history!AU29*(1-CIT_fed_deduction!AU29*CIT_history!AU$54))/(1-(CIT_fed_deduction!AU29*CIT_history!AU$54*CIT_history!AU29)))</f>
        <v>0</v>
      </c>
      <c r="AV29" s="22">
        <f>IF(CIT_fed_deduction!AV29="",0,(CIT_history!AV29*(1-CIT_fed_deduction!AV29*CIT_history!AV$54))/(1-(CIT_fed_deduction!AV29*CIT_history!AV$54*CIT_history!AV29)))</f>
        <v>0</v>
      </c>
      <c r="AW29" s="22">
        <f>IF(CIT_fed_deduction!AW29="",0,(CIT_history!AW29*(1-CIT_fed_deduction!AW29*CIT_history!AW$54))/(1-(CIT_fed_deduction!AW29*CIT_history!AW$54*CIT_history!AW29)))</f>
        <v>0</v>
      </c>
      <c r="AX29" s="22">
        <f>IF(CIT_fed_deduction!AX29="",0,(CIT_history!AX29*(1-CIT_fed_deduction!AX29*CIT_history!AX$54))/(1-(CIT_fed_deduction!AX29*CIT_history!AX$54*CIT_history!AX29)))</f>
        <v>0</v>
      </c>
      <c r="AY29" s="22">
        <f>IF(CIT_fed_deduction!AY29="",0,(CIT_history!AY29*(1-CIT_fed_deduction!AY29*CIT_history!AY$54))/(1-(CIT_fed_deduction!AY29*CIT_history!AY$54*CIT_history!AY29)))</f>
        <v>0</v>
      </c>
      <c r="AZ29" s="22">
        <f>IF(CIT_fed_deduction!AZ29="",0,(CIT_history!AZ29*(1-CIT_fed_deduction!AZ29*CIT_history!AZ$54))/(1-(CIT_fed_deduction!AZ29*CIT_history!AZ$54*CIT_history!AZ29)))</f>
        <v>0</v>
      </c>
      <c r="BA29" s="22">
        <f>IF(CIT_fed_deduction!BA29="",0,(CIT_history!BA29*(1-CIT_fed_deduction!BA29*CIT_history!BA$54))/(1-(CIT_fed_deduction!BA29*CIT_history!BA$54*CIT_history!BA29)))</f>
        <v>0</v>
      </c>
      <c r="BB29" s="22">
        <f>IF(CIT_fed_deduction!BB29="",0,(CIT_history!BB29*(1-CIT_fed_deduction!BB29*CIT_history!BB$54))/(1-(CIT_fed_deduction!BB29*CIT_history!BB$54*CIT_history!BB29)))</f>
        <v>0</v>
      </c>
      <c r="BC29" s="22">
        <f>IF(CIT_fed_deduction!BC29="",0,(CIT_history!BC29*(1-CIT_fed_deduction!BC29*CIT_history!BC$54))/(1-(CIT_fed_deduction!BC29*CIT_history!BC$54*CIT_history!BC29)))</f>
        <v>0</v>
      </c>
      <c r="BD29" s="22">
        <f>IF(CIT_fed_deduction!BD29="",0,(CIT_history!BD29*(1-CIT_fed_deduction!BD29*CIT_history!BD$54))/(1-(CIT_fed_deduction!BD29*CIT_history!BD$54*CIT_history!BD29)))</f>
        <v>0</v>
      </c>
      <c r="BE29" s="22">
        <f>IF(CIT_fed_deduction!BE29="",0,(CIT_history!BE29*(1-CIT_fed_deduction!BE29*CIT_history!BE$54))/(1-(CIT_fed_deduction!BE29*CIT_history!BE$54*CIT_history!BE29)))</f>
        <v>0</v>
      </c>
      <c r="BF29" s="22">
        <f>IF(CIT_fed_deduction!BF29="",0,(CIT_history!BF29*(1-CIT_fed_deduction!BF29*CIT_history!BF$54))/(1-(CIT_fed_deduction!BF29*CIT_history!BF$54*CIT_history!BF29)))</f>
        <v>0</v>
      </c>
      <c r="BG29" s="22">
        <f>IF(CIT_fed_deduction!BG29="",0,(CIT_history!BG29*(1-CIT_fed_deduction!BG29*CIT_history!BG$54))/(1-(CIT_fed_deduction!BG29*CIT_history!BG$54*CIT_history!BG29)))</f>
        <v>0</v>
      </c>
      <c r="BH29" s="22">
        <f>IF(CIT_fed_deduction!BH29="",0,(CIT_history!BH29*(1-CIT_fed_deduction!BH29*CIT_history!BH$54))/(1-(CIT_fed_deduction!BH29*CIT_history!BH$54*CIT_history!BH29)))</f>
        <v>0</v>
      </c>
      <c r="BI29" s="22">
        <f>IF(CIT_fed_deduction!BI29="",0,(CIT_history!BI29*(1-CIT_fed_deduction!BI29*CIT_history!BI$54))/(1-(CIT_fed_deduction!BI29*CIT_history!BI$54*CIT_history!BI29)))</f>
        <v>0</v>
      </c>
      <c r="BJ29" s="22">
        <f>IF(CIT_fed_deduction!BJ29="",0,(CIT_history!BJ29*(1-CIT_fed_deduction!BJ29*CIT_history!BJ$54))/(1-(CIT_fed_deduction!BJ29*CIT_history!BJ$54*CIT_history!BJ29)))</f>
        <v>0</v>
      </c>
      <c r="BK29" s="22">
        <f>IF(CIT_fed_deduction!BK29="",0,(CIT_history!BK29*(1-CIT_fed_deduction!BK29*CIT_history!BK$54))/(1-(CIT_fed_deduction!BK29*CIT_history!BK$54*CIT_history!BK29)))</f>
        <v>0</v>
      </c>
      <c r="BL29" s="22">
        <f>IF(CIT_fed_deduction!BL29="",0,(CIT_history!BL29*(1-CIT_fed_deduction!BL29*CIT_history!BL$54))/(1-(CIT_fed_deduction!BL29*CIT_history!BL$54*CIT_history!BL29)))</f>
        <v>0</v>
      </c>
      <c r="BM29" s="22">
        <f>IF(CIT_fed_deduction!BM29="",0,(CIT_history!BM29*(1-CIT_fed_deduction!BM29*CIT_history!BM$54))/(1-(CIT_fed_deduction!BM29*CIT_history!BM$54*CIT_history!BM29)))</f>
        <v>0</v>
      </c>
      <c r="BN29" s="22">
        <f>IF(CIT_fed_deduction!BN29="",0,(CIT_history!BN29*(1-CIT_fed_deduction!BN29*CIT_history!BN$54))/(1-(CIT_fed_deduction!BN29*CIT_history!BN$54*CIT_history!BN29)))</f>
        <v>0</v>
      </c>
      <c r="BO29" s="22">
        <f>IF(CIT_fed_deduction!BO29="",0,(CIT_history!BO29*(1-CIT_fed_deduction!BO29*CIT_history!BO$54))/(1-(CIT_fed_deduction!BO29*CIT_history!BO$54*CIT_history!BO29)))</f>
        <v>0</v>
      </c>
      <c r="BP29" s="22">
        <f>IF(CIT_fed_deduction!BP29="",0,(CIT_history!BP29*(1-CIT_fed_deduction!BP29*CIT_history!BP$54))/(1-(CIT_fed_deduction!BP29*CIT_history!BP$54*CIT_history!BP29)))</f>
        <v>0</v>
      </c>
      <c r="BQ29" s="22">
        <f>IF(CIT_fed_deduction!BQ29="",0,(CIT_history!BQ29*(1-CIT_fed_deduction!BQ29*CIT_history!BQ$54))/(1-(CIT_fed_deduction!BQ29*CIT_history!BQ$54*CIT_history!BQ29)))</f>
        <v>0</v>
      </c>
      <c r="BR29" s="22">
        <f>IF(CIT_fed_deduction!BR29="",0,(CIT_history!BR29*(1-CIT_fed_deduction!BR29*CIT_history!BR$54))/(1-(CIT_fed_deduction!BR29*CIT_history!BR$54*CIT_history!BR29)))</f>
        <v>0.02</v>
      </c>
      <c r="BS29" s="22">
        <f>IF(CIT_fed_deduction!BS29="",0,(CIT_history!BS29*(1-CIT_fed_deduction!BS29*CIT_history!BS$54))/(1-(CIT_fed_deduction!BS29*CIT_history!BS$54*CIT_history!BS29)))</f>
        <v>0.02</v>
      </c>
      <c r="BT29" s="22">
        <f>IF(CIT_fed_deduction!BT29="",0,(CIT_history!BT29*(1-CIT_fed_deduction!BT29*CIT_history!BT$54))/(1-(CIT_fed_deduction!BT29*CIT_history!BT$54*CIT_history!BT29)))</f>
        <v>2.5999999999999999E-2</v>
      </c>
      <c r="BU29" s="22">
        <f>IF(CIT_fed_deduction!BU29="",0,(CIT_history!BU29*(1-CIT_fed_deduction!BU29*CIT_history!BU$54))/(1-(CIT_fed_deduction!BU29*CIT_history!BU$54*CIT_history!BU29)))</f>
        <v>0.02</v>
      </c>
      <c r="BV29" s="22">
        <f>IF(CIT_fed_deduction!BV29="",0,(CIT_history!BV29*(1-CIT_fed_deduction!BV29*CIT_history!BV$54))/(1-(CIT_fed_deduction!BV29*CIT_history!BV$54*CIT_history!BV29)))</f>
        <v>0.03</v>
      </c>
      <c r="BW29" s="22">
        <f>IF(CIT_fed_deduction!BW29="",0,(CIT_history!BW29*(1-CIT_fed_deduction!BW29*CIT_history!BW$54))/(1-(CIT_fed_deduction!BW29*CIT_history!BW$54*CIT_history!BW29)))</f>
        <v>3.2500000000000001E-2</v>
      </c>
      <c r="BX29" s="22">
        <f>IF(CIT_fed_deduction!BX29="",0,(CIT_history!BX29*(1-CIT_fed_deduction!BX29*CIT_history!BX$54))/(1-(CIT_fed_deduction!BX29*CIT_history!BX$54*CIT_history!BX29)))</f>
        <v>2.75E-2</v>
      </c>
      <c r="BY29" s="22">
        <f>IF(CIT_fed_deduction!BY29="",0,(CIT_history!BY29*(1-CIT_fed_deduction!BY29*CIT_history!BY$54))/(1-(CIT_fed_deduction!BY29*CIT_history!BY$54*CIT_history!BY29)))</f>
        <v>3.3000000000000002E-2</v>
      </c>
      <c r="BZ29" s="22">
        <f>IF(CIT_fed_deduction!BZ29="",0,(CIT_history!BZ29*(1-CIT_fed_deduction!BZ29*CIT_history!BZ$54))/(1-(CIT_fed_deduction!BZ29*CIT_history!BZ$54*CIT_history!BZ29)))</f>
        <v>4.675E-2</v>
      </c>
      <c r="CA29" s="22">
        <f>IF(CIT_fed_deduction!CA29="",0,(CIT_history!CA29*(1-CIT_fed_deduction!CA29*CIT_history!CA$54))/(1-(CIT_fed_deduction!CA29*CIT_history!CA$54*CIT_history!CA29)))</f>
        <v>4.9500000000000002E-2</v>
      </c>
      <c r="CB29" s="22">
        <f>IF(CIT_fed_deduction!CB29="",0,(CIT_history!CB29*(1-CIT_fed_deduction!CB29*CIT_history!CB$54))/(1-(CIT_fed_deduction!CB29*CIT_history!CB$54*CIT_history!CB29)))</f>
        <v>4.3999999999999997E-2</v>
      </c>
      <c r="CC29" s="22">
        <f>IF(CIT_fed_deduction!CC29="",0,(CIT_history!CC29*(1-CIT_fed_deduction!CC29*CIT_history!CC$54))/(1-(CIT_fed_deduction!CC29*CIT_history!CC$54*CIT_history!CC29)))</f>
        <v>4.9500000000000002E-2</v>
      </c>
      <c r="CD29" s="22">
        <f>IF(CIT_fed_deduction!CD29="",0,(CIT_history!CD29*(1-CIT_fed_deduction!CD29*CIT_history!CD$54))/(1-(CIT_fed_deduction!CD29*CIT_history!CD$54*CIT_history!CD29)))</f>
        <v>4.1250000000000002E-2</v>
      </c>
      <c r="CE29" s="22">
        <f>IF(CIT_fed_deduction!CE29="",0,(CIT_history!CE29*(1-CIT_fed_deduction!CE29*CIT_history!CE$54))/(1-(CIT_fed_deduction!CE29*CIT_history!CE$54*CIT_history!CE29)))</f>
        <v>4.1250000000000002E-2</v>
      </c>
      <c r="CF29" s="22">
        <f>IF(CIT_fed_deduction!CF29="",0,(CIT_history!CF29*(1-CIT_fed_deduction!CF29*CIT_history!CF$54))/(1-(CIT_fed_deduction!CF29*CIT_history!CF$54*CIT_history!CF29)))</f>
        <v>6.3E-2</v>
      </c>
      <c r="CG29" s="22">
        <f>IF(CIT_fed_deduction!CG29="",0,(CIT_history!CG29*(1-CIT_fed_deduction!CG29*CIT_history!CG$54))/(1-(CIT_fed_deduction!CG29*CIT_history!CG$54*CIT_history!CG29)))</f>
        <v>7.0000000000000007E-2</v>
      </c>
      <c r="CH29" s="22">
        <f>IF(CIT_fed_deduction!CH29="",0,(CIT_history!CH29*(1-CIT_fed_deduction!CH29*CIT_history!CH$54))/(1-(CIT_fed_deduction!CH29*CIT_history!CH$54*CIT_history!CH29)))</f>
        <v>6.6500000000000004E-2</v>
      </c>
      <c r="CI29" s="22">
        <f>IF(CIT_fed_deduction!CI29="",0,(CIT_history!CI29*(1-CIT_fed_deduction!CI29*CIT_history!CI$54))/(1-(CIT_fed_deduction!CI29*CIT_history!CI$54*CIT_history!CI29)))</f>
        <v>7.0000000000000007E-2</v>
      </c>
      <c r="CJ29" s="22">
        <f>IF(CIT_fed_deduction!CJ29="",0,(CIT_history!CJ29*(1-CIT_fed_deduction!CJ29*CIT_history!CJ$54))/(1-(CIT_fed_deduction!CJ29*CIT_history!CJ$54*CIT_history!CJ29)))</f>
        <v>6.6500000000000004E-2</v>
      </c>
      <c r="CK29" s="22">
        <f>IF(CIT_fed_deduction!CK29="",0,(CIT_history!CK29*(1-CIT_fed_deduction!CK29*CIT_history!CK$54))/(1-(CIT_fed_deduction!CK29*CIT_history!CK$54*CIT_history!CK29)))</f>
        <v>6.6500000000000004E-2</v>
      </c>
      <c r="CL29" s="22">
        <f>IF(CIT_fed_deduction!CL29="",0,(CIT_history!CL29*(1-CIT_fed_deduction!CL29*CIT_history!CL$54))/(1-(CIT_fed_deduction!CL29*CIT_history!CL$54*CIT_history!CL29)))</f>
        <v>6.6500000000000004E-2</v>
      </c>
      <c r="CM29" s="22">
        <f>IF(CIT_fed_deduction!CM29="",0,(CIT_history!CM29*(1-CIT_fed_deduction!CM29*CIT_history!CM$54))/(1-(CIT_fed_deduction!CM29*CIT_history!CM$54*CIT_history!CM29)))</f>
        <v>6.6500000000000004E-2</v>
      </c>
      <c r="CN29" s="22">
        <f>IF(CIT_fed_deduction!CN29="",0,(CIT_history!CN29*(1-CIT_fed_deduction!CN29*CIT_history!CN$54))/(1-(CIT_fed_deduction!CN29*CIT_history!CN$54*CIT_history!CN29)))</f>
        <v>7.2400000000000006E-2</v>
      </c>
      <c r="CO29" s="22">
        <f>IF(CIT_fed_deduction!CO29="",0,(CIT_history!CO29*(1-CIT_fed_deduction!CO29*CIT_history!CO$54))/(1-(CIT_fed_deduction!CO29*CIT_history!CO$54*CIT_history!CO29)))</f>
        <v>7.8100000000000003E-2</v>
      </c>
      <c r="CP29" s="22">
        <f>IF(CIT_fed_deduction!CP29="",0,(CIT_history!CP29*(1-CIT_fed_deduction!CP29*CIT_history!CP$54))/(1-(CIT_fed_deduction!CP29*CIT_history!CP$54*CIT_history!CP29)))</f>
        <v>7.8100000000000003E-2</v>
      </c>
      <c r="CQ29" s="22">
        <f>IF(CIT_fed_deduction!CQ29="",0,(CIT_history!CQ29*(1-CIT_fed_deduction!CQ29*CIT_history!CQ$54))/(1-(CIT_fed_deduction!CQ29*CIT_history!CQ$54*CIT_history!CQ29)))</f>
        <v>7.8100000000000003E-2</v>
      </c>
      <c r="CR29" s="22">
        <f>IF(CIT_fed_deduction!CR29="",0,(CIT_history!CR29*(1-CIT_fed_deduction!CR29*CIT_history!CR$54))/(1-(CIT_fed_deduction!CR29*CIT_history!CR$54*CIT_history!CR29)))</f>
        <v>7.8100000000000003E-2</v>
      </c>
      <c r="CS29" s="22">
        <f>IF(CIT_fed_deduction!CS29="",0,(CIT_history!CS29*(1-CIT_fed_deduction!CS29*CIT_history!CS$54))/(1-(CIT_fed_deduction!CS29*CIT_history!CS$54*CIT_history!CS29)))</f>
        <v>7.8100000000000003E-2</v>
      </c>
      <c r="CT29" s="22">
        <f>IF(CIT_fed_deduction!CT29="",0,(CIT_history!CT29*(1-CIT_fed_deduction!CT29*CIT_history!CT$54))/(1-(CIT_fed_deduction!CT29*CIT_history!CT$54*CIT_history!CT29)))</f>
        <v>7.8100000000000003E-2</v>
      </c>
      <c r="CU29" s="22">
        <f>IF(CIT_fed_deduction!CU29="",0,(CIT_history!CU29*(1-CIT_fed_deduction!CU29*CIT_history!CU$54))/(1-(CIT_fed_deduction!CU29*CIT_history!CU$54*CIT_history!CU29)))</f>
        <v>7.8100000000000003E-2</v>
      </c>
      <c r="CV29" s="22">
        <f>IF(CIT_fed_deduction!CV29="",0,(CIT_history!CV29*(1-CIT_fed_deduction!CV29*CIT_history!CV$54))/(1-(CIT_fed_deduction!CV29*CIT_history!CV$54*CIT_history!CV29)))</f>
        <v>7.8100000000000003E-2</v>
      </c>
      <c r="CW29" s="22">
        <f>IF(CIT_fed_deduction!CW29="",0,(CIT_history!CW29*(1-CIT_fed_deduction!CW29*CIT_history!CW$54))/(1-(CIT_fed_deduction!CW29*CIT_history!CW$54*CIT_history!CW29)))</f>
        <v>7.8100000000000003E-2</v>
      </c>
      <c r="CX29" s="22">
        <f>IF(CIT_fed_deduction!CX29="",0,(CIT_history!CX29*(1-CIT_fed_deduction!CX29*CIT_history!CX$54))/(1-(CIT_fed_deduction!CX29*CIT_history!CX$54*CIT_history!CX29)))</f>
        <v>7.8100000000000003E-2</v>
      </c>
      <c r="CY29" s="22">
        <f>IF(CIT_fed_deduction!CY29="",0,(CIT_history!CY29*(1-CIT_fed_deduction!CY29*CIT_history!CY$54))/(1-(CIT_fed_deduction!CY29*CIT_history!CY$54*CIT_history!CY29)))</f>
        <v>7.8100000000000003E-2</v>
      </c>
      <c r="CZ29" s="22">
        <f>IF(CIT_fed_deduction!CZ29="",0,(CIT_history!CZ29*(1-CIT_fed_deduction!CZ29*CIT_history!CZ$54))/(1-(CIT_fed_deduction!CZ29*CIT_history!CZ$54*CIT_history!CZ29)))</f>
        <v>7.8100000000000003E-2</v>
      </c>
      <c r="DA29" s="22">
        <f>IF(CIT_fed_deduction!DA29="",0,(CIT_history!DA29*(1-CIT_fed_deduction!DA29*CIT_history!DA$54))/(1-(CIT_fed_deduction!DA29*CIT_history!DA$54*CIT_history!DA29)))</f>
        <v>7.8100000000000003E-2</v>
      </c>
      <c r="DB29" s="22">
        <f>IF(CIT_fed_deduction!DB29="",0,(CIT_history!DB29*(1-CIT_fed_deduction!DB29*CIT_history!DB$54))/(1-(CIT_fed_deduction!DB29*CIT_history!DB$54*CIT_history!DB29)))</f>
        <v>7.8100000000000003E-2</v>
      </c>
      <c r="DC29" s="22">
        <f>IF(CIT_fed_deduction!DC29="",0,(CIT_history!DC29*(1-CIT_fed_deduction!DC29*CIT_history!DC$54))/(1-(CIT_fed_deduction!DC29*CIT_history!DC$54*CIT_history!DC29)))</f>
        <v>7.8100000000000003E-2</v>
      </c>
      <c r="DD29" s="22">
        <f>IF(CIT_fed_deduction!DD29="",0,(CIT_history!DD29*(1-CIT_fed_deduction!DD29*CIT_history!DD$54))/(1-(CIT_fed_deduction!DD29*CIT_history!DD$54*CIT_history!DD29)))</f>
        <v>7.8100000000000003E-2</v>
      </c>
      <c r="DE29" s="22">
        <f>IF(CIT_fed_deduction!DE29="",0,(CIT_history!DE29*(1-CIT_fed_deduction!DE29*CIT_history!DE$54))/(1-(CIT_fed_deduction!DE29*CIT_history!DE$54*CIT_history!DE29)))</f>
        <v>7.8100000000000003E-2</v>
      </c>
      <c r="DF29" s="22">
        <f>IF(CIT_fed_deduction!DF29="",0,(CIT_history!DF29*(1-CIT_fed_deduction!DF29*CIT_history!DF$54))/(1-(CIT_fed_deduction!DF29*CIT_history!DF$54*CIT_history!DF29)))</f>
        <v>7.8100000000000003E-2</v>
      </c>
      <c r="DG29" s="22">
        <f>IF(CIT_fed_deduction!DG29="",0,(CIT_history!DG29*(1-CIT_fed_deduction!DG29*CIT_history!DG$54))/(1-(CIT_fed_deduction!DG29*CIT_history!DG$54*CIT_history!DG29)))</f>
        <v>7.8100000000000003E-2</v>
      </c>
      <c r="DH29" s="22">
        <f>IF(CIT_fed_deduction!DH29="",0,(CIT_history!DH29*(1-CIT_fed_deduction!DH29*CIT_history!DH$54))/(1-(CIT_fed_deduction!DH29*CIT_history!DH$54*CIT_history!DH29)))</f>
        <v>7.8100000000000003E-2</v>
      </c>
      <c r="DI29" s="22">
        <f>IF(CIT_fed_deduction!DI29="",0,(CIT_history!DI29*(1-CIT_fed_deduction!DI29*CIT_history!DI$54))/(1-(CIT_fed_deduction!DI29*CIT_history!DI$54*CIT_history!DI29)))</f>
        <v>7.8100000000000003E-2</v>
      </c>
      <c r="DJ29" s="22">
        <f>IF(CIT_fed_deduction!DJ29="",0,(CIT_history!DJ29*(1-CIT_fed_deduction!DJ29*CIT_history!DJ$54))/(1-(CIT_fed_deduction!DJ29*CIT_history!DJ$54*CIT_history!DJ29)))</f>
        <v>7.8100000000000003E-2</v>
      </c>
      <c r="DK29" s="22">
        <f>IF(CIT_fed_deduction!DK29="",0,(CIT_history!DK29*(1-CIT_fed_deduction!DK29*CIT_history!DK$54))/(1-(CIT_fed_deduction!DK29*CIT_history!DK$54*CIT_history!DK29)))</f>
        <v>7.8100000000000003E-2</v>
      </c>
      <c r="DL29" s="22">
        <f>IF(CIT_fed_deduction!DL29="",0,(CIT_history!DL29*(1-CIT_fed_deduction!DL29*CIT_history!DL$54))/(1-(CIT_fed_deduction!DL29*CIT_history!DL$54*CIT_history!DL29)))</f>
        <v>7.8100000000000003E-2</v>
      </c>
      <c r="DM29" s="22">
        <f>IF(CIT_fed_deduction!DM29="",0,(CIT_history!DM29*(1-CIT_fed_deduction!DM29*CIT_history!DM$54))/(1-(CIT_fed_deduction!DM29*CIT_history!DM$54*CIT_history!DM29)))</f>
        <v>7.8100000000000003E-2</v>
      </c>
      <c r="DN29" s="22">
        <f>IF(CIT_fed_deduction!DN29="",0,(CIT_history!DN29*(1-CIT_fed_deduction!DN29*CIT_history!DN$54))/(1-(CIT_fed_deduction!DN29*CIT_history!DN$54*CIT_history!DN29)))</f>
        <v>7.8100000000000003E-2</v>
      </c>
      <c r="DO29" s="22">
        <f>IF(CIT_fed_deduction!DO29="",0,(CIT_history!DO29*(1-CIT_fed_deduction!DO29*CIT_history!DO$54))/(1-(CIT_fed_deduction!DO29*CIT_history!DO$54*CIT_history!DO29)))</f>
        <v>7.8100000000000003E-2</v>
      </c>
      <c r="DP29" s="22">
        <f>IF(CIT_fed_deduction!DP29="",0,(CIT_history!DP29*(1-CIT_fed_deduction!DP29*CIT_history!DP$54))/(1-(CIT_fed_deduction!DP29*CIT_history!DP$54*CIT_history!DP29)))</f>
        <v>7.8100000000000003E-2</v>
      </c>
      <c r="DQ29" s="22">
        <f>IF(CIT_fed_deduction!DQ29="",0,(CIT_history!DQ29*(1-CIT_fed_deduction!DQ29*CIT_history!DQ$54))/(1-(CIT_fed_deduction!DQ29*CIT_history!DQ$54*CIT_history!DQ29)))</f>
        <v>7.8100000000000003E-2</v>
      </c>
      <c r="DR29" s="22">
        <f>IF(CIT_fed_deduction!DR29="",0,(CIT_history!DR29*(1-CIT_fed_deduction!DR29*CIT_history!DR$54))/(1-(CIT_fed_deduction!DR29*CIT_history!DR$54*CIT_history!DR29)))</f>
        <v>7.8100000000000003E-2</v>
      </c>
      <c r="DS29" s="22">
        <f>IF(CIT_fed_deduction!DS29="",0,(CIT_history!DS29*(1-CIT_fed_deduction!DS29*CIT_history!DS$54))/(1-(CIT_fed_deduction!DS29*CIT_history!DS$54*CIT_history!DS29)))</f>
        <v>7.8100000000000003E-2</v>
      </c>
      <c r="DT29" s="22">
        <f>IF(CIT_fed_deduction!DT29="",0,(CIT_history!DT29*(1-CIT_fed_deduction!DT29*CIT_history!DT$54))/(1-(CIT_fed_deduction!DT29*CIT_history!DT$54*CIT_history!DT29)))</f>
        <v>7.4999999999999997E-2</v>
      </c>
      <c r="DU29" s="22">
        <f>IF(CIT_fed_deduction!DU29="",0,(CIT_history!DU29*(1-CIT_fed_deduction!DU29*CIT_history!DU$54))/(1-(CIT_fed_deduction!DU29*CIT_history!DU$54*CIT_history!DU29)))</f>
        <v>7.2499999999999995E-2</v>
      </c>
      <c r="DV29" s="22">
        <f>IF(CIT_fed_deduction!DV29="",0,(CIT_history!DV29*(1-CIT_fed_deduction!DV29*CIT_history!DV$54))/(1-(CIT_fed_deduction!DV29*CIT_history!DV$54*CIT_history!DV29)))</f>
        <v>5.8400000000000001E-2</v>
      </c>
      <c r="DW29" s="22">
        <f>IF(CIT_fed_deduction!DW29="",0,(CIT_history!DW29*(1-CIT_fed_deduction!DW29*CIT_history!DW$54))/(1-(CIT_fed_deduction!DW29*CIT_history!DW$54*CIT_history!DW29)))</f>
        <v>5.1999999999999998E-2</v>
      </c>
      <c r="DX29" s="22">
        <f>IF(CIT_fed_deduction!DX29="",0,(CIT_history!DX29*(1-CIT_fed_deduction!DX29*CIT_history!DX$54))/(1-(CIT_fed_deduction!DX29*CIT_history!DX$54*CIT_history!DX29)))</f>
        <v>4.5499999999999999E-2</v>
      </c>
      <c r="DY29" s="144">
        <f>IF(CIT_fed_deduction!DY29="",0,(CIT_history!DY29*(1-CIT_fed_deduction!DY29*CIT_history!DY$54))/(1-(CIT_fed_deduction!DY29*CIT_history!DY$54*CIT_history!DY29)))</f>
        <v>3.9899999999999998E-2</v>
      </c>
      <c r="DZ29" s="68"/>
      <c r="EA29" s="68"/>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1"/>
      <c r="FL29" s="1"/>
      <c r="FM29" s="1"/>
      <c r="FN29" s="1"/>
    </row>
    <row r="30" spans="1:170" ht="15" customHeight="1">
      <c r="A30" s="137" t="s">
        <v>54</v>
      </c>
      <c r="B30" s="22">
        <f>IF(CIT_fed_deduction!B30="",0,(CIT_history!B30*(1-CIT_fed_deduction!B30*CIT_history!B$54))/(1-(CIT_fed_deduction!B30*CIT_history!B$54*CIT_history!B30)))</f>
        <v>0</v>
      </c>
      <c r="C30" s="22">
        <f>IF(CIT_fed_deduction!C30="",0,(CIT_history!C30*(1-CIT_fed_deduction!C30*CIT_history!C$54))/(1-(CIT_fed_deduction!C30*CIT_history!C$54*CIT_history!C30)))</f>
        <v>0</v>
      </c>
      <c r="D30" s="22">
        <f>IF(CIT_fed_deduction!D30="",0,(CIT_history!D30*(1-CIT_fed_deduction!D30*CIT_history!D$54))/(1-(CIT_fed_deduction!D30*CIT_history!D$54*CIT_history!D30)))</f>
        <v>0</v>
      </c>
      <c r="E30" s="22">
        <f>IF(CIT_fed_deduction!E30="",0,(CIT_history!E30*(1-CIT_fed_deduction!E30*CIT_history!E$54))/(1-(CIT_fed_deduction!E30*CIT_history!E$54*CIT_history!E30)))</f>
        <v>0</v>
      </c>
      <c r="F30" s="22">
        <f>IF(CIT_fed_deduction!F30="",0,(CIT_history!F30*(1-CIT_fed_deduction!F30*CIT_history!F$54))/(1-(CIT_fed_deduction!F30*CIT_history!F$54*CIT_history!F30)))</f>
        <v>0</v>
      </c>
      <c r="G30" s="22">
        <f>IF(CIT_fed_deduction!G30="",0,(CIT_history!G30*(1-CIT_fed_deduction!G30*CIT_history!G$54))/(1-(CIT_fed_deduction!G30*CIT_history!G$54*CIT_history!G30)))</f>
        <v>0</v>
      </c>
      <c r="H30" s="22">
        <f>IF(CIT_fed_deduction!H30="",0,(CIT_history!H30*(1-CIT_fed_deduction!H30*CIT_history!H$54))/(1-(CIT_fed_deduction!H30*CIT_history!H$54*CIT_history!H30)))</f>
        <v>0</v>
      </c>
      <c r="I30" s="22">
        <f>IF(CIT_fed_deduction!I30="",0,(CIT_history!I30*(1-CIT_fed_deduction!I30*CIT_history!I$54))/(1-(CIT_fed_deduction!I30*CIT_history!I$54*CIT_history!I30)))</f>
        <v>0</v>
      </c>
      <c r="J30" s="22">
        <f>IF(CIT_fed_deduction!J30="",0,(CIT_history!J30*(1-CIT_fed_deduction!J30*CIT_history!J$54))/(1-(CIT_fed_deduction!J30*CIT_history!J$54*CIT_history!J30)))</f>
        <v>0</v>
      </c>
      <c r="K30" s="22">
        <f>IF(CIT_fed_deduction!K30="",0,(CIT_history!K30*(1-CIT_fed_deduction!K30*CIT_history!K$54))/(1-(CIT_fed_deduction!K30*CIT_history!K$54*CIT_history!K30)))</f>
        <v>0</v>
      </c>
      <c r="L30" s="22">
        <f>IF(CIT_fed_deduction!L30="",0,(CIT_history!L30*(1-CIT_fed_deduction!L30*CIT_history!L$54))/(1-(CIT_fed_deduction!L30*CIT_history!L$54*CIT_history!L30)))</f>
        <v>0</v>
      </c>
      <c r="M30" s="22">
        <f>IF(CIT_fed_deduction!M30="",0,(CIT_history!M30*(1-CIT_fed_deduction!M30*CIT_history!M$54))/(1-(CIT_fed_deduction!M30*CIT_history!M$54*CIT_history!M30)))</f>
        <v>0</v>
      </c>
      <c r="N30" s="22">
        <f>IF(CIT_fed_deduction!N30="",0,(CIT_history!N30*(1-CIT_fed_deduction!N30*CIT_history!N$54))/(1-(CIT_fed_deduction!N30*CIT_history!N$54*CIT_history!N30)))</f>
        <v>0</v>
      </c>
      <c r="O30" s="22">
        <f>IF(CIT_fed_deduction!O30="",0,(CIT_history!O30*(1-CIT_fed_deduction!O30*CIT_history!O$54))/(1-(CIT_fed_deduction!O30*CIT_history!O$54*CIT_history!O30)))</f>
        <v>0</v>
      </c>
      <c r="P30" s="22">
        <f>IF(CIT_fed_deduction!P30="",0,(CIT_history!P30*(1-CIT_fed_deduction!P30*CIT_history!P$54))/(1-(CIT_fed_deduction!P30*CIT_history!P$54*CIT_history!P30)))</f>
        <v>0</v>
      </c>
      <c r="Q30" s="22">
        <f>IF(CIT_fed_deduction!Q30="",0,(CIT_history!Q30*(1-CIT_fed_deduction!Q30*CIT_history!Q$54))/(1-(CIT_fed_deduction!Q30*CIT_history!Q$54*CIT_history!Q30)))</f>
        <v>0</v>
      </c>
      <c r="R30" s="22">
        <f>IF(CIT_fed_deduction!R30="",0,(CIT_history!R30*(1-CIT_fed_deduction!R30*CIT_history!R$54))/(1-(CIT_fed_deduction!R30*CIT_history!R$54*CIT_history!R30)))</f>
        <v>0</v>
      </c>
      <c r="S30" s="22">
        <f>IF(CIT_fed_deduction!S30="",0,(CIT_history!S30*(1-CIT_fed_deduction!S30*CIT_history!S$54))/(1-(CIT_fed_deduction!S30*CIT_history!S$54*CIT_history!S30)))</f>
        <v>0</v>
      </c>
      <c r="T30" s="22">
        <f>IF(CIT_fed_deduction!T30="",0,(CIT_history!T30*(1-CIT_fed_deduction!T30*CIT_history!T$54))/(1-(CIT_fed_deduction!T30*CIT_history!T$54*CIT_history!T30)))</f>
        <v>0</v>
      </c>
      <c r="U30" s="22">
        <f>IF(CIT_fed_deduction!U30="",0,(CIT_history!U30*(1-CIT_fed_deduction!U30*CIT_history!U$54))/(1-(CIT_fed_deduction!U30*CIT_history!U$54*CIT_history!U30)))</f>
        <v>0</v>
      </c>
      <c r="V30" s="22">
        <f>IF(CIT_fed_deduction!V30="",0,(CIT_history!V30*(1-CIT_fed_deduction!V30*CIT_history!V$54))/(1-(CIT_fed_deduction!V30*CIT_history!V$54*CIT_history!V30)))</f>
        <v>0</v>
      </c>
      <c r="W30" s="22">
        <f>IF(CIT_fed_deduction!W30="",0,(CIT_history!W30*(1-CIT_fed_deduction!W30*CIT_history!W$54))/(1-(CIT_fed_deduction!W30*CIT_history!W$54*CIT_history!W30)))</f>
        <v>0</v>
      </c>
      <c r="X30" s="22">
        <f>IF(CIT_fed_deduction!X30="",0,(CIT_history!X30*(1-CIT_fed_deduction!X30*CIT_history!X$54))/(1-(CIT_fed_deduction!X30*CIT_history!X$54*CIT_history!X30)))</f>
        <v>0</v>
      </c>
      <c r="Y30" s="22">
        <f>IF(CIT_fed_deduction!Y30="",0,(CIT_history!Y30*(1-CIT_fed_deduction!Y30*CIT_history!Y$54))/(1-(CIT_fed_deduction!Y30*CIT_history!Y$54*CIT_history!Y30)))</f>
        <v>0</v>
      </c>
      <c r="Z30" s="22">
        <f>IF(CIT_fed_deduction!Z30="",0,(CIT_history!Z30*(1-CIT_fed_deduction!Z30*CIT_history!Z$54))/(1-(CIT_fed_deduction!Z30*CIT_history!Z$54*CIT_history!Z30)))</f>
        <v>0</v>
      </c>
      <c r="AA30" s="22">
        <f>IF(CIT_fed_deduction!AA30="",0,(CIT_history!AA30*(1-CIT_fed_deduction!AA30*CIT_history!AA$54))/(1-(CIT_fed_deduction!AA30*CIT_history!AA$54*CIT_history!AA30)))</f>
        <v>0</v>
      </c>
      <c r="AB30" s="22">
        <f>IF(CIT_fed_deduction!AB30="",0,(CIT_history!AB30*(1-CIT_fed_deduction!AB30*CIT_history!AB$54))/(1-(CIT_fed_deduction!AB30*CIT_history!AB$54*CIT_history!AB30)))</f>
        <v>0</v>
      </c>
      <c r="AC30" s="22">
        <f>IF(CIT_fed_deduction!AC30="",0,(CIT_history!AC30*(1-CIT_fed_deduction!AC30*CIT_history!AC$54))/(1-(CIT_fed_deduction!AC30*CIT_history!AC$54*CIT_history!AC30)))</f>
        <v>0</v>
      </c>
      <c r="AD30" s="22">
        <f>IF(CIT_fed_deduction!AD30="",0,(CIT_history!AD30*(1-CIT_fed_deduction!AD30*CIT_history!AD$54))/(1-(CIT_fed_deduction!AD30*CIT_history!AD$54*CIT_history!AD30)))</f>
        <v>0</v>
      </c>
      <c r="AE30" s="22">
        <f>IF(CIT_fed_deduction!AE30="",0,(CIT_history!AE30*(1-CIT_fed_deduction!AE30*CIT_history!AE$54))/(1-(CIT_fed_deduction!AE30*CIT_history!AE$54*CIT_history!AE30)))</f>
        <v>0</v>
      </c>
      <c r="AF30" s="22">
        <f>IF(CIT_fed_deduction!AF30="",0,(CIT_history!AF30*(1-CIT_fed_deduction!AF30*CIT_history!AF$54))/(1-(CIT_fed_deduction!AF30*CIT_history!AF$54*CIT_history!AF30)))</f>
        <v>0</v>
      </c>
      <c r="AG30" s="22">
        <f>IF(CIT_fed_deduction!AG30="",0,(CIT_history!AG30*(1-CIT_fed_deduction!AG30*CIT_history!AG$54))/(1-(CIT_fed_deduction!AG30*CIT_history!AG$54*CIT_history!AG30)))</f>
        <v>0</v>
      </c>
      <c r="AH30" s="22">
        <f>IF(CIT_fed_deduction!AH30="",0,(CIT_history!AH30*(1-CIT_fed_deduction!AH30*CIT_history!AH$54))/(1-(CIT_fed_deduction!AH30*CIT_history!AH$54*CIT_history!AH30)))</f>
        <v>0</v>
      </c>
      <c r="AI30" s="22">
        <f>IF(CIT_fed_deduction!AI30="",0,(CIT_history!AI30*(1-CIT_fed_deduction!AI30*CIT_history!AI$54))/(1-(CIT_fed_deduction!AI30*CIT_history!AI$54*CIT_history!AI30)))</f>
        <v>0</v>
      </c>
      <c r="AJ30" s="22">
        <f>IF(CIT_fed_deduction!AJ30="",0,(CIT_history!AJ30*(1-CIT_fed_deduction!AJ30*CIT_history!AJ$54))/(1-(CIT_fed_deduction!AJ30*CIT_history!AJ$54*CIT_history!AJ30)))</f>
        <v>0</v>
      </c>
      <c r="AK30" s="22">
        <f>IF(CIT_fed_deduction!AK30="",0,(CIT_history!AK30*(1-CIT_fed_deduction!AK30*CIT_history!AK$54))/(1-(CIT_fed_deduction!AK30*CIT_history!AK$54*CIT_history!AK30)))</f>
        <v>0</v>
      </c>
      <c r="AL30" s="22">
        <f>IF(CIT_fed_deduction!AL30="",0,(CIT_history!AL30*(1-CIT_fed_deduction!AL30*CIT_history!AL$54))/(1-(CIT_fed_deduction!AL30*CIT_history!AL$54*CIT_history!AL30)))</f>
        <v>0</v>
      </c>
      <c r="AM30" s="22">
        <f>IF(CIT_fed_deduction!AM30="",0,(CIT_history!AM30*(1-CIT_fed_deduction!AM30*CIT_history!AM$54))/(1-(CIT_fed_deduction!AM30*CIT_history!AM$54*CIT_history!AM30)))</f>
        <v>0</v>
      </c>
      <c r="AN30" s="22">
        <f>IF(CIT_fed_deduction!AN30="",0,(CIT_history!AN30*(1-CIT_fed_deduction!AN30*CIT_history!AN$54))/(1-(CIT_fed_deduction!AN30*CIT_history!AN$54*CIT_history!AN30)))</f>
        <v>0</v>
      </c>
      <c r="AO30" s="22">
        <f>IF(CIT_fed_deduction!AO30="",0,(CIT_history!AO30*(1-CIT_fed_deduction!AO30*CIT_history!AO$54))/(1-(CIT_fed_deduction!AO30*CIT_history!AO$54*CIT_history!AO30)))</f>
        <v>0</v>
      </c>
      <c r="AP30" s="22">
        <f>IF(CIT_fed_deduction!AP30="",0,(CIT_history!AP30*(1-CIT_fed_deduction!AP30*CIT_history!AP$54))/(1-(CIT_fed_deduction!AP30*CIT_history!AP$54*CIT_history!AP30)))</f>
        <v>0</v>
      </c>
      <c r="AQ30" s="22">
        <f>IF(CIT_fed_deduction!AQ30="",0,(CIT_history!AQ30*(1-CIT_fed_deduction!AQ30*CIT_history!AQ$54))/(1-(CIT_fed_deduction!AQ30*CIT_history!AQ$54*CIT_history!AQ30)))</f>
        <v>0</v>
      </c>
      <c r="AR30" s="22">
        <f>IF(CIT_fed_deduction!AR30="",0,(CIT_history!AR30*(1-CIT_fed_deduction!AR30*CIT_history!AR$54))/(1-(CIT_fed_deduction!AR30*CIT_history!AR$54*CIT_history!AR30)))</f>
        <v>0</v>
      </c>
      <c r="AS30" s="22">
        <f>IF(CIT_fed_deduction!AS30="",0,(CIT_history!AS30*(1-CIT_fed_deduction!AS30*CIT_history!AS$54))/(1-(CIT_fed_deduction!AS30*CIT_history!AS$54*CIT_history!AS30)))</f>
        <v>0</v>
      </c>
      <c r="AT30" s="22">
        <f>IF(CIT_fed_deduction!AT30="",0,(CIT_history!AT30*(1-CIT_fed_deduction!AT30*CIT_history!AT$54))/(1-(CIT_fed_deduction!AT30*CIT_history!AT$54*CIT_history!AT30)))</f>
        <v>0</v>
      </c>
      <c r="AU30" s="22">
        <f>IF(CIT_fed_deduction!AU30="",0,(CIT_history!AU30*(1-CIT_fed_deduction!AU30*CIT_history!AU$54))/(1-(CIT_fed_deduction!AU30*CIT_history!AU$54*CIT_history!AU30)))</f>
        <v>0</v>
      </c>
      <c r="AV30" s="22">
        <f>IF(CIT_fed_deduction!AV30="",0,(CIT_history!AV30*(1-CIT_fed_deduction!AV30*CIT_history!AV$54))/(1-(CIT_fed_deduction!AV30*CIT_history!AV$54*CIT_history!AV30)))</f>
        <v>0</v>
      </c>
      <c r="AW30" s="22">
        <f>IF(CIT_fed_deduction!AW30="",0,(CIT_history!AW30*(1-CIT_fed_deduction!AW30*CIT_history!AW$54))/(1-(CIT_fed_deduction!AW30*CIT_history!AW$54*CIT_history!AW30)))</f>
        <v>0</v>
      </c>
      <c r="AX30" s="22">
        <f>IF(CIT_fed_deduction!AX30="",0,(CIT_history!AX30*(1-CIT_fed_deduction!AX30*CIT_history!AX$54))/(1-(CIT_fed_deduction!AX30*CIT_history!AX$54*CIT_history!AX30)))</f>
        <v>0</v>
      </c>
      <c r="AY30" s="22">
        <f>IF(CIT_fed_deduction!AY30="",0,(CIT_history!AY30*(1-CIT_fed_deduction!AY30*CIT_history!AY$54))/(1-(CIT_fed_deduction!AY30*CIT_history!AY$54*CIT_history!AY30)))</f>
        <v>0</v>
      </c>
      <c r="AZ30" s="22">
        <f>IF(CIT_fed_deduction!AZ30="",0,(CIT_history!AZ30*(1-CIT_fed_deduction!AZ30*CIT_history!AZ$54))/(1-(CIT_fed_deduction!AZ30*CIT_history!AZ$54*CIT_history!AZ30)))</f>
        <v>0</v>
      </c>
      <c r="BA30" s="22">
        <f>IF(CIT_fed_deduction!BA30="",0,(CIT_history!BA30*(1-CIT_fed_deduction!BA30*CIT_history!BA$54))/(1-(CIT_fed_deduction!BA30*CIT_history!BA$54*CIT_history!BA30)))</f>
        <v>0</v>
      </c>
      <c r="BB30" s="22">
        <f>IF(CIT_fed_deduction!BB30="",0,(CIT_history!BB30*(1-CIT_fed_deduction!BB30*CIT_history!BB$54))/(1-(CIT_fed_deduction!BB30*CIT_history!BB$54*CIT_history!BB30)))</f>
        <v>0</v>
      </c>
      <c r="BC30" s="22">
        <f>IF(CIT_fed_deduction!BC30="",0,(CIT_history!BC30*(1-CIT_fed_deduction!BC30*CIT_history!BC$54))/(1-(CIT_fed_deduction!BC30*CIT_history!BC$54*CIT_history!BC30)))</f>
        <v>0</v>
      </c>
      <c r="BD30" s="22">
        <f>IF(CIT_fed_deduction!BD30="",0,(CIT_history!BD30*(1-CIT_fed_deduction!BD30*CIT_history!BD$54))/(1-(CIT_fed_deduction!BD30*CIT_history!BD$54*CIT_history!BD30)))</f>
        <v>0</v>
      </c>
      <c r="BE30" s="22">
        <f>IF(CIT_fed_deduction!BE30="",0,(CIT_history!BE30*(1-CIT_fed_deduction!BE30*CIT_history!BE$54))/(1-(CIT_fed_deduction!BE30*CIT_history!BE$54*CIT_history!BE30)))</f>
        <v>0</v>
      </c>
      <c r="BF30" s="22">
        <f>IF(CIT_fed_deduction!BF30="",0,(CIT_history!BF30*(1-CIT_fed_deduction!BF30*CIT_history!BF$54))/(1-(CIT_fed_deduction!BF30*CIT_history!BF$54*CIT_history!BF30)))</f>
        <v>0</v>
      </c>
      <c r="BG30" s="22">
        <f>IF(CIT_fed_deduction!BG30="",0,(CIT_history!BG30*(1-CIT_fed_deduction!BG30*CIT_history!BG$54))/(1-(CIT_fed_deduction!BG30*CIT_history!BG$54*CIT_history!BG30)))</f>
        <v>0</v>
      </c>
      <c r="BH30" s="22">
        <f>IF(CIT_fed_deduction!BH30="",0,(CIT_history!BH30*(1-CIT_fed_deduction!BH30*CIT_history!BH$54))/(1-(CIT_fed_deduction!BH30*CIT_history!BH$54*CIT_history!BH30)))</f>
        <v>0</v>
      </c>
      <c r="BI30" s="22">
        <f>IF(CIT_fed_deduction!BI30="",0,(CIT_history!BI30*(1-CIT_fed_deduction!BI30*CIT_history!BI$54))/(1-(CIT_fed_deduction!BI30*CIT_history!BI$54*CIT_history!BI30)))</f>
        <v>0</v>
      </c>
      <c r="BJ30" s="22">
        <f>IF(CIT_fed_deduction!BJ30="",0,(CIT_history!BJ30*(1-CIT_fed_deduction!BJ30*CIT_history!BJ$54))/(1-(CIT_fed_deduction!BJ30*CIT_history!BJ$54*CIT_history!BJ30)))</f>
        <v>0</v>
      </c>
      <c r="BK30" s="22">
        <f>IF(CIT_fed_deduction!BK30="",0,(CIT_history!BK30*(1-CIT_fed_deduction!BK30*CIT_history!BK$54))/(1-(CIT_fed_deduction!BK30*CIT_history!BK$54*CIT_history!BK30)))</f>
        <v>0</v>
      </c>
      <c r="BL30" s="22">
        <f>IF(CIT_fed_deduction!BL30="",0,(CIT_history!BL30*(1-CIT_fed_deduction!BL30*CIT_history!BL$54))/(1-(CIT_fed_deduction!BL30*CIT_history!BL$54*CIT_history!BL30)))</f>
        <v>0</v>
      </c>
      <c r="BM30" s="22">
        <f>IF(CIT_fed_deduction!BM30="",0,(CIT_history!BM30*(1-CIT_fed_deduction!BM30*CIT_history!BM$54))/(1-(CIT_fed_deduction!BM30*CIT_history!BM$54*CIT_history!BM30)))</f>
        <v>0</v>
      </c>
      <c r="BN30" s="22">
        <f>IF(CIT_fed_deduction!BN30="",0,(CIT_history!BN30*(1-CIT_fed_deduction!BN30*CIT_history!BN$54))/(1-(CIT_fed_deduction!BN30*CIT_history!BN$54*CIT_history!BN30)))</f>
        <v>0</v>
      </c>
      <c r="BO30" s="22">
        <f>IF(CIT_fed_deduction!BO30="",0,(CIT_history!BO30*(1-CIT_fed_deduction!BO30*CIT_history!BO$54))/(1-(CIT_fed_deduction!BO30*CIT_history!BO$54*CIT_history!BO30)))</f>
        <v>0</v>
      </c>
      <c r="BP30" s="22">
        <f>IF(CIT_fed_deduction!BP30="",0,(CIT_history!BP30*(1-CIT_fed_deduction!BP30*CIT_history!BP$54))/(1-(CIT_fed_deduction!BP30*CIT_history!BP$54*CIT_history!BP30)))</f>
        <v>0</v>
      </c>
      <c r="BQ30" s="22">
        <f>IF(CIT_fed_deduction!BQ30="",0,(CIT_history!BQ30*(1-CIT_fed_deduction!BQ30*CIT_history!BQ$54))/(1-(CIT_fed_deduction!BQ30*CIT_history!BQ$54*CIT_history!BQ30)))</f>
        <v>0</v>
      </c>
      <c r="BR30" s="22">
        <f>IF(CIT_fed_deduction!BR30="",0,(CIT_history!BR30*(1-CIT_fed_deduction!BR30*CIT_history!BR$54))/(1-(CIT_fed_deduction!BR30*CIT_history!BR$54*CIT_history!BR30)))</f>
        <v>0</v>
      </c>
      <c r="BS30" s="22">
        <f>IF(CIT_fed_deduction!BS30="",0,(CIT_history!BS30*(1-CIT_fed_deduction!BS30*CIT_history!BS$54))/(1-(CIT_fed_deduction!BS30*CIT_history!BS$54*CIT_history!BS30)))</f>
        <v>0</v>
      </c>
      <c r="BT30" s="22">
        <f>IF(CIT_fed_deduction!BT30="",0,(CIT_history!BT30*(1-CIT_fed_deduction!BT30*CIT_history!BT$54))/(1-(CIT_fed_deduction!BT30*CIT_history!BT$54*CIT_history!BT30)))</f>
        <v>0</v>
      </c>
      <c r="BU30" s="22">
        <f>IF(CIT_fed_deduction!BU30="",0,(CIT_history!BU30*(1-CIT_fed_deduction!BU30*CIT_history!BU$54))/(1-(CIT_fed_deduction!BU30*CIT_history!BU$54*CIT_history!BU30)))</f>
        <v>0</v>
      </c>
      <c r="BV30" s="22">
        <f>IF(CIT_fed_deduction!BV30="",0,(CIT_history!BV30*(1-CIT_fed_deduction!BV30*CIT_history!BV$54))/(1-(CIT_fed_deduction!BV30*CIT_history!BV$54*CIT_history!BV30)))</f>
        <v>0</v>
      </c>
      <c r="BW30" s="22">
        <f>IF(CIT_fed_deduction!BW30="",0,(CIT_history!BW30*(1-CIT_fed_deduction!BW30*CIT_history!BW$54))/(1-(CIT_fed_deduction!BW30*CIT_history!BW$54*CIT_history!BW30)))</f>
        <v>0</v>
      </c>
      <c r="BX30" s="22">
        <f>IF(CIT_fed_deduction!BX30="",0,(CIT_history!BX30*(1-CIT_fed_deduction!BX30*CIT_history!BX$54))/(1-(CIT_fed_deduction!BX30*CIT_history!BX$54*CIT_history!BX30)))</f>
        <v>0</v>
      </c>
      <c r="BY30" s="22">
        <f>IF(CIT_fed_deduction!BY30="",0,(CIT_history!BY30*(1-CIT_fed_deduction!BY30*CIT_history!BY$54))/(1-(CIT_fed_deduction!BY30*CIT_history!BY$54*CIT_history!BY30)))</f>
        <v>0</v>
      </c>
      <c r="BZ30" s="22">
        <f>IF(CIT_fed_deduction!BZ30="",0,(CIT_history!BZ30*(1-CIT_fed_deduction!BZ30*CIT_history!BZ$54))/(1-(CIT_fed_deduction!BZ30*CIT_history!BZ$54*CIT_history!BZ30)))</f>
        <v>0</v>
      </c>
      <c r="CA30" s="22">
        <f>IF(CIT_fed_deduction!CA30="",0,(CIT_history!CA30*(1-CIT_fed_deduction!CA30*CIT_history!CA$54))/(1-(CIT_fed_deduction!CA30*CIT_history!CA$54*CIT_history!CA30)))</f>
        <v>0</v>
      </c>
      <c r="CB30" s="22">
        <f>IF(CIT_fed_deduction!CB30="",0,(CIT_history!CB30*(1-CIT_fed_deduction!CB30*CIT_history!CB$54))/(1-(CIT_fed_deduction!CB30*CIT_history!CB$54*CIT_history!CB30)))</f>
        <v>0</v>
      </c>
      <c r="CC30" s="22">
        <f>IF(CIT_fed_deduction!CC30="",0,(CIT_history!CC30*(1-CIT_fed_deduction!CC30*CIT_history!CC$54))/(1-(CIT_fed_deduction!CC30*CIT_history!CC$54*CIT_history!CC30)))</f>
        <v>0</v>
      </c>
      <c r="CD30" s="22">
        <f>IF(CIT_fed_deduction!CD30="",0,(CIT_history!CD30*(1-CIT_fed_deduction!CD30*CIT_history!CD$54))/(1-(CIT_fed_deduction!CD30*CIT_history!CD$54*CIT_history!CD30)))</f>
        <v>0</v>
      </c>
      <c r="CE30" s="22">
        <f>IF(CIT_fed_deduction!CE30="",0,(CIT_history!CE30*(1-CIT_fed_deduction!CE30*CIT_history!CE$54))/(1-(CIT_fed_deduction!CE30*CIT_history!CE$54*CIT_history!CE30)))</f>
        <v>0</v>
      </c>
      <c r="CF30" s="22">
        <f>IF(CIT_fed_deduction!CF30="",0,(CIT_history!CF30*(1-CIT_fed_deduction!CF30*CIT_history!CF$54))/(1-(CIT_fed_deduction!CF30*CIT_history!CF$54*CIT_history!CF30)))</f>
        <v>0</v>
      </c>
      <c r="CG30" s="22">
        <f>IF(CIT_fed_deduction!CG30="",0,(CIT_history!CG30*(1-CIT_fed_deduction!CG30*CIT_history!CG$54))/(1-(CIT_fed_deduction!CG30*CIT_history!CG$54*CIT_history!CG30)))</f>
        <v>0</v>
      </c>
      <c r="CH30" s="22">
        <f>IF(CIT_fed_deduction!CH30="",0,(CIT_history!CH30*(1-CIT_fed_deduction!CH30*CIT_history!CH$54))/(1-(CIT_fed_deduction!CH30*CIT_history!CH$54*CIT_history!CH30)))</f>
        <v>0</v>
      </c>
      <c r="CI30" s="22">
        <f>IF(CIT_fed_deduction!CI30="",0,(CIT_history!CI30*(1-CIT_fed_deduction!CI30*CIT_history!CI$54))/(1-(CIT_fed_deduction!CI30*CIT_history!CI$54*CIT_history!CI30)))</f>
        <v>0</v>
      </c>
      <c r="CJ30" s="22">
        <f>IF(CIT_fed_deduction!CJ30="",0,(CIT_history!CJ30*(1-CIT_fed_deduction!CJ30*CIT_history!CJ$54))/(1-(CIT_fed_deduction!CJ30*CIT_history!CJ$54*CIT_history!CJ30)))</f>
        <v>0</v>
      </c>
      <c r="CK30" s="22">
        <f>IF(CIT_fed_deduction!CK30="",0,(CIT_history!CK30*(1-CIT_fed_deduction!CK30*CIT_history!CK$54))/(1-(CIT_fed_deduction!CK30*CIT_history!CK$54*CIT_history!CK30)))</f>
        <v>0</v>
      </c>
      <c r="CL30" s="22">
        <f>IF(CIT_fed_deduction!CL30="",0,(CIT_history!CL30*(1-CIT_fed_deduction!CL30*CIT_history!CL$54))/(1-(CIT_fed_deduction!CL30*CIT_history!CL$54*CIT_history!CL30)))</f>
        <v>0</v>
      </c>
      <c r="CM30" s="22">
        <f>IF(CIT_fed_deduction!CM30="",0,(CIT_history!CM30*(1-CIT_fed_deduction!CM30*CIT_history!CM$54))/(1-(CIT_fed_deduction!CM30*CIT_history!CM$54*CIT_history!CM30)))</f>
        <v>0</v>
      </c>
      <c r="CN30" s="22">
        <f>IF(CIT_fed_deduction!CN30="",0,(CIT_history!CN30*(1-CIT_fed_deduction!CN30*CIT_history!CN$54))/(1-(CIT_fed_deduction!CN30*CIT_history!CN$54*CIT_history!CN30)))</f>
        <v>0</v>
      </c>
      <c r="CO30" s="22">
        <f>IF(CIT_fed_deduction!CO30="",0,(CIT_history!CO30*(1-CIT_fed_deduction!CO30*CIT_history!CO$54))/(1-(CIT_fed_deduction!CO30*CIT_history!CO$54*CIT_history!CO30)))</f>
        <v>0</v>
      </c>
      <c r="CP30" s="22">
        <f>IF(CIT_fed_deduction!CP30="",0,(CIT_history!CP30*(1-CIT_fed_deduction!CP30*CIT_history!CP$54))/(1-(CIT_fed_deduction!CP30*CIT_history!CP$54*CIT_history!CP30)))</f>
        <v>0</v>
      </c>
      <c r="CQ30" s="22">
        <f>IF(CIT_fed_deduction!CQ30="",0,(CIT_history!CQ30*(1-CIT_fed_deduction!CQ30*CIT_history!CQ$54))/(1-(CIT_fed_deduction!CQ30*CIT_history!CQ$54*CIT_history!CQ30)))</f>
        <v>0</v>
      </c>
      <c r="CR30" s="22">
        <f>IF(CIT_fed_deduction!CR30="",0,(CIT_history!CR30*(1-CIT_fed_deduction!CR30*CIT_history!CR$54))/(1-(CIT_fed_deduction!CR30*CIT_history!CR$54*CIT_history!CR30)))</f>
        <v>0</v>
      </c>
      <c r="CS30" s="22">
        <f>IF(CIT_fed_deduction!CS30="",0,(CIT_history!CS30*(1-CIT_fed_deduction!CS30*CIT_history!CS$54))/(1-(CIT_fed_deduction!CS30*CIT_history!CS$54*CIT_history!CS30)))</f>
        <v>0</v>
      </c>
      <c r="CT30" s="22">
        <f>IF(CIT_fed_deduction!CT30="",0,(CIT_history!CT30*(1-CIT_fed_deduction!CT30*CIT_history!CT$54))/(1-(CIT_fed_deduction!CT30*CIT_history!CT$54*CIT_history!CT30)))</f>
        <v>0</v>
      </c>
      <c r="CU30" s="22">
        <f>IF(CIT_fed_deduction!CU30="",0,(CIT_history!CU30*(1-CIT_fed_deduction!CU30*CIT_history!CU$54))/(1-(CIT_fed_deduction!CU30*CIT_history!CU$54*CIT_history!CU30)))</f>
        <v>0</v>
      </c>
      <c r="CV30" s="22">
        <f>IF(CIT_fed_deduction!CV30="",0,(CIT_history!CV30*(1-CIT_fed_deduction!CV30*CIT_history!CV$54))/(1-(CIT_fed_deduction!CV30*CIT_history!CV$54*CIT_history!CV30)))</f>
        <v>0</v>
      </c>
      <c r="CW30" s="22">
        <f>IF(CIT_fed_deduction!CW30="",0,(CIT_history!CW30*(1-CIT_fed_deduction!CW30*CIT_history!CW$54))/(1-(CIT_fed_deduction!CW30*CIT_history!CW$54*CIT_history!CW30)))</f>
        <v>0</v>
      </c>
      <c r="CX30" s="22">
        <f>IF(CIT_fed_deduction!CX30="",0,(CIT_history!CX30*(1-CIT_fed_deduction!CX30*CIT_history!CX$54))/(1-(CIT_fed_deduction!CX30*CIT_history!CX$54*CIT_history!CX30)))</f>
        <v>0</v>
      </c>
      <c r="CY30" s="22">
        <f>IF(CIT_fed_deduction!CY30="",0,(CIT_history!CY30*(1-CIT_fed_deduction!CY30*CIT_history!CY$54))/(1-(CIT_fed_deduction!CY30*CIT_history!CY$54*CIT_history!CY30)))</f>
        <v>0</v>
      </c>
      <c r="CZ30" s="22">
        <f>IF(CIT_fed_deduction!CZ30="",0,(CIT_history!CZ30*(1-CIT_fed_deduction!CZ30*CIT_history!CZ$54))/(1-(CIT_fed_deduction!CZ30*CIT_history!CZ$54*CIT_history!CZ30)))</f>
        <v>0</v>
      </c>
      <c r="DA30" s="22">
        <f>IF(CIT_fed_deduction!DA30="",0,(CIT_history!DA30*(1-CIT_fed_deduction!DA30*CIT_history!DA$54))/(1-(CIT_fed_deduction!DA30*CIT_history!DA$54*CIT_history!DA30)))</f>
        <v>0</v>
      </c>
      <c r="DB30" s="22">
        <f>IF(CIT_fed_deduction!DB30="",0,(CIT_history!DB30*(1-CIT_fed_deduction!DB30*CIT_history!DB$54))/(1-(CIT_fed_deduction!DB30*CIT_history!DB$54*CIT_history!DB30)))</f>
        <v>0</v>
      </c>
      <c r="DC30" s="22">
        <f>IF(CIT_fed_deduction!DC30="",0,(CIT_history!DC30*(1-CIT_fed_deduction!DC30*CIT_history!DC$54))/(1-(CIT_fed_deduction!DC30*CIT_history!DC$54*CIT_history!DC30)))</f>
        <v>0</v>
      </c>
      <c r="DD30" s="22">
        <f>IF(CIT_fed_deduction!DD30="",0,(CIT_history!DD30*(1-CIT_fed_deduction!DD30*CIT_history!DD$54))/(1-(CIT_fed_deduction!DD30*CIT_history!DD$54*CIT_history!DD30)))</f>
        <v>0</v>
      </c>
      <c r="DE30" s="22">
        <f>IF(CIT_fed_deduction!DE30="",0,(CIT_history!DE30*(1-CIT_fed_deduction!DE30*CIT_history!DE$54))/(1-(CIT_fed_deduction!DE30*CIT_history!DE$54*CIT_history!DE30)))</f>
        <v>0</v>
      </c>
      <c r="DF30" s="22">
        <f>IF(CIT_fed_deduction!DF30="",0,(CIT_history!DF30*(1-CIT_fed_deduction!DF30*CIT_history!DF$54))/(1-(CIT_fed_deduction!DF30*CIT_history!DF$54*CIT_history!DF30)))</f>
        <v>0</v>
      </c>
      <c r="DG30" s="22">
        <f>IF(CIT_fed_deduction!DG30="",0,(CIT_history!DG30*(1-CIT_fed_deduction!DG30*CIT_history!DG$54))/(1-(CIT_fed_deduction!DG30*CIT_history!DG$54*CIT_history!DG30)))</f>
        <v>0</v>
      </c>
      <c r="DH30" s="22">
        <f>IF(CIT_fed_deduction!DH30="",0,(CIT_history!DH30*(1-CIT_fed_deduction!DH30*CIT_history!DH$54))/(1-(CIT_fed_deduction!DH30*CIT_history!DH$54*CIT_history!DH30)))</f>
        <v>0</v>
      </c>
      <c r="DI30" s="22">
        <f>IF(CIT_fed_deduction!DI30="",0,(CIT_history!DI30*(1-CIT_fed_deduction!DI30*CIT_history!DI$54))/(1-(CIT_fed_deduction!DI30*CIT_history!DI$54*CIT_history!DI30)))</f>
        <v>0</v>
      </c>
      <c r="DJ30" s="22">
        <f>IF(CIT_fed_deduction!DJ30="",0,(CIT_history!DJ30*(1-CIT_fed_deduction!DJ30*CIT_history!DJ$54))/(1-(CIT_fed_deduction!DJ30*CIT_history!DJ$54*CIT_history!DJ30)))</f>
        <v>0</v>
      </c>
      <c r="DK30" s="22">
        <f>IF(CIT_fed_deduction!DK30="",0,(CIT_history!DK30*(1-CIT_fed_deduction!DK30*CIT_history!DK$54))/(1-(CIT_fed_deduction!DK30*CIT_history!DK$54*CIT_history!DK30)))</f>
        <v>0</v>
      </c>
      <c r="DL30" s="22">
        <f>IF(CIT_fed_deduction!DL30="",0,(CIT_history!DL30*(1-CIT_fed_deduction!DL30*CIT_history!DL$54))/(1-(CIT_fed_deduction!DL30*CIT_history!DL$54*CIT_history!DL30)))</f>
        <v>0</v>
      </c>
      <c r="DM30" s="22">
        <f>IF(CIT_fed_deduction!DM30="",0,(CIT_history!DM30*(1-CIT_fed_deduction!DM30*CIT_history!DM$54))/(1-(CIT_fed_deduction!DM30*CIT_history!DM$54*CIT_history!DM30)))</f>
        <v>0</v>
      </c>
      <c r="DN30" s="22">
        <f>IF(CIT_fed_deduction!DN30="",0,(CIT_history!DN30*(1-CIT_fed_deduction!DN30*CIT_history!DN$54))/(1-(CIT_fed_deduction!DN30*CIT_history!DN$54*CIT_history!DN30)))</f>
        <v>0</v>
      </c>
      <c r="DO30" s="22">
        <f>IF(CIT_fed_deduction!DO30="",0,(CIT_history!DO30*(1-CIT_fed_deduction!DO30*CIT_history!DO$54))/(1-(CIT_fed_deduction!DO30*CIT_history!DO$54*CIT_history!DO30)))</f>
        <v>0</v>
      </c>
      <c r="DP30" s="22">
        <f>IF(CIT_fed_deduction!DP30="",0,(CIT_history!DP30*(1-CIT_fed_deduction!DP30*CIT_history!DP$54))/(1-(CIT_fed_deduction!DP30*CIT_history!DP$54*CIT_history!DP30)))</f>
        <v>0</v>
      </c>
      <c r="DQ30" s="22">
        <f>IF(CIT_fed_deduction!DQ30="",0,(CIT_history!DQ30*(1-CIT_fed_deduction!DQ30*CIT_history!DQ$54))/(1-(CIT_fed_deduction!DQ30*CIT_history!DQ$54*CIT_history!DQ30)))</f>
        <v>0</v>
      </c>
      <c r="DR30" s="22">
        <f>IF(CIT_fed_deduction!DR30="",0,(CIT_history!DR30*(1-CIT_fed_deduction!DR30*CIT_history!DR$54))/(1-(CIT_fed_deduction!DR30*CIT_history!DR$54*CIT_history!DR30)))</f>
        <v>0</v>
      </c>
      <c r="DS30" s="22">
        <f>IF(CIT_fed_deduction!DS30="",0,(CIT_history!DS30*(1-CIT_fed_deduction!DS30*CIT_history!DS$54))/(1-(CIT_fed_deduction!DS30*CIT_history!DS$54*CIT_history!DS30)))</f>
        <v>0</v>
      </c>
      <c r="DT30" s="22">
        <f>IF(CIT_fed_deduction!DT30="",0,(CIT_history!DT30*(1-CIT_fed_deduction!DT30*CIT_history!DT$54))/(1-(CIT_fed_deduction!DT30*CIT_history!DT$54*CIT_history!DT30)))</f>
        <v>0</v>
      </c>
      <c r="DU30" s="22">
        <f>IF(CIT_fed_deduction!DU30="",0,(CIT_history!DU30*(1-CIT_fed_deduction!DU30*CIT_history!DU$54))/(1-(CIT_fed_deduction!DU30*CIT_history!DU$54*CIT_history!DU30)))</f>
        <v>0</v>
      </c>
      <c r="DV30" s="22">
        <f>IF(CIT_fed_deduction!DV30="",0,(CIT_history!DV30*(1-CIT_fed_deduction!DV30*CIT_history!DV$54))/(1-(CIT_fed_deduction!DV30*CIT_history!DV$54*CIT_history!DV30)))</f>
        <v>0</v>
      </c>
      <c r="DW30" s="22">
        <f>IF(CIT_fed_deduction!DW30="",0,(CIT_history!DW30*(1-CIT_fed_deduction!DW30*CIT_history!DW$54))/(1-(CIT_fed_deduction!DW30*CIT_history!DW$54*CIT_history!DW30)))</f>
        <v>0</v>
      </c>
      <c r="DX30" s="22">
        <f>IF(CIT_fed_deduction!DX30="",0,(CIT_history!DX30*(1-CIT_fed_deduction!DX30*CIT_history!DX$54))/(1-(CIT_fed_deduction!DX30*CIT_history!DX$54*CIT_history!DX30)))</f>
        <v>0</v>
      </c>
      <c r="DY30" s="144">
        <f>IF(CIT_fed_deduction!DY30="",0,(CIT_history!DY30*(1-CIT_fed_deduction!DY30*CIT_history!DY$54))/(1-(CIT_fed_deduction!DY30*CIT_history!DY$54*CIT_history!DY30)))</f>
        <v>0</v>
      </c>
      <c r="DZ30" s="68"/>
      <c r="EA30" s="68"/>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1"/>
      <c r="FL30" s="1"/>
      <c r="FM30" s="1"/>
      <c r="FN30" s="1"/>
    </row>
    <row r="31" spans="1:170" ht="15" customHeight="1">
      <c r="A31" s="137" t="s">
        <v>55</v>
      </c>
      <c r="B31" s="22">
        <f>IF(CIT_fed_deduction!B31="",0,(CIT_history!B31*(1-CIT_fed_deduction!B31*CIT_history!B$54))/(1-(CIT_fed_deduction!B31*CIT_history!B$54*CIT_history!B31)))</f>
        <v>0</v>
      </c>
      <c r="C31" s="22">
        <f>IF(CIT_fed_deduction!C31="",0,(CIT_history!C31*(1-CIT_fed_deduction!C31*CIT_history!C$54))/(1-(CIT_fed_deduction!C31*CIT_history!C$54*CIT_history!C31)))</f>
        <v>0</v>
      </c>
      <c r="D31" s="22">
        <f>IF(CIT_fed_deduction!D31="",0,(CIT_history!D31*(1-CIT_fed_deduction!D31*CIT_history!D$54))/(1-(CIT_fed_deduction!D31*CIT_history!D$54*CIT_history!D31)))</f>
        <v>0</v>
      </c>
      <c r="E31" s="22">
        <f>IF(CIT_fed_deduction!E31="",0,(CIT_history!E31*(1-CIT_fed_deduction!E31*CIT_history!E$54))/(1-(CIT_fed_deduction!E31*CIT_history!E$54*CIT_history!E31)))</f>
        <v>0</v>
      </c>
      <c r="F31" s="22">
        <f>IF(CIT_fed_deduction!F31="",0,(CIT_history!F31*(1-CIT_fed_deduction!F31*CIT_history!F$54))/(1-(CIT_fed_deduction!F31*CIT_history!F$54*CIT_history!F31)))</f>
        <v>0</v>
      </c>
      <c r="G31" s="22">
        <f>IF(CIT_fed_deduction!G31="",0,(CIT_history!G31*(1-CIT_fed_deduction!G31*CIT_history!G$54))/(1-(CIT_fed_deduction!G31*CIT_history!G$54*CIT_history!G31)))</f>
        <v>0</v>
      </c>
      <c r="H31" s="22">
        <f>IF(CIT_fed_deduction!H31="",0,(CIT_history!H31*(1-CIT_fed_deduction!H31*CIT_history!H$54))/(1-(CIT_fed_deduction!H31*CIT_history!H$54*CIT_history!H31)))</f>
        <v>0</v>
      </c>
      <c r="I31" s="22">
        <f>IF(CIT_fed_deduction!I31="",0,(CIT_history!I31*(1-CIT_fed_deduction!I31*CIT_history!I$54))/(1-(CIT_fed_deduction!I31*CIT_history!I$54*CIT_history!I31)))</f>
        <v>0</v>
      </c>
      <c r="J31" s="22">
        <f>IF(CIT_fed_deduction!J31="",0,(CIT_history!J31*(1-CIT_fed_deduction!J31*CIT_history!J$54))/(1-(CIT_fed_deduction!J31*CIT_history!J$54*CIT_history!J31)))</f>
        <v>0</v>
      </c>
      <c r="K31" s="22">
        <f>IF(CIT_fed_deduction!K31="",0,(CIT_history!K31*(1-CIT_fed_deduction!K31*CIT_history!K$54))/(1-(CIT_fed_deduction!K31*CIT_history!K$54*CIT_history!K31)))</f>
        <v>0</v>
      </c>
      <c r="L31" s="22">
        <f>IF(CIT_fed_deduction!L31="",0,(CIT_history!L31*(1-CIT_fed_deduction!L31*CIT_history!L$54))/(1-(CIT_fed_deduction!L31*CIT_history!L$54*CIT_history!L31)))</f>
        <v>0</v>
      </c>
      <c r="M31" s="22">
        <f>IF(CIT_fed_deduction!M31="",0,(CIT_history!M31*(1-CIT_fed_deduction!M31*CIT_history!M$54))/(1-(CIT_fed_deduction!M31*CIT_history!M$54*CIT_history!M31)))</f>
        <v>0</v>
      </c>
      <c r="N31" s="22">
        <f>IF(CIT_fed_deduction!N31="",0,(CIT_history!N31*(1-CIT_fed_deduction!N31*CIT_history!N$54))/(1-(CIT_fed_deduction!N31*CIT_history!N$54*CIT_history!N31)))</f>
        <v>0</v>
      </c>
      <c r="O31" s="22">
        <f>IF(CIT_fed_deduction!O31="",0,(CIT_history!O31*(1-CIT_fed_deduction!O31*CIT_history!O$54))/(1-(CIT_fed_deduction!O31*CIT_history!O$54*CIT_history!O31)))</f>
        <v>0</v>
      </c>
      <c r="P31" s="22">
        <f>IF(CIT_fed_deduction!P31="",0,(CIT_history!P31*(1-CIT_fed_deduction!P31*CIT_history!P$54))/(1-(CIT_fed_deduction!P31*CIT_history!P$54*CIT_history!P31)))</f>
        <v>0</v>
      </c>
      <c r="Q31" s="22">
        <f>IF(CIT_fed_deduction!Q31="",0,(CIT_history!Q31*(1-CIT_fed_deduction!Q31*CIT_history!Q$54))/(1-(CIT_fed_deduction!Q31*CIT_history!Q$54*CIT_history!Q31)))</f>
        <v>0</v>
      </c>
      <c r="R31" s="22">
        <f>IF(CIT_fed_deduction!R31="",0,(CIT_history!R31*(1-CIT_fed_deduction!R31*CIT_history!R$54))/(1-(CIT_fed_deduction!R31*CIT_history!R$54*CIT_history!R31)))</f>
        <v>0</v>
      </c>
      <c r="S31" s="22">
        <f>IF(CIT_fed_deduction!S31="",0,(CIT_history!S31*(1-CIT_fed_deduction!S31*CIT_history!S$54))/(1-(CIT_fed_deduction!S31*CIT_history!S$54*CIT_history!S31)))</f>
        <v>0</v>
      </c>
      <c r="T31" s="22">
        <f>IF(CIT_fed_deduction!T31="",0,(CIT_history!T31*(1-CIT_fed_deduction!T31*CIT_history!T$54))/(1-(CIT_fed_deduction!T31*CIT_history!T$54*CIT_history!T31)))</f>
        <v>0</v>
      </c>
      <c r="U31" s="22">
        <f>IF(CIT_fed_deduction!U31="",0,(CIT_history!U31*(1-CIT_fed_deduction!U31*CIT_history!U$54))/(1-(CIT_fed_deduction!U31*CIT_history!U$54*CIT_history!U31)))</f>
        <v>0</v>
      </c>
      <c r="V31" s="22">
        <f>IF(CIT_fed_deduction!V31="",0,(CIT_history!V31*(1-CIT_fed_deduction!V31*CIT_history!V$54))/(1-(CIT_fed_deduction!V31*CIT_history!V$54*CIT_history!V31)))</f>
        <v>0</v>
      </c>
      <c r="W31" s="22">
        <f>IF(CIT_fed_deduction!W31="",0,(CIT_history!W31*(1-CIT_fed_deduction!W31*CIT_history!W$54))/(1-(CIT_fed_deduction!W31*CIT_history!W$54*CIT_history!W31)))</f>
        <v>0</v>
      </c>
      <c r="X31" s="22">
        <f>IF(CIT_fed_deduction!X31="",0,(CIT_history!X31*(1-CIT_fed_deduction!X31*CIT_history!X$54))/(1-(CIT_fed_deduction!X31*CIT_history!X$54*CIT_history!X31)))</f>
        <v>0</v>
      </c>
      <c r="Y31" s="22">
        <f>IF(CIT_fed_deduction!Y31="",0,(CIT_history!Y31*(1-CIT_fed_deduction!Y31*CIT_history!Y$54))/(1-(CIT_fed_deduction!Y31*CIT_history!Y$54*CIT_history!Y31)))</f>
        <v>0</v>
      </c>
      <c r="Z31" s="22">
        <f>IF(CIT_fed_deduction!Z31="",0,(CIT_history!Z31*(1-CIT_fed_deduction!Z31*CIT_history!Z$54))/(1-(CIT_fed_deduction!Z31*CIT_history!Z$54*CIT_history!Z31)))</f>
        <v>0</v>
      </c>
      <c r="AA31" s="22">
        <f>IF(CIT_fed_deduction!AA31="",0,(CIT_history!AA31*(1-CIT_fed_deduction!AA31*CIT_history!AA$54))/(1-(CIT_fed_deduction!AA31*CIT_history!AA$54*CIT_history!AA31)))</f>
        <v>0</v>
      </c>
      <c r="AB31" s="22">
        <f>IF(CIT_fed_deduction!AB31="",0,(CIT_history!AB31*(1-CIT_fed_deduction!AB31*CIT_history!AB$54))/(1-(CIT_fed_deduction!AB31*CIT_history!AB$54*CIT_history!AB31)))</f>
        <v>0</v>
      </c>
      <c r="AC31" s="22">
        <f>IF(CIT_fed_deduction!AC31="",0,(CIT_history!AC31*(1-CIT_fed_deduction!AC31*CIT_history!AC$54))/(1-(CIT_fed_deduction!AC31*CIT_history!AC$54*CIT_history!AC31)))</f>
        <v>0</v>
      </c>
      <c r="AD31" s="22">
        <f>IF(CIT_fed_deduction!AD31="",0,(CIT_history!AD31*(1-CIT_fed_deduction!AD31*CIT_history!AD$54))/(1-(CIT_fed_deduction!AD31*CIT_history!AD$54*CIT_history!AD31)))</f>
        <v>0</v>
      </c>
      <c r="AE31" s="22">
        <f>IF(CIT_fed_deduction!AE31="",0,(CIT_history!AE31*(1-CIT_fed_deduction!AE31*CIT_history!AE$54))/(1-(CIT_fed_deduction!AE31*CIT_history!AE$54*CIT_history!AE31)))</f>
        <v>0</v>
      </c>
      <c r="AF31" s="22">
        <f>IF(CIT_fed_deduction!AF31="",0,(CIT_history!AF31*(1-CIT_fed_deduction!AF31*CIT_history!AF$54))/(1-(CIT_fed_deduction!AF31*CIT_history!AF$54*CIT_history!AF31)))</f>
        <v>0</v>
      </c>
      <c r="AG31" s="22">
        <f>IF(CIT_fed_deduction!AG31="",0,(CIT_history!AG31*(1-CIT_fed_deduction!AG31*CIT_history!AG$54))/(1-(CIT_fed_deduction!AG31*CIT_history!AG$54*CIT_history!AG31)))</f>
        <v>0</v>
      </c>
      <c r="AH31" s="22">
        <f>IF(CIT_fed_deduction!AH31="",0,(CIT_history!AH31*(1-CIT_fed_deduction!AH31*CIT_history!AH$54))/(1-(CIT_fed_deduction!AH31*CIT_history!AH$54*CIT_history!AH31)))</f>
        <v>0</v>
      </c>
      <c r="AI31" s="22">
        <f>IF(CIT_fed_deduction!AI31="",0,(CIT_history!AI31*(1-CIT_fed_deduction!AI31*CIT_history!AI$54))/(1-(CIT_fed_deduction!AI31*CIT_history!AI$54*CIT_history!AI31)))</f>
        <v>0</v>
      </c>
      <c r="AJ31" s="22">
        <f>IF(CIT_fed_deduction!AJ31="",0,(CIT_history!AJ31*(1-CIT_fed_deduction!AJ31*CIT_history!AJ$54))/(1-(CIT_fed_deduction!AJ31*CIT_history!AJ$54*CIT_history!AJ31)))</f>
        <v>0</v>
      </c>
      <c r="AK31" s="22">
        <f>IF(CIT_fed_deduction!AK31="",0,(CIT_history!AK31*(1-CIT_fed_deduction!AK31*CIT_history!AK$54))/(1-(CIT_fed_deduction!AK31*CIT_history!AK$54*CIT_history!AK31)))</f>
        <v>0</v>
      </c>
      <c r="AL31" s="22">
        <f>IF(CIT_fed_deduction!AL31="",0,(CIT_history!AL31*(1-CIT_fed_deduction!AL31*CIT_history!AL$54))/(1-(CIT_fed_deduction!AL31*CIT_history!AL$54*CIT_history!AL31)))</f>
        <v>0</v>
      </c>
      <c r="AM31" s="22">
        <f>IF(CIT_fed_deduction!AM31="",0,(CIT_history!AM31*(1-CIT_fed_deduction!AM31*CIT_history!AM$54))/(1-(CIT_fed_deduction!AM31*CIT_history!AM$54*CIT_history!AM31)))</f>
        <v>0</v>
      </c>
      <c r="AN31" s="22">
        <f>IF(CIT_fed_deduction!AN31="",0,(CIT_history!AN31*(1-CIT_fed_deduction!AN31*CIT_history!AN$54))/(1-(CIT_fed_deduction!AN31*CIT_history!AN$54*CIT_history!AN31)))</f>
        <v>0</v>
      </c>
      <c r="AO31" s="22">
        <f>IF(CIT_fed_deduction!AO31="",0,(CIT_history!AO31*(1-CIT_fed_deduction!AO31*CIT_history!AO$54))/(1-(CIT_fed_deduction!AO31*CIT_history!AO$54*CIT_history!AO31)))</f>
        <v>0</v>
      </c>
      <c r="AP31" s="22">
        <f>IF(CIT_fed_deduction!AP31="",0,(CIT_history!AP31*(1-CIT_fed_deduction!AP31*CIT_history!AP$54))/(1-(CIT_fed_deduction!AP31*CIT_history!AP$54*CIT_history!AP31)))</f>
        <v>0</v>
      </c>
      <c r="AQ31" s="22">
        <f>IF(CIT_fed_deduction!AQ31="",0,(CIT_history!AQ31*(1-CIT_fed_deduction!AQ31*CIT_history!AQ$54))/(1-(CIT_fed_deduction!AQ31*CIT_history!AQ$54*CIT_history!AQ31)))</f>
        <v>0</v>
      </c>
      <c r="AR31" s="22">
        <f>IF(CIT_fed_deduction!AR31="",0,(CIT_history!AR31*(1-CIT_fed_deduction!AR31*CIT_history!AR$54))/(1-(CIT_fed_deduction!AR31*CIT_history!AR$54*CIT_history!AR31)))</f>
        <v>0</v>
      </c>
      <c r="AS31" s="22">
        <f>IF(CIT_fed_deduction!AS31="",0,(CIT_history!AS31*(1-CIT_fed_deduction!AS31*CIT_history!AS$54))/(1-(CIT_fed_deduction!AS31*CIT_history!AS$54*CIT_history!AS31)))</f>
        <v>0</v>
      </c>
      <c r="AT31" s="22">
        <f>IF(CIT_fed_deduction!AT31="",0,(CIT_history!AT31*(1-CIT_fed_deduction!AT31*CIT_history!AT$54))/(1-(CIT_fed_deduction!AT31*CIT_history!AT$54*CIT_history!AT31)))</f>
        <v>0</v>
      </c>
      <c r="AU31" s="22">
        <f>IF(CIT_fed_deduction!AU31="",0,(CIT_history!AU31*(1-CIT_fed_deduction!AU31*CIT_history!AU$54))/(1-(CIT_fed_deduction!AU31*CIT_history!AU$54*CIT_history!AU31)))</f>
        <v>0</v>
      </c>
      <c r="AV31" s="22">
        <f>IF(CIT_fed_deduction!AV31="",0,(CIT_history!AV31*(1-CIT_fed_deduction!AV31*CIT_history!AV$54))/(1-(CIT_fed_deduction!AV31*CIT_history!AV$54*CIT_history!AV31)))</f>
        <v>0</v>
      </c>
      <c r="AW31" s="22">
        <f>IF(CIT_fed_deduction!AW31="",0,(CIT_history!AW31*(1-CIT_fed_deduction!AW31*CIT_history!AW$54))/(1-(CIT_fed_deduction!AW31*CIT_history!AW$54*CIT_history!AW31)))</f>
        <v>0</v>
      </c>
      <c r="AX31" s="22">
        <f>IF(CIT_fed_deduction!AX31="",0,(CIT_history!AX31*(1-CIT_fed_deduction!AX31*CIT_history!AX$54))/(1-(CIT_fed_deduction!AX31*CIT_history!AX$54*CIT_history!AX31)))</f>
        <v>0</v>
      </c>
      <c r="AY31" s="22">
        <f>IF(CIT_fed_deduction!AY31="",0,(CIT_history!AY31*(1-CIT_fed_deduction!AY31*CIT_history!AY$54))/(1-(CIT_fed_deduction!AY31*CIT_history!AY$54*CIT_history!AY31)))</f>
        <v>0</v>
      </c>
      <c r="AZ31" s="22">
        <f>IF(CIT_fed_deduction!AZ31="",0,(CIT_history!AZ31*(1-CIT_fed_deduction!AZ31*CIT_history!AZ$54))/(1-(CIT_fed_deduction!AZ31*CIT_history!AZ$54*CIT_history!AZ31)))</f>
        <v>0</v>
      </c>
      <c r="BA31" s="22">
        <f>IF(CIT_fed_deduction!BA31="",0,(CIT_history!BA31*(1-CIT_fed_deduction!BA31*CIT_history!BA$54))/(1-(CIT_fed_deduction!BA31*CIT_history!BA$54*CIT_history!BA31)))</f>
        <v>0</v>
      </c>
      <c r="BB31" s="22">
        <f>IF(CIT_fed_deduction!BB31="",0,(CIT_history!BB31*(1-CIT_fed_deduction!BB31*CIT_history!BB$54))/(1-(CIT_fed_deduction!BB31*CIT_history!BB$54*CIT_history!BB31)))</f>
        <v>0</v>
      </c>
      <c r="BC31" s="22">
        <f>IF(CIT_fed_deduction!BC31="",0,(CIT_history!BC31*(1-CIT_fed_deduction!BC31*CIT_history!BC$54))/(1-(CIT_fed_deduction!BC31*CIT_history!BC$54*CIT_history!BC31)))</f>
        <v>0</v>
      </c>
      <c r="BD31" s="22">
        <f>IF(CIT_fed_deduction!BD31="",0,(CIT_history!BD31*(1-CIT_fed_deduction!BD31*CIT_history!BD$54))/(1-(CIT_fed_deduction!BD31*CIT_history!BD$54*CIT_history!BD31)))</f>
        <v>0</v>
      </c>
      <c r="BE31" s="22">
        <f>IF(CIT_fed_deduction!BE31="",0,(CIT_history!BE31*(1-CIT_fed_deduction!BE31*CIT_history!BE$54))/(1-(CIT_fed_deduction!BE31*CIT_history!BE$54*CIT_history!BE31)))</f>
        <v>0</v>
      </c>
      <c r="BF31" s="22">
        <f>IF(CIT_fed_deduction!BF31="",0,(CIT_history!BF31*(1-CIT_fed_deduction!BF31*CIT_history!BF$54))/(1-(CIT_fed_deduction!BF31*CIT_history!BF$54*CIT_history!BF31)))</f>
        <v>0</v>
      </c>
      <c r="BG31" s="22">
        <f>IF(CIT_fed_deduction!BG31="",0,(CIT_history!BG31*(1-CIT_fed_deduction!BG31*CIT_history!BG$54))/(1-(CIT_fed_deduction!BG31*CIT_history!BG$54*CIT_history!BG31)))</f>
        <v>0</v>
      </c>
      <c r="BH31" s="22">
        <f>IF(CIT_fed_deduction!BH31="",0,(CIT_history!BH31*(1-CIT_fed_deduction!BH31*CIT_history!BH$54))/(1-(CIT_fed_deduction!BH31*CIT_history!BH$54*CIT_history!BH31)))</f>
        <v>0</v>
      </c>
      <c r="BI31" s="22">
        <f>IF(CIT_fed_deduction!BI31="",0,(CIT_history!BI31*(1-CIT_fed_deduction!BI31*CIT_history!BI$54))/(1-(CIT_fed_deduction!BI31*CIT_history!BI$54*CIT_history!BI31)))</f>
        <v>0</v>
      </c>
      <c r="BJ31" s="22">
        <f>IF(CIT_fed_deduction!BJ31="",0,(CIT_history!BJ31*(1-CIT_fed_deduction!BJ31*CIT_history!BJ$54))/(1-(CIT_fed_deduction!BJ31*CIT_history!BJ$54*CIT_history!BJ31)))</f>
        <v>0</v>
      </c>
      <c r="BK31" s="22">
        <f>IF(CIT_fed_deduction!BK31="",0,(CIT_history!BK31*(1-CIT_fed_deduction!BK31*CIT_history!BK$54))/(1-(CIT_fed_deduction!BK31*CIT_history!BK$54*CIT_history!BK31)))</f>
        <v>0</v>
      </c>
      <c r="BL31" s="22">
        <f>IF(CIT_fed_deduction!BL31="",0,(CIT_history!BL31*(1-CIT_fed_deduction!BL31*CIT_history!BL$54))/(1-(CIT_fed_deduction!BL31*CIT_history!BL$54*CIT_history!BL31)))</f>
        <v>0</v>
      </c>
      <c r="BM31" s="22">
        <f>IF(CIT_fed_deduction!BM31="",0,(CIT_history!BM31*(1-CIT_fed_deduction!BM31*CIT_history!BM$54))/(1-(CIT_fed_deduction!BM31*CIT_history!BM$54*CIT_history!BM31)))</f>
        <v>0</v>
      </c>
      <c r="BN31" s="22">
        <f>IF(CIT_fed_deduction!BN31="",0,(CIT_history!BN31*(1-CIT_fed_deduction!BN31*CIT_history!BN$54))/(1-(CIT_fed_deduction!BN31*CIT_history!BN$54*CIT_history!BN31)))</f>
        <v>0</v>
      </c>
      <c r="BO31" s="22">
        <f>IF(CIT_fed_deduction!BO31="",0,(CIT_history!BO31*(1-CIT_fed_deduction!BO31*CIT_history!BO$54))/(1-(CIT_fed_deduction!BO31*CIT_history!BO$54*CIT_history!BO31)))</f>
        <v>0</v>
      </c>
      <c r="BP31" s="22">
        <f>IF(CIT_fed_deduction!BP31="",0,(CIT_history!BP31*(1-CIT_fed_deduction!BP31*CIT_history!BP$54))/(1-(CIT_fed_deduction!BP31*CIT_history!BP$54*CIT_history!BP31)))</f>
        <v>0</v>
      </c>
      <c r="BQ31" s="22">
        <f>IF(CIT_fed_deduction!BQ31="",0,(CIT_history!BQ31*(1-CIT_fed_deduction!BQ31*CIT_history!BQ$54))/(1-(CIT_fed_deduction!BQ31*CIT_history!BQ$54*CIT_history!BQ31)))</f>
        <v>0</v>
      </c>
      <c r="BR31" s="22">
        <f>IF(CIT_fed_deduction!BR31="",0,(CIT_history!BR31*(1-CIT_fed_deduction!BR31*CIT_history!BR$54))/(1-(CIT_fed_deduction!BR31*CIT_history!BR$54*CIT_history!BR31)))</f>
        <v>0</v>
      </c>
      <c r="BS31" s="22">
        <f>IF(CIT_fed_deduction!BS31="",0,(CIT_history!BS31*(1-CIT_fed_deduction!BS31*CIT_history!BS$54))/(1-(CIT_fed_deduction!BS31*CIT_history!BS$54*CIT_history!BS31)))</f>
        <v>0</v>
      </c>
      <c r="BT31" s="22">
        <f>IF(CIT_fed_deduction!BT31="",0,(CIT_history!BT31*(1-CIT_fed_deduction!BT31*CIT_history!BT$54))/(1-(CIT_fed_deduction!BT31*CIT_history!BT$54*CIT_history!BT31)))</f>
        <v>0</v>
      </c>
      <c r="BU31" s="22">
        <f>IF(CIT_fed_deduction!BU31="",0,(CIT_history!BU31*(1-CIT_fed_deduction!BU31*CIT_history!BU$54))/(1-(CIT_fed_deduction!BU31*CIT_history!BU$54*CIT_history!BU31)))</f>
        <v>7.0000000000000007E-2</v>
      </c>
      <c r="BV31" s="22">
        <f>IF(CIT_fed_deduction!BV31="",0,(CIT_history!BV31*(1-CIT_fed_deduction!BV31*CIT_history!BV$54))/(1-(CIT_fed_deduction!BV31*CIT_history!BV$54*CIT_history!BV31)))</f>
        <v>7.0000000000000007E-2</v>
      </c>
      <c r="BW31" s="22">
        <f>IF(CIT_fed_deduction!BW31="",0,(CIT_history!BW31*(1-CIT_fed_deduction!BW31*CIT_history!BW$54))/(1-(CIT_fed_deduction!BW31*CIT_history!BW$54*CIT_history!BW31)))</f>
        <v>7.0000000000000007E-2</v>
      </c>
      <c r="BX31" s="22">
        <f>IF(CIT_fed_deduction!BX31="",0,(CIT_history!BX31*(1-CIT_fed_deduction!BX31*CIT_history!BX$54))/(1-(CIT_fed_deduction!BX31*CIT_history!BX$54*CIT_history!BX31)))</f>
        <v>7.0000000000000007E-2</v>
      </c>
      <c r="BY31" s="22">
        <f>IF(CIT_fed_deduction!BY31="",0,(CIT_history!BY31*(1-CIT_fed_deduction!BY31*CIT_history!BY$54))/(1-(CIT_fed_deduction!BY31*CIT_history!BY$54*CIT_history!BY31)))</f>
        <v>7.0000000000000007E-2</v>
      </c>
      <c r="BZ31" s="22">
        <f>IF(CIT_fed_deduction!BZ31="",0,(CIT_history!BZ31*(1-CIT_fed_deduction!BZ31*CIT_history!BZ$54))/(1-(CIT_fed_deduction!BZ31*CIT_history!BZ$54*CIT_history!BZ31)))</f>
        <v>7.0000000000000007E-2</v>
      </c>
      <c r="CA31" s="22">
        <f>IF(CIT_fed_deduction!CA31="",0,(CIT_history!CA31*(1-CIT_fed_deduction!CA31*CIT_history!CA$54))/(1-(CIT_fed_deduction!CA31*CIT_history!CA$54*CIT_history!CA31)))</f>
        <v>0.08</v>
      </c>
      <c r="CB31" s="22">
        <f>IF(CIT_fed_deduction!CB31="",0,(CIT_history!CB31*(1-CIT_fed_deduction!CB31*CIT_history!CB$54))/(1-(CIT_fed_deduction!CB31*CIT_history!CB$54*CIT_history!CB31)))</f>
        <v>0.08</v>
      </c>
      <c r="CC31" s="22">
        <f>IF(CIT_fed_deduction!CC31="",0,(CIT_history!CC31*(1-CIT_fed_deduction!CC31*CIT_history!CC$54))/(1-(CIT_fed_deduction!CC31*CIT_history!CC$54*CIT_history!CC31)))</f>
        <v>0.08</v>
      </c>
      <c r="CD31" s="22">
        <f>IF(CIT_fed_deduction!CD31="",0,(CIT_history!CD31*(1-CIT_fed_deduction!CD31*CIT_history!CD$54))/(1-(CIT_fed_deduction!CD31*CIT_history!CD$54*CIT_history!CD31)))</f>
        <v>0.08</v>
      </c>
      <c r="CE31" s="22">
        <f>IF(CIT_fed_deduction!CE31="",0,(CIT_history!CE31*(1-CIT_fed_deduction!CE31*CIT_history!CE$54))/(1-(CIT_fed_deduction!CE31*CIT_history!CE$54*CIT_history!CE31)))</f>
        <v>0.08</v>
      </c>
      <c r="CF31" s="22">
        <f>IF(CIT_fed_deduction!CF31="",0,(CIT_history!CF31*(1-CIT_fed_deduction!CF31*CIT_history!CF$54))/(1-(CIT_fed_deduction!CF31*CIT_history!CF$54*CIT_history!CF31)))</f>
        <v>9.0800000000000006E-2</v>
      </c>
      <c r="CG31" s="22">
        <f>IF(CIT_fed_deduction!CG31="",0,(CIT_history!CG31*(1-CIT_fed_deduction!CG31*CIT_history!CG$54))/(1-(CIT_fed_deduction!CG31*CIT_history!CG$54*CIT_history!CG31)))</f>
        <v>9.5600000000000004E-2</v>
      </c>
      <c r="CH31" s="22">
        <f>IF(CIT_fed_deduction!CH31="",0,(CIT_history!CH31*(1-CIT_fed_deduction!CH31*CIT_history!CH$54))/(1-(CIT_fed_deduction!CH31*CIT_history!CH$54*CIT_history!CH31)))</f>
        <v>9.0800000000000006E-2</v>
      </c>
      <c r="CI31" s="22">
        <f>IF(CIT_fed_deduction!CI31="",0,(CIT_history!CI31*(1-CIT_fed_deduction!CI31*CIT_history!CI$54))/(1-(CIT_fed_deduction!CI31*CIT_history!CI$54*CIT_history!CI31)))</f>
        <v>8.2500000000000004E-2</v>
      </c>
      <c r="CJ31" s="22">
        <f>IF(CIT_fed_deduction!CJ31="",0,(CIT_history!CJ31*(1-CIT_fed_deduction!CJ31*CIT_history!CJ$54))/(1-(CIT_fed_deduction!CJ31*CIT_history!CJ$54*CIT_history!CJ31)))</f>
        <v>8.2500000000000004E-2</v>
      </c>
      <c r="CK31" s="22">
        <f>IF(CIT_fed_deduction!CK31="",0,(CIT_history!CK31*(1-CIT_fed_deduction!CK31*CIT_history!CK$54))/(1-(CIT_fed_deduction!CK31*CIT_history!CK$54*CIT_history!CK31)))</f>
        <v>0.08</v>
      </c>
      <c r="CL31" s="22">
        <f>IF(CIT_fed_deduction!CL31="",0,(CIT_history!CL31*(1-CIT_fed_deduction!CL31*CIT_history!CL$54))/(1-(CIT_fed_deduction!CL31*CIT_history!CL$54*CIT_history!CL31)))</f>
        <v>0.08</v>
      </c>
      <c r="CM31" s="22">
        <f>IF(CIT_fed_deduction!CM31="",0,(CIT_history!CM31*(1-CIT_fed_deduction!CM31*CIT_history!CM$54))/(1-(CIT_fed_deduction!CM31*CIT_history!CM$54*CIT_history!CM31)))</f>
        <v>0.08</v>
      </c>
      <c r="CN31" s="22">
        <f>IF(CIT_fed_deduction!CN31="",0,(CIT_history!CN31*(1-CIT_fed_deduction!CN31*CIT_history!CN$54))/(1-(CIT_fed_deduction!CN31*CIT_history!CN$54*CIT_history!CN31)))</f>
        <v>0.08</v>
      </c>
      <c r="CO31" s="22">
        <f>IF(CIT_fed_deduction!CO31="",0,(CIT_history!CO31*(1-CIT_fed_deduction!CO31*CIT_history!CO$54))/(1-(CIT_fed_deduction!CO31*CIT_history!CO$54*CIT_history!CO31)))</f>
        <v>0.08</v>
      </c>
      <c r="CP31" s="22">
        <f>IF(CIT_fed_deduction!CP31="",0,(CIT_history!CP31*(1-CIT_fed_deduction!CP31*CIT_history!CP$54))/(1-(CIT_fed_deduction!CP31*CIT_history!CP$54*CIT_history!CP31)))</f>
        <v>0.08</v>
      </c>
      <c r="CQ31" s="22">
        <f>IF(CIT_fed_deduction!CQ31="",0,(CIT_history!CQ31*(1-CIT_fed_deduction!CQ31*CIT_history!CQ$54))/(1-(CIT_fed_deduction!CQ31*CIT_history!CQ$54*CIT_history!CQ31)))</f>
        <v>7.4999999999999997E-2</v>
      </c>
      <c r="CR31" s="22">
        <f>IF(CIT_fed_deduction!CR31="",0,(CIT_history!CR31*(1-CIT_fed_deduction!CR31*CIT_history!CR$54))/(1-(CIT_fed_deduction!CR31*CIT_history!CR$54*CIT_history!CR31)))</f>
        <v>7.4999999999999997E-2</v>
      </c>
      <c r="CS31" s="22">
        <f>IF(CIT_fed_deduction!CS31="",0,(CIT_history!CS31*(1-CIT_fed_deduction!CS31*CIT_history!CS$54))/(1-(CIT_fed_deduction!CS31*CIT_history!CS$54*CIT_history!CS31)))</f>
        <v>0.08</v>
      </c>
      <c r="CT31" s="22">
        <f>IF(CIT_fed_deduction!CT31="",0,(CIT_history!CT31*(1-CIT_fed_deduction!CT31*CIT_history!CT$54))/(1-(CIT_fed_deduction!CT31*CIT_history!CT$54*CIT_history!CT31)))</f>
        <v>7.0000000000000007E-2</v>
      </c>
      <c r="CU31" s="22">
        <f>IF(CIT_fed_deduction!CU31="",0,(CIT_history!CU31*(1-CIT_fed_deduction!CU31*CIT_history!CU$54))/(1-(CIT_fed_deduction!CU31*CIT_history!CU$54*CIT_history!CU31)))</f>
        <v>7.0000000000000007E-2</v>
      </c>
      <c r="CV31" s="22">
        <f>IF(CIT_fed_deduction!CV31="",0,(CIT_history!CV31*(1-CIT_fed_deduction!CV31*CIT_history!CV$54))/(1-(CIT_fed_deduction!CV31*CIT_history!CV$54*CIT_history!CV31)))</f>
        <v>7.0000000000000007E-2</v>
      </c>
      <c r="CW31" s="22">
        <f>IF(CIT_fed_deduction!CW31="",0,(CIT_history!CW31*(1-CIT_fed_deduction!CW31*CIT_history!CW$54))/(1-(CIT_fed_deduction!CW31*CIT_history!CW$54*CIT_history!CW31)))</f>
        <v>7.0000000000000007E-2</v>
      </c>
      <c r="CX31" s="22">
        <f>IF(CIT_fed_deduction!CX31="",0,(CIT_history!CX31*(1-CIT_fed_deduction!CX31*CIT_history!CX$54))/(1-(CIT_fed_deduction!CX31*CIT_history!CX$54*CIT_history!CX31)))</f>
        <v>0.08</v>
      </c>
      <c r="CY31" s="22">
        <f>IF(CIT_fed_deduction!CY31="",0,(CIT_history!CY31*(1-CIT_fed_deduction!CY31*CIT_history!CY$54))/(1-(CIT_fed_deduction!CY31*CIT_history!CY$54*CIT_history!CY31)))</f>
        <v>8.5000000000000006E-2</v>
      </c>
      <c r="CZ31" s="22">
        <f>IF(CIT_fed_deduction!CZ31="",0,(CIT_history!CZ31*(1-CIT_fed_deduction!CZ31*CIT_history!CZ$54))/(1-(CIT_fed_deduction!CZ31*CIT_history!CZ$54*CIT_history!CZ31)))</f>
        <v>8.5000000000000006E-2</v>
      </c>
      <c r="DA31" s="22">
        <f>IF(CIT_fed_deduction!DA31="",0,(CIT_history!DA31*(1-CIT_fed_deduction!DA31*CIT_history!DA$54))/(1-(CIT_fed_deduction!DA31*CIT_history!DA$54*CIT_history!DA31)))</f>
        <v>8.5000000000000006E-2</v>
      </c>
      <c r="DB31" s="22">
        <f>IF(CIT_fed_deduction!DB31="",0,(CIT_history!DB31*(1-CIT_fed_deduction!DB31*CIT_history!DB$54))/(1-(CIT_fed_deduction!DB31*CIT_history!DB$54*CIT_history!DB31)))</f>
        <v>8.5000000000000006E-2</v>
      </c>
      <c r="DC31" s="22">
        <f>IF(CIT_fed_deduction!DC31="",0,(CIT_history!DC31*(1-CIT_fed_deduction!DC31*CIT_history!DC$54))/(1-(CIT_fed_deduction!DC31*CIT_history!DC$54*CIT_history!DC31)))</f>
        <v>8.5000000000000006E-2</v>
      </c>
      <c r="DD31" s="22">
        <f>IF(CIT_fed_deduction!DD31="",0,(CIT_history!DD31*(1-CIT_fed_deduction!DD31*CIT_history!DD$54))/(1-(CIT_fed_deduction!DD31*CIT_history!DD$54*CIT_history!DD31)))</f>
        <v>8.5000000000000006E-2</v>
      </c>
      <c r="DE31" s="22">
        <f>IF(CIT_fed_deduction!DE31="",0,(CIT_history!DE31*(1-CIT_fed_deduction!DE31*CIT_history!DE$54))/(1-(CIT_fed_deduction!DE31*CIT_history!DE$54*CIT_history!DE31)))</f>
        <v>8.5000000000000006E-2</v>
      </c>
      <c r="DF31" s="22">
        <f>IF(CIT_fed_deduction!DF31="",0,(CIT_history!DF31*(1-CIT_fed_deduction!DF31*CIT_history!DF$54))/(1-(CIT_fed_deduction!DF31*CIT_history!DF$54*CIT_history!DF31)))</f>
        <v>8.5000000000000006E-2</v>
      </c>
      <c r="DG31" s="22">
        <f>IF(CIT_fed_deduction!DG31="",0,(CIT_history!DG31*(1-CIT_fed_deduction!DG31*CIT_history!DG$54))/(1-(CIT_fed_deduction!DG31*CIT_history!DG$54*CIT_history!DG31)))</f>
        <v>8.5000000000000006E-2</v>
      </c>
      <c r="DH31" s="22">
        <f>IF(CIT_fed_deduction!DH31="",0,(CIT_history!DH31*(1-CIT_fed_deduction!DH31*CIT_history!DH$54))/(1-(CIT_fed_deduction!DH31*CIT_history!DH$54*CIT_history!DH31)))</f>
        <v>8.5000000000000006E-2</v>
      </c>
      <c r="DI31" s="22">
        <f>IF(CIT_fed_deduction!DI31="",0,(CIT_history!DI31*(1-CIT_fed_deduction!DI31*CIT_history!DI$54))/(1-(CIT_fed_deduction!DI31*CIT_history!DI$54*CIT_history!DI31)))</f>
        <v>8.5000000000000006E-2</v>
      </c>
      <c r="DJ31" s="22">
        <f>IF(CIT_fed_deduction!DJ31="",0,(CIT_history!DJ31*(1-CIT_fed_deduction!DJ31*CIT_history!DJ$54))/(1-(CIT_fed_deduction!DJ31*CIT_history!DJ$54*CIT_history!DJ31)))</f>
        <v>8.5000000000000006E-2</v>
      </c>
      <c r="DK31" s="22">
        <f>IF(CIT_fed_deduction!DK31="",0,(CIT_history!DK31*(1-CIT_fed_deduction!DK31*CIT_history!DK$54))/(1-(CIT_fed_deduction!DK31*CIT_history!DK$54*CIT_history!DK31)))</f>
        <v>8.5000000000000006E-2</v>
      </c>
      <c r="DL31" s="22">
        <f>IF(CIT_fed_deduction!DL31="",0,(CIT_history!DL31*(1-CIT_fed_deduction!DL31*CIT_history!DL$54))/(1-(CIT_fed_deduction!DL31*CIT_history!DL$54*CIT_history!DL31)))</f>
        <v>8.5000000000000006E-2</v>
      </c>
      <c r="DM31" s="22">
        <f>IF(CIT_fed_deduction!DM31="",0,(CIT_history!DM31*(1-CIT_fed_deduction!DM31*CIT_history!DM$54))/(1-(CIT_fed_deduction!DM31*CIT_history!DM$54*CIT_history!DM31)))</f>
        <v>8.5000000000000006E-2</v>
      </c>
      <c r="DN31" s="22">
        <f>IF(CIT_fed_deduction!DN31="",0,(CIT_history!DN31*(1-CIT_fed_deduction!DN31*CIT_history!DN$54))/(1-(CIT_fed_deduction!DN31*CIT_history!DN$54*CIT_history!DN31)))</f>
        <v>8.5000000000000006E-2</v>
      </c>
      <c r="DO31" s="22">
        <f>IF(CIT_fed_deduction!DO31="",0,(CIT_history!DO31*(1-CIT_fed_deduction!DO31*CIT_history!DO$54))/(1-(CIT_fed_deduction!DO31*CIT_history!DO$54*CIT_history!DO31)))</f>
        <v>8.2000000000000003E-2</v>
      </c>
      <c r="DP31" s="22">
        <f>IF(CIT_fed_deduction!DP31="",0,(CIT_history!DP31*(1-CIT_fed_deduction!DP31*CIT_history!DP$54))/(1-(CIT_fed_deduction!DP31*CIT_history!DP$54*CIT_history!DP31)))</f>
        <v>8.2000000000000003E-2</v>
      </c>
      <c r="DQ31" s="22">
        <f>IF(CIT_fed_deduction!DQ31="",0,(CIT_history!DQ31*(1-CIT_fed_deduction!DQ31*CIT_history!DQ$54))/(1-(CIT_fed_deduction!DQ31*CIT_history!DQ$54*CIT_history!DQ31)))</f>
        <v>7.6999999999999999E-2</v>
      </c>
      <c r="DR31" s="22">
        <f>IF(CIT_fed_deduction!DR31="",0,(CIT_history!DR31*(1-CIT_fed_deduction!DR31*CIT_history!DR$54))/(1-(CIT_fed_deduction!DR31*CIT_history!DR$54*CIT_history!DR31)))</f>
        <v>7.6999999999999999E-2</v>
      </c>
      <c r="DS31" s="22">
        <f>IF(CIT_fed_deduction!DS31="",0,(CIT_history!DS31*(1-CIT_fed_deduction!DS31*CIT_history!DS$54))/(1-(CIT_fed_deduction!DS31*CIT_history!DS$54*CIT_history!DS31)))</f>
        <v>7.6999999999999999E-2</v>
      </c>
      <c r="DT31" s="22">
        <f>IF(CIT_fed_deduction!DT31="",0,(CIT_history!DT31*(1-CIT_fed_deduction!DT31*CIT_history!DT$54))/(1-(CIT_fed_deduction!DT31*CIT_history!DT$54*CIT_history!DT31)))</f>
        <v>7.5999999999999998E-2</v>
      </c>
      <c r="DU31" s="22">
        <f>IF(CIT_fed_deduction!DU31="",0,(CIT_history!DU31*(1-CIT_fed_deduction!DU31*CIT_history!DU$54))/(1-(CIT_fed_deduction!DU31*CIT_history!DU$54*CIT_history!DU31)))</f>
        <v>7.5999999999999998E-2</v>
      </c>
      <c r="DV31" s="22">
        <f>IF(CIT_fed_deduction!DV31="",0,(CIT_history!DV31*(1-CIT_fed_deduction!DV31*CIT_history!DV$54))/(1-(CIT_fed_deduction!DV31*CIT_history!DV$54*CIT_history!DV31)))</f>
        <v>7.4999999999999997E-2</v>
      </c>
      <c r="DW31" s="22">
        <f>IF(CIT_fed_deduction!DW31="",0,(CIT_history!DW31*(1-CIT_fed_deduction!DW31*CIT_history!DW$54))/(1-(CIT_fed_deduction!DW31*CIT_history!DW$54*CIT_history!DW31)))</f>
        <v>7.4999999999999997E-2</v>
      </c>
      <c r="DX31" s="22">
        <f>IF(CIT_fed_deduction!DX31="",0,(CIT_history!DX31*(1-CIT_fed_deduction!DX31*CIT_history!DX$54))/(1-(CIT_fed_deduction!DX31*CIT_history!DX$54*CIT_history!DX31)))</f>
        <v>7.4999999999999997E-2</v>
      </c>
      <c r="DY31" s="144">
        <f>IF(CIT_fed_deduction!DY31="",0,(CIT_history!DY31*(1-CIT_fed_deduction!DY31*CIT_history!DY$54))/(1-(CIT_fed_deduction!DY31*CIT_history!DY$54*CIT_history!DY31)))</f>
        <v>7.4999999999999997E-2</v>
      </c>
      <c r="DZ31" s="68"/>
      <c r="EA31" s="68"/>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1"/>
      <c r="FL31" s="1"/>
      <c r="FM31" s="1"/>
      <c r="FN31" s="1"/>
    </row>
    <row r="32" spans="1:170" ht="15" customHeight="1">
      <c r="A32" s="137" t="s">
        <v>56</v>
      </c>
      <c r="B32" s="22">
        <f>IF(CIT_fed_deduction!B32="",0,(CIT_history!B32*(1-CIT_fed_deduction!B32*CIT_history!B$54))/(1-(CIT_fed_deduction!B32*CIT_history!B$54*CIT_history!B32)))</f>
        <v>0</v>
      </c>
      <c r="C32" s="22">
        <f>IF(CIT_fed_deduction!C32="",0,(CIT_history!C32*(1-CIT_fed_deduction!C32*CIT_history!C$54))/(1-(CIT_fed_deduction!C32*CIT_history!C$54*CIT_history!C32)))</f>
        <v>0</v>
      </c>
      <c r="D32" s="22">
        <f>IF(CIT_fed_deduction!D32="",0,(CIT_history!D32*(1-CIT_fed_deduction!D32*CIT_history!D$54))/(1-(CIT_fed_deduction!D32*CIT_history!D$54*CIT_history!D32)))</f>
        <v>0</v>
      </c>
      <c r="E32" s="22">
        <f>IF(CIT_fed_deduction!E32="",0,(CIT_history!E32*(1-CIT_fed_deduction!E32*CIT_history!E$54))/(1-(CIT_fed_deduction!E32*CIT_history!E$54*CIT_history!E32)))</f>
        <v>0</v>
      </c>
      <c r="F32" s="22">
        <f>IF(CIT_fed_deduction!F32="",0,(CIT_history!F32*(1-CIT_fed_deduction!F32*CIT_history!F$54))/(1-(CIT_fed_deduction!F32*CIT_history!F$54*CIT_history!F32)))</f>
        <v>0</v>
      </c>
      <c r="G32" s="22">
        <f>IF(CIT_fed_deduction!G32="",0,(CIT_history!G32*(1-CIT_fed_deduction!G32*CIT_history!G$54))/(1-(CIT_fed_deduction!G32*CIT_history!G$54*CIT_history!G32)))</f>
        <v>0</v>
      </c>
      <c r="H32" s="22">
        <f>IF(CIT_fed_deduction!H32="",0,(CIT_history!H32*(1-CIT_fed_deduction!H32*CIT_history!H$54))/(1-(CIT_fed_deduction!H32*CIT_history!H$54*CIT_history!H32)))</f>
        <v>0</v>
      </c>
      <c r="I32" s="22">
        <f>IF(CIT_fed_deduction!I32="",0,(CIT_history!I32*(1-CIT_fed_deduction!I32*CIT_history!I$54))/(1-(CIT_fed_deduction!I32*CIT_history!I$54*CIT_history!I32)))</f>
        <v>0</v>
      </c>
      <c r="J32" s="22">
        <f>IF(CIT_fed_deduction!J32="",0,(CIT_history!J32*(1-CIT_fed_deduction!J32*CIT_history!J$54))/(1-(CIT_fed_deduction!J32*CIT_history!J$54*CIT_history!J32)))</f>
        <v>0</v>
      </c>
      <c r="K32" s="22">
        <f>IF(CIT_fed_deduction!K32="",0,(CIT_history!K32*(1-CIT_fed_deduction!K32*CIT_history!K$54))/(1-(CIT_fed_deduction!K32*CIT_history!K$54*CIT_history!K32)))</f>
        <v>0</v>
      </c>
      <c r="L32" s="22">
        <f>IF(CIT_fed_deduction!L32="",0,(CIT_history!L32*(1-CIT_fed_deduction!L32*CIT_history!L$54))/(1-(CIT_fed_deduction!L32*CIT_history!L$54*CIT_history!L32)))</f>
        <v>0</v>
      </c>
      <c r="M32" s="22">
        <f>IF(CIT_fed_deduction!M32="",0,(CIT_history!M32*(1-CIT_fed_deduction!M32*CIT_history!M$54))/(1-(CIT_fed_deduction!M32*CIT_history!M$54*CIT_history!M32)))</f>
        <v>0</v>
      </c>
      <c r="N32" s="22">
        <f>IF(CIT_fed_deduction!N32="",0,(CIT_history!N32*(1-CIT_fed_deduction!N32*CIT_history!N$54))/(1-(CIT_fed_deduction!N32*CIT_history!N$54*CIT_history!N32)))</f>
        <v>0</v>
      </c>
      <c r="O32" s="22">
        <f>IF(CIT_fed_deduction!O32="",0,(CIT_history!O32*(1-CIT_fed_deduction!O32*CIT_history!O$54))/(1-(CIT_fed_deduction!O32*CIT_history!O$54*CIT_history!O32)))</f>
        <v>0</v>
      </c>
      <c r="P32" s="22">
        <f>IF(CIT_fed_deduction!P32="",0,(CIT_history!P32*(1-CIT_fed_deduction!P32*CIT_history!P$54))/(1-(CIT_fed_deduction!P32*CIT_history!P$54*CIT_history!P32)))</f>
        <v>0</v>
      </c>
      <c r="Q32" s="22">
        <f>IF(CIT_fed_deduction!Q32="",0,(CIT_history!Q32*(1-CIT_fed_deduction!Q32*CIT_history!Q$54))/(1-(CIT_fed_deduction!Q32*CIT_history!Q$54*CIT_history!Q32)))</f>
        <v>0</v>
      </c>
      <c r="R32" s="22">
        <f>IF(CIT_fed_deduction!R32="",0,(CIT_history!R32*(1-CIT_fed_deduction!R32*CIT_history!R$54))/(1-(CIT_fed_deduction!R32*CIT_history!R$54*CIT_history!R32)))</f>
        <v>0</v>
      </c>
      <c r="S32" s="22">
        <f>IF(CIT_fed_deduction!S32="",0,(CIT_history!S32*(1-CIT_fed_deduction!S32*CIT_history!S$54))/(1-(CIT_fed_deduction!S32*CIT_history!S$54*CIT_history!S32)))</f>
        <v>0</v>
      </c>
      <c r="T32" s="22">
        <f>IF(CIT_fed_deduction!T32="",0,(CIT_history!T32*(1-CIT_fed_deduction!T32*CIT_history!T$54))/(1-(CIT_fed_deduction!T32*CIT_history!T$54*CIT_history!T32)))</f>
        <v>0</v>
      </c>
      <c r="U32" s="22">
        <f>IF(CIT_fed_deduction!U32="",0,(CIT_history!U32*(1-CIT_fed_deduction!U32*CIT_history!U$54))/(1-(CIT_fed_deduction!U32*CIT_history!U$54*CIT_history!U32)))</f>
        <v>0</v>
      </c>
      <c r="V32" s="22">
        <f>IF(CIT_fed_deduction!V32="",0,(CIT_history!V32*(1-CIT_fed_deduction!V32*CIT_history!V$54))/(1-(CIT_fed_deduction!V32*CIT_history!V$54*CIT_history!V32)))</f>
        <v>0</v>
      </c>
      <c r="W32" s="22">
        <f>IF(CIT_fed_deduction!W32="",0,(CIT_history!W32*(1-CIT_fed_deduction!W32*CIT_history!W$54))/(1-(CIT_fed_deduction!W32*CIT_history!W$54*CIT_history!W32)))</f>
        <v>0</v>
      </c>
      <c r="X32" s="22">
        <f>IF(CIT_fed_deduction!X32="",0,(CIT_history!X32*(1-CIT_fed_deduction!X32*CIT_history!X$54))/(1-(CIT_fed_deduction!X32*CIT_history!X$54*CIT_history!X32)))</f>
        <v>0</v>
      </c>
      <c r="Y32" s="22">
        <f>IF(CIT_fed_deduction!Y32="",0,(CIT_history!Y32*(1-CIT_fed_deduction!Y32*CIT_history!Y$54))/(1-(CIT_fed_deduction!Y32*CIT_history!Y$54*CIT_history!Y32)))</f>
        <v>0</v>
      </c>
      <c r="Z32" s="22">
        <f>IF(CIT_fed_deduction!Z32="",0,(CIT_history!Z32*(1-CIT_fed_deduction!Z32*CIT_history!Z$54))/(1-(CIT_fed_deduction!Z32*CIT_history!Z$54*CIT_history!Z32)))</f>
        <v>0</v>
      </c>
      <c r="AA32" s="22">
        <f>IF(CIT_fed_deduction!AA32="",0,(CIT_history!AA32*(1-CIT_fed_deduction!AA32*CIT_history!AA$54))/(1-(CIT_fed_deduction!AA32*CIT_history!AA$54*CIT_history!AA32)))</f>
        <v>0</v>
      </c>
      <c r="AB32" s="22">
        <f>IF(CIT_fed_deduction!AB32="",0,(CIT_history!AB32*(1-CIT_fed_deduction!AB32*CIT_history!AB$54))/(1-(CIT_fed_deduction!AB32*CIT_history!AB$54*CIT_history!AB32)))</f>
        <v>0</v>
      </c>
      <c r="AC32" s="22">
        <f>IF(CIT_fed_deduction!AC32="",0,(CIT_history!AC32*(1-CIT_fed_deduction!AC32*CIT_history!AC$54))/(1-(CIT_fed_deduction!AC32*CIT_history!AC$54*CIT_history!AC32)))</f>
        <v>0</v>
      </c>
      <c r="AD32" s="22">
        <f>IF(CIT_fed_deduction!AD32="",0,(CIT_history!AD32*(1-CIT_fed_deduction!AD32*CIT_history!AD$54))/(1-(CIT_fed_deduction!AD32*CIT_history!AD$54*CIT_history!AD32)))</f>
        <v>0</v>
      </c>
      <c r="AE32" s="22">
        <f>IF(CIT_fed_deduction!AE32="",0,(CIT_history!AE32*(1-CIT_fed_deduction!AE32*CIT_history!AE$54))/(1-(CIT_fed_deduction!AE32*CIT_history!AE$54*CIT_history!AE32)))</f>
        <v>0</v>
      </c>
      <c r="AF32" s="22">
        <f>IF(CIT_fed_deduction!AF32="",0,(CIT_history!AF32*(1-CIT_fed_deduction!AF32*CIT_history!AF$54))/(1-(CIT_fed_deduction!AF32*CIT_history!AF$54*CIT_history!AF32)))</f>
        <v>0</v>
      </c>
      <c r="AG32" s="22">
        <f>IF(CIT_fed_deduction!AG32="",0,(CIT_history!AG32*(1-CIT_fed_deduction!AG32*CIT_history!AG$54))/(1-(CIT_fed_deduction!AG32*CIT_history!AG$54*CIT_history!AG32)))</f>
        <v>0</v>
      </c>
      <c r="AH32" s="22">
        <f>IF(CIT_fed_deduction!AH32="",0,(CIT_history!AH32*(1-CIT_fed_deduction!AH32*CIT_history!AH$54))/(1-(CIT_fed_deduction!AH32*CIT_history!AH$54*CIT_history!AH32)))</f>
        <v>0</v>
      </c>
      <c r="AI32" s="22">
        <f>IF(CIT_fed_deduction!AI32="",0,(CIT_history!AI32*(1-CIT_fed_deduction!AI32*CIT_history!AI$54))/(1-(CIT_fed_deduction!AI32*CIT_history!AI$54*CIT_history!AI32)))</f>
        <v>0</v>
      </c>
      <c r="AJ32" s="22">
        <f>IF(CIT_fed_deduction!AJ32="",0,(CIT_history!AJ32*(1-CIT_fed_deduction!AJ32*CIT_history!AJ$54))/(1-(CIT_fed_deduction!AJ32*CIT_history!AJ$54*CIT_history!AJ32)))</f>
        <v>0</v>
      </c>
      <c r="AK32" s="22">
        <f>IF(CIT_fed_deduction!AK32="",0,(CIT_history!AK32*(1-CIT_fed_deduction!AK32*CIT_history!AK$54))/(1-(CIT_fed_deduction!AK32*CIT_history!AK$54*CIT_history!AK32)))</f>
        <v>0</v>
      </c>
      <c r="AL32" s="22">
        <f>IF(CIT_fed_deduction!AL32="",0,(CIT_history!AL32*(1-CIT_fed_deduction!AL32*CIT_history!AL$54))/(1-(CIT_fed_deduction!AL32*CIT_history!AL$54*CIT_history!AL32)))</f>
        <v>0</v>
      </c>
      <c r="AM32" s="22">
        <f>IF(CIT_fed_deduction!AM32="",0,(CIT_history!AM32*(1-CIT_fed_deduction!AM32*CIT_history!AM$54))/(1-(CIT_fed_deduction!AM32*CIT_history!AM$54*CIT_history!AM32)))</f>
        <v>0</v>
      </c>
      <c r="AN32" s="22">
        <f>IF(CIT_fed_deduction!AN32="",0,(CIT_history!AN32*(1-CIT_fed_deduction!AN32*CIT_history!AN$54))/(1-(CIT_fed_deduction!AN32*CIT_history!AN$54*CIT_history!AN32)))</f>
        <v>0</v>
      </c>
      <c r="AO32" s="22">
        <f>IF(CIT_fed_deduction!AO32="",0,(CIT_history!AO32*(1-CIT_fed_deduction!AO32*CIT_history!AO$54))/(1-(CIT_fed_deduction!AO32*CIT_history!AO$54*CIT_history!AO32)))</f>
        <v>0</v>
      </c>
      <c r="AP32" s="22">
        <f>IF(CIT_fed_deduction!AP32="",0,(CIT_history!AP32*(1-CIT_fed_deduction!AP32*CIT_history!AP$54))/(1-(CIT_fed_deduction!AP32*CIT_history!AP$54*CIT_history!AP32)))</f>
        <v>0</v>
      </c>
      <c r="AQ32" s="22">
        <f>IF(CIT_fed_deduction!AQ32="",0,(CIT_history!AQ32*(1-CIT_fed_deduction!AQ32*CIT_history!AQ$54))/(1-(CIT_fed_deduction!AQ32*CIT_history!AQ$54*CIT_history!AQ32)))</f>
        <v>0</v>
      </c>
      <c r="AR32" s="22">
        <f>IF(CIT_fed_deduction!AR32="",0,(CIT_history!AR32*(1-CIT_fed_deduction!AR32*CIT_history!AR$54))/(1-(CIT_fed_deduction!AR32*CIT_history!AR$54*CIT_history!AR32)))</f>
        <v>0</v>
      </c>
      <c r="AS32" s="22">
        <f>IF(CIT_fed_deduction!AS32="",0,(CIT_history!AS32*(1-CIT_fed_deduction!AS32*CIT_history!AS$54))/(1-(CIT_fed_deduction!AS32*CIT_history!AS$54*CIT_history!AS32)))</f>
        <v>0</v>
      </c>
      <c r="AT32" s="22">
        <f>IF(CIT_fed_deduction!AT32="",0,(CIT_history!AT32*(1-CIT_fed_deduction!AT32*CIT_history!AT$54))/(1-(CIT_fed_deduction!AT32*CIT_history!AT$54*CIT_history!AT32)))</f>
        <v>0</v>
      </c>
      <c r="AU32" s="22">
        <f>IF(CIT_fed_deduction!AU32="",0,(CIT_history!AU32*(1-CIT_fed_deduction!AU32*CIT_history!AU$54))/(1-(CIT_fed_deduction!AU32*CIT_history!AU$54*CIT_history!AU32)))</f>
        <v>0</v>
      </c>
      <c r="AV32" s="22">
        <f>IF(CIT_fed_deduction!AV32="",0,(CIT_history!AV32*(1-CIT_fed_deduction!AV32*CIT_history!AV$54))/(1-(CIT_fed_deduction!AV32*CIT_history!AV$54*CIT_history!AV32)))</f>
        <v>0</v>
      </c>
      <c r="AW32" s="22">
        <f>IF(CIT_fed_deduction!AW32="",0,(CIT_history!AW32*(1-CIT_fed_deduction!AW32*CIT_history!AW$54))/(1-(CIT_fed_deduction!AW32*CIT_history!AW$54*CIT_history!AW32)))</f>
        <v>0</v>
      </c>
      <c r="AX32" s="22">
        <f>IF(CIT_fed_deduction!AX32="",0,(CIT_history!AX32*(1-CIT_fed_deduction!AX32*CIT_history!AX$54))/(1-(CIT_fed_deduction!AX32*CIT_history!AX$54*CIT_history!AX32)))</f>
        <v>0</v>
      </c>
      <c r="AY32" s="22">
        <f>IF(CIT_fed_deduction!AY32="",0,(CIT_history!AY32*(1-CIT_fed_deduction!AY32*CIT_history!AY$54))/(1-(CIT_fed_deduction!AY32*CIT_history!AY$54*CIT_history!AY32)))</f>
        <v>0</v>
      </c>
      <c r="AZ32" s="22">
        <f>IF(CIT_fed_deduction!AZ32="",0,(CIT_history!AZ32*(1-CIT_fed_deduction!AZ32*CIT_history!AZ$54))/(1-(CIT_fed_deduction!AZ32*CIT_history!AZ$54*CIT_history!AZ32)))</f>
        <v>0</v>
      </c>
      <c r="BA32" s="22">
        <f>IF(CIT_fed_deduction!BA32="",0,(CIT_history!BA32*(1-CIT_fed_deduction!BA32*CIT_history!BA$54))/(1-(CIT_fed_deduction!BA32*CIT_history!BA$54*CIT_history!BA32)))</f>
        <v>0</v>
      </c>
      <c r="BB32" s="22">
        <f>IF(CIT_fed_deduction!BB32="",0,(CIT_history!BB32*(1-CIT_fed_deduction!BB32*CIT_history!BB$54))/(1-(CIT_fed_deduction!BB32*CIT_history!BB$54*CIT_history!BB32)))</f>
        <v>0</v>
      </c>
      <c r="BC32" s="22">
        <f>IF(CIT_fed_deduction!BC32="",0,(CIT_history!BC32*(1-CIT_fed_deduction!BC32*CIT_history!BC$54))/(1-(CIT_fed_deduction!BC32*CIT_history!BC$54*CIT_history!BC32)))</f>
        <v>0</v>
      </c>
      <c r="BD32" s="22">
        <f>IF(CIT_fed_deduction!BD32="",0,(CIT_history!BD32*(1-CIT_fed_deduction!BD32*CIT_history!BD$54))/(1-(CIT_fed_deduction!BD32*CIT_history!BD$54*CIT_history!BD32)))</f>
        <v>0</v>
      </c>
      <c r="BE32" s="22">
        <f>IF(CIT_fed_deduction!BE32="",0,(CIT_history!BE32*(1-CIT_fed_deduction!BE32*CIT_history!BE$54))/(1-(CIT_fed_deduction!BE32*CIT_history!BE$54*CIT_history!BE32)))</f>
        <v>0</v>
      </c>
      <c r="BF32" s="22">
        <f>IF(CIT_fed_deduction!BF32="",0,(CIT_history!BF32*(1-CIT_fed_deduction!BF32*CIT_history!BF$54))/(1-(CIT_fed_deduction!BF32*CIT_history!BF$54*CIT_history!BF32)))</f>
        <v>0</v>
      </c>
      <c r="BG32" s="22">
        <f>IF(CIT_fed_deduction!BG32="",0,(CIT_history!BG32*(1-CIT_fed_deduction!BG32*CIT_history!BG$54))/(1-(CIT_fed_deduction!BG32*CIT_history!BG$54*CIT_history!BG32)))</f>
        <v>0</v>
      </c>
      <c r="BH32" s="22">
        <f>IF(CIT_fed_deduction!BH32="",0,(CIT_history!BH32*(1-CIT_fed_deduction!BH32*CIT_history!BH$54))/(1-(CIT_fed_deduction!BH32*CIT_history!BH$54*CIT_history!BH32)))</f>
        <v>1.7500000000000002E-2</v>
      </c>
      <c r="BI32" s="22">
        <f>IF(CIT_fed_deduction!BI32="",0,(CIT_history!BI32*(1-CIT_fed_deduction!BI32*CIT_history!BI$54))/(1-(CIT_fed_deduction!BI32*CIT_history!BI$54*CIT_history!BI32)))</f>
        <v>1.7500000000000002E-2</v>
      </c>
      <c r="BJ32" s="22">
        <f>IF(CIT_fed_deduction!BJ32="",0,(CIT_history!BJ32*(1-CIT_fed_deduction!BJ32*CIT_history!BJ$54))/(1-(CIT_fed_deduction!BJ32*CIT_history!BJ$54*CIT_history!BJ32)))</f>
        <v>1.7500000000000002E-2</v>
      </c>
      <c r="BK32" s="22">
        <f>IF(CIT_fed_deduction!BK32="",0,(CIT_history!BK32*(1-CIT_fed_deduction!BK32*CIT_history!BK$54))/(1-(CIT_fed_deduction!BK32*CIT_history!BK$54*CIT_history!BK32)))</f>
        <v>1.7500000000000002E-2</v>
      </c>
      <c r="BL32" s="22">
        <f>IF(CIT_fed_deduction!BL32="",0,(CIT_history!BL32*(1-CIT_fed_deduction!BL32*CIT_history!BL$54))/(1-(CIT_fed_deduction!BL32*CIT_history!BL$54*CIT_history!BL32)))</f>
        <v>1.7500000000000002E-2</v>
      </c>
      <c r="BM32" s="22">
        <f>IF(CIT_fed_deduction!BM32="",0,(CIT_history!BM32*(1-CIT_fed_deduction!BM32*CIT_history!BM$54))/(1-(CIT_fed_deduction!BM32*CIT_history!BM$54*CIT_history!BM32)))</f>
        <v>1.7500000000000002E-2</v>
      </c>
      <c r="BN32" s="22">
        <f>IF(CIT_fed_deduction!BN32="",0,(CIT_history!BN32*(1-CIT_fed_deduction!BN32*CIT_history!BN$54))/(1-(CIT_fed_deduction!BN32*CIT_history!BN$54*CIT_history!BN32)))</f>
        <v>1.7500000000000002E-2</v>
      </c>
      <c r="BO32" s="22">
        <f>IF(CIT_fed_deduction!BO32="",0,(CIT_history!BO32*(1-CIT_fed_deduction!BO32*CIT_history!BO$54))/(1-(CIT_fed_deduction!BO32*CIT_history!BO$54*CIT_history!BO32)))</f>
        <v>1.7500000000000002E-2</v>
      </c>
      <c r="BP32" s="22">
        <f>IF(CIT_fed_deduction!BP32="",0,(CIT_history!BP32*(1-CIT_fed_deduction!BP32*CIT_history!BP$54))/(1-(CIT_fed_deduction!BP32*CIT_history!BP$54*CIT_history!BP32)))</f>
        <v>1.7500000000000002E-2</v>
      </c>
      <c r="BQ32" s="22">
        <f>IF(CIT_fed_deduction!BQ32="",0,(CIT_history!BQ32*(1-CIT_fed_deduction!BQ32*CIT_history!BQ$54))/(1-(CIT_fed_deduction!BQ32*CIT_history!BQ$54*CIT_history!BQ32)))</f>
        <v>3.2500000000000001E-2</v>
      </c>
      <c r="BR32" s="22">
        <f>IF(CIT_fed_deduction!BR32="",0,(CIT_history!BR32*(1-CIT_fed_deduction!BR32*CIT_history!BR$54))/(1-(CIT_fed_deduction!BR32*CIT_history!BR$54*CIT_history!BR32)))</f>
        <v>3.2500000000000001E-2</v>
      </c>
      <c r="BS32" s="22">
        <f>IF(CIT_fed_deduction!BS32="",0,(CIT_history!BS32*(1-CIT_fed_deduction!BS32*CIT_history!BS$54))/(1-(CIT_fed_deduction!BS32*CIT_history!BS$54*CIT_history!BS32)))</f>
        <v>4.2500000000000003E-2</v>
      </c>
      <c r="BT32" s="22">
        <f>IF(CIT_fed_deduction!BT32="",0,(CIT_history!BT32*(1-CIT_fed_deduction!BT32*CIT_history!BT$54))/(1-(CIT_fed_deduction!BT32*CIT_history!BT$54*CIT_history!BT32)))</f>
        <v>4.2500000000000003E-2</v>
      </c>
      <c r="BU32" s="22">
        <f>IF(CIT_fed_deduction!BU32="",0,(CIT_history!BU32*(1-CIT_fed_deduction!BU32*CIT_history!BU$54))/(1-(CIT_fed_deduction!BU32*CIT_history!BU$54*CIT_history!BU32)))</f>
        <v>4.2500000000000003E-2</v>
      </c>
      <c r="BV32" s="22">
        <f>IF(CIT_fed_deduction!BV32="",0,(CIT_history!BV32*(1-CIT_fed_deduction!BV32*CIT_history!BV$54))/(1-(CIT_fed_deduction!BV32*CIT_history!BV$54*CIT_history!BV32)))</f>
        <v>5.5E-2</v>
      </c>
      <c r="BW32" s="22">
        <f>IF(CIT_fed_deduction!BW32="",0,(CIT_history!BW32*(1-CIT_fed_deduction!BW32*CIT_history!BW$54))/(1-(CIT_fed_deduction!BW32*CIT_history!BW$54*CIT_history!BW32)))</f>
        <v>5.5E-2</v>
      </c>
      <c r="BX32" s="22">
        <f>IF(CIT_fed_deduction!BX32="",0,(CIT_history!BX32*(1-CIT_fed_deduction!BX32*CIT_history!BX$54))/(1-(CIT_fed_deduction!BX32*CIT_history!BX$54*CIT_history!BX32)))</f>
        <v>5.5E-2</v>
      </c>
      <c r="BY32" s="22">
        <f>IF(CIT_fed_deduction!BY32="",0,(CIT_history!BY32*(1-CIT_fed_deduction!BY32*CIT_history!BY$54))/(1-(CIT_fed_deduction!BY32*CIT_history!BY$54*CIT_history!BY32)))</f>
        <v>7.4999999999999997E-2</v>
      </c>
      <c r="BZ32" s="22">
        <f>IF(CIT_fed_deduction!BZ32="",0,(CIT_history!BZ32*(1-CIT_fed_deduction!BZ32*CIT_history!BZ$54))/(1-(CIT_fed_deduction!BZ32*CIT_history!BZ$54*CIT_history!BZ32)))</f>
        <v>7.4999999999999997E-2</v>
      </c>
      <c r="CA32" s="22">
        <f>IF(CIT_fed_deduction!CA32="",0,(CIT_history!CA32*(1-CIT_fed_deduction!CA32*CIT_history!CA$54))/(1-(CIT_fed_deduction!CA32*CIT_history!CA$54*CIT_history!CA32)))</f>
        <v>7.4999999999999997E-2</v>
      </c>
      <c r="CB32" s="22">
        <f>IF(CIT_fed_deduction!CB32="",0,(CIT_history!CB32*(1-CIT_fed_deduction!CB32*CIT_history!CB$54))/(1-(CIT_fed_deduction!CB32*CIT_history!CB$54*CIT_history!CB32)))</f>
        <v>7.4999999999999997E-2</v>
      </c>
      <c r="CC32" s="22">
        <f>IF(CIT_fed_deduction!CC32="",0,(CIT_history!CC32*(1-CIT_fed_deduction!CC32*CIT_history!CC$54))/(1-(CIT_fed_deduction!CC32*CIT_history!CC$54*CIT_history!CC32)))</f>
        <v>7.4999999999999997E-2</v>
      </c>
      <c r="CD32" s="22">
        <f>IF(CIT_fed_deduction!CD32="",0,(CIT_history!CD32*(1-CIT_fed_deduction!CD32*CIT_history!CD$54))/(1-(CIT_fed_deduction!CD32*CIT_history!CD$54*CIT_history!CD32)))</f>
        <v>0.09</v>
      </c>
      <c r="CE32" s="22">
        <f>IF(CIT_fed_deduction!CE32="",0,(CIT_history!CE32*(1-CIT_fed_deduction!CE32*CIT_history!CE$54))/(1-(CIT_fed_deduction!CE32*CIT_history!CE$54*CIT_history!CE32)))</f>
        <v>0.09</v>
      </c>
      <c r="CF32" s="22">
        <f>IF(CIT_fed_deduction!CF32="",0,(CIT_history!CF32*(1-CIT_fed_deduction!CF32*CIT_history!CF$54))/(1-(CIT_fed_deduction!CF32*CIT_history!CF$54*CIT_history!CF32)))</f>
        <v>0.09</v>
      </c>
      <c r="CG32" s="22">
        <f>IF(CIT_fed_deduction!CG32="",0,(CIT_history!CG32*(1-CIT_fed_deduction!CG32*CIT_history!CG$54))/(1-(CIT_fed_deduction!CG32*CIT_history!CG$54*CIT_history!CG32)))</f>
        <v>0.09</v>
      </c>
      <c r="CH32" s="22">
        <f>IF(CIT_fed_deduction!CH32="",0,(CIT_history!CH32*(1-CIT_fed_deduction!CH32*CIT_history!CH$54))/(1-(CIT_fed_deduction!CH32*CIT_history!CH$54*CIT_history!CH32)))</f>
        <v>0.09</v>
      </c>
      <c r="CI32" s="22">
        <f>IF(CIT_fed_deduction!CI32="",0,(CIT_history!CI32*(1-CIT_fed_deduction!CI32*CIT_history!CI$54))/(1-(CIT_fed_deduction!CI32*CIT_history!CI$54*CIT_history!CI32)))</f>
        <v>0.09</v>
      </c>
      <c r="CJ32" s="22">
        <f>IF(CIT_fed_deduction!CJ32="",0,(CIT_history!CJ32*(1-CIT_fed_deduction!CJ32*CIT_history!CJ$54))/(1-(CIT_fed_deduction!CJ32*CIT_history!CJ$54*CIT_history!CJ32)))</f>
        <v>0.09</v>
      </c>
      <c r="CK32" s="22">
        <f>IF(CIT_fed_deduction!CK32="",0,(CIT_history!CK32*(1-CIT_fed_deduction!CK32*CIT_history!CK$54))/(1-(CIT_fed_deduction!CK32*CIT_history!CK$54*CIT_history!CK32)))</f>
        <v>0.09</v>
      </c>
      <c r="CL32" s="22">
        <f>IF(CIT_fed_deduction!CL32="",0,(CIT_history!CL32*(1-CIT_fed_deduction!CL32*CIT_history!CL$54))/(1-(CIT_fed_deduction!CL32*CIT_history!CL$54*CIT_history!CL32)))</f>
        <v>0.09</v>
      </c>
      <c r="CM32" s="22">
        <f>IF(CIT_fed_deduction!CM32="",0,(CIT_history!CM32*(1-CIT_fed_deduction!CM32*CIT_history!CM$54))/(1-(CIT_fed_deduction!CM32*CIT_history!CM$54*CIT_history!CM32)))</f>
        <v>9.375E-2</v>
      </c>
      <c r="CN32" s="22">
        <f>IF(CIT_fed_deduction!CN32="",0,(CIT_history!CN32*(1-CIT_fed_deduction!CN32*CIT_history!CN$54))/(1-(CIT_fed_deduction!CN32*CIT_history!CN$54*CIT_history!CN32)))</f>
        <v>9.375E-2</v>
      </c>
      <c r="CO32" s="22">
        <f>IF(CIT_fed_deduction!CO32="",0,(CIT_history!CO32*(1-CIT_fed_deduction!CO32*CIT_history!CO$54))/(1-(CIT_fed_deduction!CO32*CIT_history!CO$54*CIT_history!CO32)))</f>
        <v>9.4170000000000004E-2</v>
      </c>
      <c r="CP32" s="22">
        <f>IF(CIT_fed_deduction!CP32="",0,(CIT_history!CP32*(1-CIT_fed_deduction!CP32*CIT_history!CP$54))/(1-(CIT_fed_deduction!CP32*CIT_history!CP$54*CIT_history!CP32)))</f>
        <v>9.375E-2</v>
      </c>
      <c r="CQ32" s="22">
        <f>IF(CIT_fed_deduction!CQ32="",0,(CIT_history!CQ32*(1-CIT_fed_deduction!CQ32*CIT_history!CQ$54))/(1-(CIT_fed_deduction!CQ32*CIT_history!CQ$54*CIT_history!CQ32)))</f>
        <v>9.375E-2</v>
      </c>
      <c r="CR32" s="22">
        <f>IF(CIT_fed_deduction!CR32="",0,(CIT_history!CR32*(1-CIT_fed_deduction!CR32*CIT_history!CR$54))/(1-(CIT_fed_deduction!CR32*CIT_history!CR$54*CIT_history!CR32)))</f>
        <v>0.09</v>
      </c>
      <c r="CS32" s="22">
        <f>IF(CIT_fed_deduction!CS32="",0,(CIT_history!CS32*(1-CIT_fed_deduction!CS32*CIT_history!CS$54))/(1-(CIT_fed_deduction!CS32*CIT_history!CS$54*CIT_history!CS32)))</f>
        <v>0.09</v>
      </c>
      <c r="CT32" s="22">
        <f>IF(CIT_fed_deduction!CT32="",0,(CIT_history!CT32*(1-CIT_fed_deduction!CT32*CIT_history!CT$54))/(1-(CIT_fed_deduction!CT32*CIT_history!CT$54*CIT_history!CT32)))</f>
        <v>7.4999999999999997E-2</v>
      </c>
      <c r="CU32" s="22">
        <f>IF(CIT_fed_deduction!CU32="",0,(CIT_history!CU32*(1-CIT_fed_deduction!CU32*CIT_history!CU$54))/(1-(CIT_fed_deduction!CU32*CIT_history!CU$54*CIT_history!CU32)))</f>
        <v>0.09</v>
      </c>
      <c r="CV32" s="22">
        <f>IF(CIT_fed_deduction!CV32="",0,(CIT_history!CV32*(1-CIT_fed_deduction!CV32*CIT_history!CV$54))/(1-(CIT_fed_deduction!CV32*CIT_history!CV$54*CIT_history!CV32)))</f>
        <v>0.09</v>
      </c>
      <c r="CW32" s="22">
        <f>IF(CIT_fed_deduction!CW32="",0,(CIT_history!CW32*(1-CIT_fed_deduction!CW32*CIT_history!CW$54))/(1-(CIT_fed_deduction!CW32*CIT_history!CW$54*CIT_history!CW32)))</f>
        <v>0.09</v>
      </c>
      <c r="CX32" s="22">
        <f>IF(CIT_fed_deduction!CX32="",0,(CIT_history!CX32*(1-CIT_fed_deduction!CX32*CIT_history!CX$54))/(1-(CIT_fed_deduction!CX32*CIT_history!CX$54*CIT_history!CX32)))</f>
        <v>0.09</v>
      </c>
      <c r="CY32" s="22">
        <f>IF(CIT_fed_deduction!CY32="",0,(CIT_history!CY32*(1-CIT_fed_deduction!CY32*CIT_history!CY$54))/(1-(CIT_fed_deduction!CY32*CIT_history!CY$54*CIT_history!CY32)))</f>
        <v>0.09</v>
      </c>
      <c r="CZ32" s="22">
        <f>IF(CIT_fed_deduction!CZ32="",0,(CIT_history!CZ32*(1-CIT_fed_deduction!CZ32*CIT_history!CZ$54))/(1-(CIT_fed_deduction!CZ32*CIT_history!CZ$54*CIT_history!CZ32)))</f>
        <v>0.09</v>
      </c>
      <c r="DA32" s="22">
        <f>IF(CIT_fed_deduction!DA32="",0,(CIT_history!DA32*(1-CIT_fed_deduction!DA32*CIT_history!DA$54))/(1-(CIT_fed_deduction!DA32*CIT_history!DA$54*CIT_history!DA32)))</f>
        <v>0.09</v>
      </c>
      <c r="DB32" s="22">
        <f>IF(CIT_fed_deduction!DB32="",0,(CIT_history!DB32*(1-CIT_fed_deduction!DB32*CIT_history!DB$54))/(1-(CIT_fed_deduction!DB32*CIT_history!DB$54*CIT_history!DB32)))</f>
        <v>0.09</v>
      </c>
      <c r="DC32" s="22">
        <f>IF(CIT_fed_deduction!DC32="",0,(CIT_history!DC32*(1-CIT_fed_deduction!DC32*CIT_history!DC$54))/(1-(CIT_fed_deduction!DC32*CIT_history!DC$54*CIT_history!DC32)))</f>
        <v>0.09</v>
      </c>
      <c r="DD32" s="22">
        <f>IF(CIT_fed_deduction!DD32="",0,(CIT_history!DD32*(1-CIT_fed_deduction!DD32*CIT_history!DD$54))/(1-(CIT_fed_deduction!DD32*CIT_history!DD$54*CIT_history!DD32)))</f>
        <v>0.09</v>
      </c>
      <c r="DE32" s="22">
        <f>IF(CIT_fed_deduction!DE32="",0,(CIT_history!DE32*(1-CIT_fed_deduction!DE32*CIT_history!DE$54))/(1-(CIT_fed_deduction!DE32*CIT_history!DE$54*CIT_history!DE32)))</f>
        <v>0.09</v>
      </c>
      <c r="DF32" s="22">
        <f>IF(CIT_fed_deduction!DF32="",0,(CIT_history!DF32*(1-CIT_fed_deduction!DF32*CIT_history!DF$54))/(1-(CIT_fed_deduction!DF32*CIT_history!DF$54*CIT_history!DF32)))</f>
        <v>9.3600000000000003E-2</v>
      </c>
      <c r="DG32" s="22">
        <f>IF(CIT_fed_deduction!DG32="",0,(CIT_history!DG32*(1-CIT_fed_deduction!DG32*CIT_history!DG$54))/(1-(CIT_fed_deduction!DG32*CIT_history!DG$54*CIT_history!DG32)))</f>
        <v>9.3600000000000003E-2</v>
      </c>
      <c r="DH32" s="22">
        <f>IF(CIT_fed_deduction!DH32="",0,(CIT_history!DH32*(1-CIT_fed_deduction!DH32*CIT_history!DH$54))/(1-(CIT_fed_deduction!DH32*CIT_history!DH$54*CIT_history!DH32)))</f>
        <v>0.09</v>
      </c>
      <c r="DI32" s="22">
        <f>IF(CIT_fed_deduction!DI32="",0,(CIT_history!DI32*(1-CIT_fed_deduction!DI32*CIT_history!DI$54))/(1-(CIT_fed_deduction!DI32*CIT_history!DI$54*CIT_history!DI32)))</f>
        <v>0.09</v>
      </c>
      <c r="DJ32" s="22">
        <f>IF(CIT_fed_deduction!DJ32="",0,(CIT_history!DJ32*(1-CIT_fed_deduction!DJ32*CIT_history!DJ$54))/(1-(CIT_fed_deduction!DJ32*CIT_history!DJ$54*CIT_history!DJ32)))</f>
        <v>0.09</v>
      </c>
      <c r="DK32" s="22">
        <f>IF(CIT_fed_deduction!DK32="",0,(CIT_history!DK32*(1-CIT_fed_deduction!DK32*CIT_history!DK$54))/(1-(CIT_fed_deduction!DK32*CIT_history!DK$54*CIT_history!DK32)))</f>
        <v>0.09</v>
      </c>
      <c r="DL32" s="22">
        <f>IF(CIT_fed_deduction!DL32="",0,(CIT_history!DL32*(1-CIT_fed_deduction!DL32*CIT_history!DL$54))/(1-(CIT_fed_deduction!DL32*CIT_history!DL$54*CIT_history!DL32)))</f>
        <v>0.09</v>
      </c>
      <c r="DM32" s="22">
        <f>IF(CIT_fed_deduction!DM32="",0,(CIT_history!DM32*(1-CIT_fed_deduction!DM32*CIT_history!DM$54))/(1-(CIT_fed_deduction!DM32*CIT_history!DM$54*CIT_history!DM32)))</f>
        <v>0.09</v>
      </c>
      <c r="DN32" s="22">
        <f>IF(CIT_fed_deduction!DN32="",0,(CIT_history!DN32*(1-CIT_fed_deduction!DN32*CIT_history!DN$54))/(1-(CIT_fed_deduction!DN32*CIT_history!DN$54*CIT_history!DN32)))</f>
        <v>0.09</v>
      </c>
      <c r="DO32" s="22">
        <f>IF(CIT_fed_deduction!DO32="",0,(CIT_history!DO32*(1-CIT_fed_deduction!DO32*CIT_history!DO$54))/(1-(CIT_fed_deduction!DO32*CIT_history!DO$54*CIT_history!DO32)))</f>
        <v>0.09</v>
      </c>
      <c r="DP32" s="22">
        <f>IF(CIT_fed_deduction!DP32="",0,(CIT_history!DP32*(1-CIT_fed_deduction!DP32*CIT_history!DP$54))/(1-(CIT_fed_deduction!DP32*CIT_history!DP$54*CIT_history!DP32)))</f>
        <v>0.11499999999999999</v>
      </c>
      <c r="DQ32" s="22">
        <f>IF(CIT_fed_deduction!DQ32="",0,(CIT_history!DQ32*(1-CIT_fed_deduction!DQ32*CIT_history!DQ$54))/(1-(CIT_fed_deduction!DQ32*CIT_history!DQ$54*CIT_history!DQ32)))</f>
        <v>0.11499999999999999</v>
      </c>
      <c r="DR32" s="22">
        <f>IF(CIT_fed_deduction!DR32="",0,(CIT_history!DR32*(1-CIT_fed_deduction!DR32*CIT_history!DR$54))/(1-(CIT_fed_deduction!DR32*CIT_history!DR$54*CIT_history!DR32)))</f>
        <v>0.11499999999999999</v>
      </c>
      <c r="DS32" s="22">
        <f>IF(CIT_fed_deduction!DS32="",0,(CIT_history!DS32*(1-CIT_fed_deduction!DS32*CIT_history!DS$54))/(1-(CIT_fed_deduction!DS32*CIT_history!DS$54*CIT_history!DS32)))</f>
        <v>0.11499999999999999</v>
      </c>
      <c r="DT32" s="22">
        <f>IF(CIT_fed_deduction!DT32="",0,(CIT_history!DT32*(1-CIT_fed_deduction!DT32*CIT_history!DT$54))/(1-(CIT_fed_deduction!DT32*CIT_history!DT$54*CIT_history!DT32)))</f>
        <v>0.11499999999999999</v>
      </c>
      <c r="DU32" s="22">
        <f>IF(CIT_fed_deduction!DU32="",0,(CIT_history!DU32*(1-CIT_fed_deduction!DU32*CIT_history!DU$54))/(1-(CIT_fed_deduction!DU32*CIT_history!DU$54*CIT_history!DU32)))</f>
        <v>0.11499999999999999</v>
      </c>
      <c r="DV32" s="22">
        <f>IF(CIT_fed_deduction!DV32="",0,(CIT_history!DV32*(1-CIT_fed_deduction!DV32*CIT_history!DV$54))/(1-(CIT_fed_deduction!DV32*CIT_history!DV$54*CIT_history!DV32)))</f>
        <v>0.11499999999999999</v>
      </c>
      <c r="DW32" s="22">
        <f>IF(CIT_fed_deduction!DW32="",0,(CIT_history!DW32*(1-CIT_fed_deduction!DW32*CIT_history!DW$54))/(1-(CIT_fed_deduction!DW32*CIT_history!DW$54*CIT_history!DW32)))</f>
        <v>0.11499999999999999</v>
      </c>
      <c r="DX32" s="22">
        <f>IF(CIT_fed_deduction!DX32="",0,(CIT_history!DX32*(1-CIT_fed_deduction!DX32*CIT_history!DX$54))/(1-(CIT_fed_deduction!DX32*CIT_history!DX$54*CIT_history!DX32)))</f>
        <v>0.11499999999999999</v>
      </c>
      <c r="DY32" s="144">
        <f>IF(CIT_fed_deduction!DY32="",0,(CIT_history!DY32*(1-CIT_fed_deduction!DY32*CIT_history!DY$54))/(1-(CIT_fed_deduction!DY32*CIT_history!DY$54*CIT_history!DY32)))</f>
        <v>0.11499999999999999</v>
      </c>
      <c r="DZ32" s="68"/>
      <c r="EA32" s="68"/>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1"/>
      <c r="FL32" s="1"/>
      <c r="FM32" s="1"/>
      <c r="FN32" s="1"/>
    </row>
    <row r="33" spans="1:170" ht="15" customHeight="1">
      <c r="A33" s="137" t="s">
        <v>57</v>
      </c>
      <c r="B33" s="22">
        <f>IF(CIT_fed_deduction!B33="",0,(CIT_history!B33*(1-CIT_fed_deduction!B33*CIT_history!B$54))/(1-(CIT_fed_deduction!B33*CIT_history!B$54*CIT_history!B33)))</f>
        <v>0</v>
      </c>
      <c r="C33" s="22">
        <f>IF(CIT_fed_deduction!C33="",0,(CIT_history!C33*(1-CIT_fed_deduction!C33*CIT_history!C$54))/(1-(CIT_fed_deduction!C33*CIT_history!C$54*CIT_history!C33)))</f>
        <v>0</v>
      </c>
      <c r="D33" s="22">
        <f>IF(CIT_fed_deduction!D33="",0,(CIT_history!D33*(1-CIT_fed_deduction!D33*CIT_history!D$54))/(1-(CIT_fed_deduction!D33*CIT_history!D$54*CIT_history!D33)))</f>
        <v>0</v>
      </c>
      <c r="E33" s="22">
        <f>IF(CIT_fed_deduction!E33="",0,(CIT_history!E33*(1-CIT_fed_deduction!E33*CIT_history!E$54))/(1-(CIT_fed_deduction!E33*CIT_history!E$54*CIT_history!E33)))</f>
        <v>0</v>
      </c>
      <c r="F33" s="22">
        <f>IF(CIT_fed_deduction!F33="",0,(CIT_history!F33*(1-CIT_fed_deduction!F33*CIT_history!F$54))/(1-(CIT_fed_deduction!F33*CIT_history!F$54*CIT_history!F33)))</f>
        <v>0</v>
      </c>
      <c r="G33" s="22">
        <f>IF(CIT_fed_deduction!G33="",0,(CIT_history!G33*(1-CIT_fed_deduction!G33*CIT_history!G$54))/(1-(CIT_fed_deduction!G33*CIT_history!G$54*CIT_history!G33)))</f>
        <v>0</v>
      </c>
      <c r="H33" s="22">
        <f>IF(CIT_fed_deduction!H33="",0,(CIT_history!H33*(1-CIT_fed_deduction!H33*CIT_history!H$54))/(1-(CIT_fed_deduction!H33*CIT_history!H$54*CIT_history!H33)))</f>
        <v>0</v>
      </c>
      <c r="I33" s="22">
        <f>IF(CIT_fed_deduction!I33="",0,(CIT_history!I33*(1-CIT_fed_deduction!I33*CIT_history!I$54))/(1-(CIT_fed_deduction!I33*CIT_history!I$54*CIT_history!I33)))</f>
        <v>0</v>
      </c>
      <c r="J33" s="22">
        <f>IF(CIT_fed_deduction!J33="",0,(CIT_history!J33*(1-CIT_fed_deduction!J33*CIT_history!J$54))/(1-(CIT_fed_deduction!J33*CIT_history!J$54*CIT_history!J33)))</f>
        <v>0</v>
      </c>
      <c r="K33" s="22">
        <f>IF(CIT_fed_deduction!K33="",0,(CIT_history!K33*(1-CIT_fed_deduction!K33*CIT_history!K$54))/(1-(CIT_fed_deduction!K33*CIT_history!K$54*CIT_history!K33)))</f>
        <v>0</v>
      </c>
      <c r="L33" s="22">
        <f>IF(CIT_fed_deduction!L33="",0,(CIT_history!L33*(1-CIT_fed_deduction!L33*CIT_history!L$54))/(1-(CIT_fed_deduction!L33*CIT_history!L$54*CIT_history!L33)))</f>
        <v>0</v>
      </c>
      <c r="M33" s="22">
        <f>IF(CIT_fed_deduction!M33="",0,(CIT_history!M33*(1-CIT_fed_deduction!M33*CIT_history!M$54))/(1-(CIT_fed_deduction!M33*CIT_history!M$54*CIT_history!M33)))</f>
        <v>0</v>
      </c>
      <c r="N33" s="22">
        <f>IF(CIT_fed_deduction!N33="",0,(CIT_history!N33*(1-CIT_fed_deduction!N33*CIT_history!N$54))/(1-(CIT_fed_deduction!N33*CIT_history!N$54*CIT_history!N33)))</f>
        <v>0</v>
      </c>
      <c r="O33" s="22">
        <f>IF(CIT_fed_deduction!O33="",0,(CIT_history!O33*(1-CIT_fed_deduction!O33*CIT_history!O$54))/(1-(CIT_fed_deduction!O33*CIT_history!O$54*CIT_history!O33)))</f>
        <v>0</v>
      </c>
      <c r="P33" s="22">
        <f>IF(CIT_fed_deduction!P33="",0,(CIT_history!P33*(1-CIT_fed_deduction!P33*CIT_history!P$54))/(1-(CIT_fed_deduction!P33*CIT_history!P$54*CIT_history!P33)))</f>
        <v>0</v>
      </c>
      <c r="Q33" s="22">
        <f>IF(CIT_fed_deduction!Q33="",0,(CIT_history!Q33*(1-CIT_fed_deduction!Q33*CIT_history!Q$54))/(1-(CIT_fed_deduction!Q33*CIT_history!Q$54*CIT_history!Q33)))</f>
        <v>0</v>
      </c>
      <c r="R33" s="22">
        <f>IF(CIT_fed_deduction!R33="",0,(CIT_history!R33*(1-CIT_fed_deduction!R33*CIT_history!R$54))/(1-(CIT_fed_deduction!R33*CIT_history!R$54*CIT_history!R33)))</f>
        <v>0</v>
      </c>
      <c r="S33" s="22">
        <f>IF(CIT_fed_deduction!S33="",0,(CIT_history!S33*(1-CIT_fed_deduction!S33*CIT_history!S$54))/(1-(CIT_fed_deduction!S33*CIT_history!S$54*CIT_history!S33)))</f>
        <v>0</v>
      </c>
      <c r="T33" s="22">
        <f>IF(CIT_fed_deduction!T33="",0,(CIT_history!T33*(1-CIT_fed_deduction!T33*CIT_history!T$54))/(1-(CIT_fed_deduction!T33*CIT_history!T$54*CIT_history!T33)))</f>
        <v>0</v>
      </c>
      <c r="U33" s="22">
        <f>IF(CIT_fed_deduction!U33="",0,(CIT_history!U33*(1-CIT_fed_deduction!U33*CIT_history!U$54))/(1-(CIT_fed_deduction!U33*CIT_history!U$54*CIT_history!U33)))</f>
        <v>2.7081243731193579E-2</v>
      </c>
      <c r="V33" s="22">
        <f>IF(CIT_fed_deduction!V33="",0,(CIT_history!V33*(1-CIT_fed_deduction!V33*CIT_history!V$54))/(1-(CIT_fed_deduction!V33*CIT_history!V$54*CIT_history!V33)))</f>
        <v>0</v>
      </c>
      <c r="W33" s="22">
        <f>IF(CIT_fed_deduction!W33="",0,(CIT_history!W33*(1-CIT_fed_deduction!W33*CIT_history!W$54))/(1-(CIT_fed_deduction!W33*CIT_history!W$54*CIT_history!W33)))</f>
        <v>0</v>
      </c>
      <c r="X33" s="22">
        <f>IF(CIT_fed_deduction!X33="",0,(CIT_history!X33*(1-CIT_fed_deduction!X33*CIT_history!X$54))/(1-(CIT_fed_deduction!X33*CIT_history!X$54*CIT_history!X33)))</f>
        <v>0</v>
      </c>
      <c r="Y33" s="22">
        <f>IF(CIT_fed_deduction!Y33="",0,(CIT_history!Y33*(1-CIT_fed_deduction!Y33*CIT_history!Y$54))/(1-(CIT_fed_deduction!Y33*CIT_history!Y$54*CIT_history!Y33)))</f>
        <v>0</v>
      </c>
      <c r="Z33" s="22">
        <f>IF(CIT_fed_deduction!Z33="",0,(CIT_history!Z33*(1-CIT_fed_deduction!Z33*CIT_history!Z$54))/(1-(CIT_fed_deduction!Z33*CIT_history!Z$54*CIT_history!Z33)))</f>
        <v>0</v>
      </c>
      <c r="AA33" s="22">
        <f>IF(CIT_fed_deduction!AA33="",0,(CIT_history!AA33*(1-CIT_fed_deduction!AA33*CIT_history!AA$54))/(1-(CIT_fed_deduction!AA33*CIT_history!AA$54*CIT_history!AA33)))</f>
        <v>0</v>
      </c>
      <c r="AB33" s="22">
        <f>IF(CIT_fed_deduction!AB33="",0,(CIT_history!AB33*(1-CIT_fed_deduction!AB33*CIT_history!AB$54))/(1-(CIT_fed_deduction!AB33*CIT_history!AB$54*CIT_history!AB33)))</f>
        <v>0</v>
      </c>
      <c r="AC33" s="22">
        <f>IF(CIT_fed_deduction!AC33="",0,(CIT_history!AC33*(1-CIT_fed_deduction!AC33*CIT_history!AC$54))/(1-(CIT_fed_deduction!AC33*CIT_history!AC$54*CIT_history!AC33)))</f>
        <v>0</v>
      </c>
      <c r="AD33" s="22">
        <f>IF(CIT_fed_deduction!AD33="",0,(CIT_history!AD33*(1-CIT_fed_deduction!AD33*CIT_history!AD$54))/(1-(CIT_fed_deduction!AD33*CIT_history!AD$54*CIT_history!AD33)))</f>
        <v>0</v>
      </c>
      <c r="AE33" s="22">
        <f>IF(CIT_fed_deduction!AE33="",0,(CIT_history!AE33*(1-CIT_fed_deduction!AE33*CIT_history!AE$54))/(1-(CIT_fed_deduction!AE33*CIT_history!AE$54*CIT_history!AE33)))</f>
        <v>0</v>
      </c>
      <c r="AF33" s="22">
        <f>IF(CIT_fed_deduction!AF33="",0,(CIT_history!AF33*(1-CIT_fed_deduction!AF33*CIT_history!AF$54))/(1-(CIT_fed_deduction!AF33*CIT_history!AF$54*CIT_history!AF33)))</f>
        <v>0</v>
      </c>
      <c r="AG33" s="22">
        <f>IF(CIT_fed_deduction!AG33="",0,(CIT_history!AG33*(1-CIT_fed_deduction!AG33*CIT_history!AG$54))/(1-(CIT_fed_deduction!AG33*CIT_history!AG$54*CIT_history!AG33)))</f>
        <v>0</v>
      </c>
      <c r="AH33" s="22">
        <f>IF(CIT_fed_deduction!AH33="",0,(CIT_history!AH33*(1-CIT_fed_deduction!AH33*CIT_history!AH$54))/(1-(CIT_fed_deduction!AH33*CIT_history!AH$54*CIT_history!AH33)))</f>
        <v>0</v>
      </c>
      <c r="AI33" s="22">
        <f>IF(CIT_fed_deduction!AI33="",0,(CIT_history!AI33*(1-CIT_fed_deduction!AI33*CIT_history!AI$54))/(1-(CIT_fed_deduction!AI33*CIT_history!AI$54*CIT_history!AI33)))</f>
        <v>1.7297568312860369E-2</v>
      </c>
      <c r="AJ33" s="22">
        <f>IF(CIT_fed_deduction!AJ33="",0,(CIT_history!AJ33*(1-CIT_fed_deduction!AJ33*CIT_history!AJ$54))/(1-(CIT_fed_deduction!AJ33*CIT_history!AJ$54*CIT_history!AJ33)))</f>
        <v>1.7297568312860369E-2</v>
      </c>
      <c r="AK33" s="22">
        <f>IF(CIT_fed_deduction!AK33="",0,(CIT_history!AK33*(1-CIT_fed_deduction!AK33*CIT_history!AK$54))/(1-(CIT_fed_deduction!AK33*CIT_history!AK$54*CIT_history!AK33)))</f>
        <v>1.7297568312860369E-2</v>
      </c>
      <c r="AL33" s="22">
        <f>IF(CIT_fed_deduction!AL33="",0,(CIT_history!AL33*(1-CIT_fed_deduction!AL33*CIT_history!AL$54))/(1-(CIT_fed_deduction!AL33*CIT_history!AL$54*CIT_history!AL33)))</f>
        <v>1.7051153460381146E-2</v>
      </c>
      <c r="AM33" s="22">
        <f>IF(CIT_fed_deduction!AM33="",0,(CIT_history!AM33*(1-CIT_fed_deduction!AM33*CIT_history!AM$54))/(1-(CIT_fed_deduction!AM33*CIT_history!AM$54*CIT_history!AM33)))</f>
        <v>1.7051153460381146E-2</v>
      </c>
      <c r="AN33" s="22">
        <f>IF(CIT_fed_deduction!AN33="",0,(CIT_history!AN33*(1-CIT_fed_deduction!AN33*CIT_history!AN$54))/(1-(CIT_fed_deduction!AN33*CIT_history!AN$54*CIT_history!AN33)))</f>
        <v>1.626179482031721E-2</v>
      </c>
      <c r="AO33" s="22">
        <f>IF(CIT_fed_deduction!AO33="",0,(CIT_history!AO33*(1-CIT_fed_deduction!AO33*CIT_history!AO$54))/(1-(CIT_fed_deduction!AO33*CIT_history!AO$54*CIT_history!AO33)))</f>
        <v>1.626179482031721E-2</v>
      </c>
      <c r="AP33" s="22">
        <f>IF(CIT_fed_deduction!AP33="",0,(CIT_history!AP33*(1-CIT_fed_deduction!AP33*CIT_history!AP$54))/(1-(CIT_fed_deduction!AP33*CIT_history!AP$54*CIT_history!AP33)))</f>
        <v>1.5273311897106109E-2</v>
      </c>
      <c r="AQ33" s="22">
        <f>IF(CIT_fed_deduction!AQ33="",0,(CIT_history!AQ33*(1-CIT_fed_deduction!AQ33*CIT_history!AQ$54))/(1-(CIT_fed_deduction!AQ33*CIT_history!AQ$54*CIT_history!AQ33)))</f>
        <v>1.3886093781444958E-2</v>
      </c>
      <c r="AR33" s="22">
        <f>IF(CIT_fed_deduction!AR33="",0,(CIT_history!AR33*(1-CIT_fed_deduction!AR33*CIT_history!AR$54))/(1-(CIT_fed_deduction!AR33*CIT_history!AR$54*CIT_history!AR33)))</f>
        <v>1.2096774193548387E-2</v>
      </c>
      <c r="AS33" s="22">
        <f>IF(CIT_fed_deduction!AS33="",0,(CIT_history!AS33*(1-CIT_fed_deduction!AS33*CIT_history!AS$54))/(1-(CIT_fed_deduction!AS33*CIT_history!AS$54*CIT_history!AS33)))</f>
        <v>1.2096774193548387E-2</v>
      </c>
      <c r="AT33" s="22">
        <f>IF(CIT_fed_deduction!AT33="",0,(CIT_history!AT33*(1-CIT_fed_deduction!AT33*CIT_history!AT$54))/(1-(CIT_fed_deduction!AT33*CIT_history!AT$54*CIT_history!AT33)))</f>
        <v>1.2096774193548387E-2</v>
      </c>
      <c r="AU33" s="22">
        <f>IF(CIT_fed_deduction!AU33="",0,(CIT_history!AU33*(1-CIT_fed_deduction!AU33*CIT_history!AU$54))/(1-(CIT_fed_deduction!AU33*CIT_history!AU$54*CIT_history!AU33)))</f>
        <v>1.2096774193548387E-2</v>
      </c>
      <c r="AV33" s="22">
        <f>IF(CIT_fed_deduction!AV33="",0,(CIT_history!AV33*(1-CIT_fed_deduction!AV33*CIT_history!AV$54))/(1-(CIT_fed_deduction!AV33*CIT_history!AV$54*CIT_history!AV33)))</f>
        <v>1.2494961708988311E-2</v>
      </c>
      <c r="AW33" s="22">
        <f>IF(CIT_fed_deduction!AW33="",0,(CIT_history!AW33*(1-CIT_fed_deduction!AW33*CIT_history!AW$54))/(1-(CIT_fed_deduction!AW33*CIT_history!AW$54*CIT_history!AW33)))</f>
        <v>1.2494961708988311E-2</v>
      </c>
      <c r="AX33" s="22">
        <f>IF(CIT_fed_deduction!AX33="",0,(CIT_history!AX33*(1-CIT_fed_deduction!AX33*CIT_history!AX$54))/(1-(CIT_fed_deduction!AX33*CIT_history!AX$54*CIT_history!AX33)))</f>
        <v>1.2494961708988311E-2</v>
      </c>
      <c r="AY33" s="22">
        <f>IF(CIT_fed_deduction!AY33="",0,(CIT_history!AY33*(1-CIT_fed_deduction!AY33*CIT_history!AY$54))/(1-(CIT_fed_deduction!AY33*CIT_history!AY$54*CIT_history!AY33)))</f>
        <v>1.2494961708988311E-2</v>
      </c>
      <c r="AZ33" s="22">
        <f>IF(CIT_fed_deduction!AZ33="",0,(CIT_history!AZ33*(1-CIT_fed_deduction!AZ33*CIT_history!AZ$54))/(1-(CIT_fed_deduction!AZ33*CIT_history!AZ$54*CIT_history!AZ33)))</f>
        <v>1.1698265429608714E-2</v>
      </c>
      <c r="BA33" s="22">
        <f>IF(CIT_fed_deduction!BA33="",0,(CIT_history!BA33*(1-CIT_fed_deduction!BA33*CIT_history!BA$54))/(1-(CIT_fed_deduction!BA33*CIT_history!BA$54*CIT_history!BA33)))</f>
        <v>9.9510026771733109E-3</v>
      </c>
      <c r="BB33" s="22">
        <f>IF(CIT_fed_deduction!BB33="",0,(CIT_history!BB33*(1-CIT_fed_deduction!BB33*CIT_history!BB$54))/(1-(CIT_fed_deduction!BB33*CIT_history!BB$54*CIT_history!BB33)))</f>
        <v>9.7008892481810823E-3</v>
      </c>
      <c r="BC33" s="22">
        <f>IF(CIT_fed_deduction!BC33="",0,(CIT_history!BC33*(1-CIT_fed_deduction!BC33*CIT_history!BC$54))/(1-(CIT_fed_deduction!BC33*CIT_history!BC$54*CIT_history!BC33)))</f>
        <v>9.7008892481810823E-3</v>
      </c>
      <c r="BD33" s="22">
        <f>IF(CIT_fed_deduction!BD33="",0,(CIT_history!BD33*(1-CIT_fed_deduction!BD33*CIT_history!BD$54))/(1-(CIT_fed_deduction!BD33*CIT_history!BD$54*CIT_history!BD33)))</f>
        <v>9.7008892481810823E-3</v>
      </c>
      <c r="BE33" s="22">
        <f>IF(CIT_fed_deduction!BE33="",0,(CIT_history!BE33*(1-CIT_fed_deduction!BE33*CIT_history!BE$54))/(1-(CIT_fed_deduction!BE33*CIT_history!BE$54*CIT_history!BE33)))</f>
        <v>9.7008892481810823E-3</v>
      </c>
      <c r="BF33" s="22">
        <f>IF(CIT_fed_deduction!BF33="",0,(CIT_history!BF33*(1-CIT_fed_deduction!BF33*CIT_history!BF$54))/(1-(CIT_fed_deduction!BF33*CIT_history!BF$54*CIT_history!BF33)))</f>
        <v>9.7008892481810823E-3</v>
      </c>
      <c r="BG33" s="22">
        <f>IF(CIT_fed_deduction!BG33="",0,(CIT_history!BG33*(1-CIT_fed_deduction!BG33*CIT_history!BG$54))/(1-(CIT_fed_deduction!BG33*CIT_history!BG$54*CIT_history!BG33)))</f>
        <v>9.7008892481810823E-3</v>
      </c>
      <c r="BH33" s="22">
        <f>IF(CIT_fed_deduction!BH33="",0,(CIT_history!BH33*(1-CIT_fed_deduction!BH33*CIT_history!BH$54))/(1-(CIT_fed_deduction!BH33*CIT_history!BH$54*CIT_history!BH33)))</f>
        <v>9.7008892481810823E-3</v>
      </c>
      <c r="BI33" s="22">
        <f>IF(CIT_fed_deduction!BI33="",0,(CIT_history!BI33*(1-CIT_fed_deduction!BI33*CIT_history!BI$54))/(1-(CIT_fed_deduction!BI33*CIT_history!BI$54*CIT_history!BI33)))</f>
        <v>9.7008892481810823E-3</v>
      </c>
      <c r="BJ33" s="22">
        <f>IF(CIT_fed_deduction!BJ33="",0,(CIT_history!BJ33*(1-CIT_fed_deduction!BJ33*CIT_history!BJ$54))/(1-(CIT_fed_deduction!BJ33*CIT_history!BJ$54*CIT_history!BJ33)))</f>
        <v>9.7008892481810823E-3</v>
      </c>
      <c r="BK33" s="22">
        <f>IF(CIT_fed_deduction!BK33="",0,(CIT_history!BK33*(1-CIT_fed_deduction!BK33*CIT_history!BK$54))/(1-(CIT_fed_deduction!BK33*CIT_history!BK$54*CIT_history!BK33)))</f>
        <v>1.4628199918732222E-2</v>
      </c>
      <c r="BL33" s="22">
        <f>IF(CIT_fed_deduction!BL33="",0,(CIT_history!BL33*(1-CIT_fed_deduction!BL33*CIT_history!BL$54))/(1-(CIT_fed_deduction!BL33*CIT_history!BL$54*CIT_history!BL33)))</f>
        <v>1.4628199918732222E-2</v>
      </c>
      <c r="BM33" s="22">
        <f>IF(CIT_fed_deduction!BM33="",0,(CIT_history!BM33*(1-CIT_fed_deduction!BM33*CIT_history!BM$54))/(1-(CIT_fed_deduction!BM33*CIT_history!BM$54*CIT_history!BM33)))</f>
        <v>1.4628199918732222E-2</v>
      </c>
      <c r="BN33" s="22">
        <f>IF(CIT_fed_deduction!BN33="",0,(CIT_history!BN33*(1-CIT_fed_deduction!BN33*CIT_history!BN$54))/(1-(CIT_fed_deduction!BN33*CIT_history!BN$54*CIT_history!BN33)))</f>
        <v>1.5228426395939085E-2</v>
      </c>
      <c r="BO33" s="22">
        <f>IF(CIT_fed_deduction!BO33="",0,(CIT_history!BO33*(1-CIT_fed_deduction!BO33*CIT_history!BO$54))/(1-(CIT_fed_deduction!BO33*CIT_history!BO$54*CIT_history!BO33)))</f>
        <v>1.5827922077922076E-2</v>
      </c>
      <c r="BP33" s="22">
        <f>IF(CIT_fed_deduction!BP33="",0,(CIT_history!BP33*(1-CIT_fed_deduction!BP33*CIT_history!BP$54))/(1-(CIT_fed_deduction!BP33*CIT_history!BP$54*CIT_history!BP33)))</f>
        <v>1.5827922077922076E-2</v>
      </c>
      <c r="BQ33" s="22">
        <f>IF(CIT_fed_deduction!BQ33="",0,(CIT_history!BQ33*(1-CIT_fed_deduction!BQ33*CIT_history!BQ$54))/(1-(CIT_fed_deduction!BQ33*CIT_history!BQ$54*CIT_history!BQ33)))</f>
        <v>1.5827922077922076E-2</v>
      </c>
      <c r="BR33" s="22">
        <f>IF(CIT_fed_deduction!BR33="",0,(CIT_history!BR33*(1-CIT_fed_deduction!BR33*CIT_history!BR$54))/(1-(CIT_fed_deduction!BR33*CIT_history!BR$54*CIT_history!BR33)))</f>
        <v>0.03</v>
      </c>
      <c r="BS33" s="22">
        <f>IF(CIT_fed_deduction!BS33="",0,(CIT_history!BS33*(1-CIT_fed_deduction!BS33*CIT_history!BS$54))/(1-(CIT_fed_deduction!BS33*CIT_history!BS$54*CIT_history!BS33)))</f>
        <v>0.05</v>
      </c>
      <c r="BT33" s="22">
        <f>IF(CIT_fed_deduction!BT33="",0,(CIT_history!BT33*(1-CIT_fed_deduction!BT33*CIT_history!BT$54))/(1-(CIT_fed_deduction!BT33*CIT_history!BT$54*CIT_history!BT33)))</f>
        <v>0.05</v>
      </c>
      <c r="BU33" s="22">
        <f>IF(CIT_fed_deduction!BU33="",0,(CIT_history!BU33*(1-CIT_fed_deduction!BU33*CIT_history!BU$54))/(1-(CIT_fed_deduction!BU33*CIT_history!BU$54*CIT_history!BU33)))</f>
        <v>0.05</v>
      </c>
      <c r="BV33" s="22">
        <f>IF(CIT_fed_deduction!BV33="",0,(CIT_history!BV33*(1-CIT_fed_deduction!BV33*CIT_history!BV$54))/(1-(CIT_fed_deduction!BV33*CIT_history!BV$54*CIT_history!BV33)))</f>
        <v>0.05</v>
      </c>
      <c r="BW33" s="22">
        <f>IF(CIT_fed_deduction!BW33="",0,(CIT_history!BW33*(1-CIT_fed_deduction!BW33*CIT_history!BW$54))/(1-(CIT_fed_deduction!BW33*CIT_history!BW$54*CIT_history!BW33)))</f>
        <v>0.05</v>
      </c>
      <c r="BX33" s="22">
        <f>IF(CIT_fed_deduction!BX33="",0,(CIT_history!BX33*(1-CIT_fed_deduction!BX33*CIT_history!BX$54))/(1-(CIT_fed_deduction!BX33*CIT_history!BX$54*CIT_history!BX33)))</f>
        <v>0.05</v>
      </c>
      <c r="BY33" s="22">
        <f>IF(CIT_fed_deduction!BY33="",0,(CIT_history!BY33*(1-CIT_fed_deduction!BY33*CIT_history!BY$54))/(1-(CIT_fed_deduction!BY33*CIT_history!BY$54*CIT_history!BY33)))</f>
        <v>0.05</v>
      </c>
      <c r="BZ33" s="22">
        <f>IF(CIT_fed_deduction!BZ33="",0,(CIT_history!BZ33*(1-CIT_fed_deduction!BZ33*CIT_history!BZ$54))/(1-(CIT_fed_deduction!BZ33*CIT_history!BZ$54*CIT_history!BZ33)))</f>
        <v>0.05</v>
      </c>
      <c r="CA33" s="22">
        <f>IF(CIT_fed_deduction!CA33="",0,(CIT_history!CA33*(1-CIT_fed_deduction!CA33*CIT_history!CA$54))/(1-(CIT_fed_deduction!CA33*CIT_history!CA$54*CIT_history!CA33)))</f>
        <v>0.05</v>
      </c>
      <c r="CB33" s="22">
        <f>IF(CIT_fed_deduction!CB33="",0,(CIT_history!CB33*(1-CIT_fed_deduction!CB33*CIT_history!CB$54))/(1-(CIT_fed_deduction!CB33*CIT_history!CB$54*CIT_history!CB33)))</f>
        <v>0.05</v>
      </c>
      <c r="CC33" s="22">
        <f>IF(CIT_fed_deduction!CC33="",0,(CIT_history!CC33*(1-CIT_fed_deduction!CC33*CIT_history!CC$54))/(1-(CIT_fed_deduction!CC33*CIT_history!CC$54*CIT_history!CC33)))</f>
        <v>0.05</v>
      </c>
      <c r="CD33" s="22">
        <f>IF(CIT_fed_deduction!CD33="",0,(CIT_history!CD33*(1-CIT_fed_deduction!CD33*CIT_history!CD$54))/(1-(CIT_fed_deduction!CD33*CIT_history!CD$54*CIT_history!CD33)))</f>
        <v>0.05</v>
      </c>
      <c r="CE33" s="22">
        <f>IF(CIT_fed_deduction!CE33="",0,(CIT_history!CE33*(1-CIT_fed_deduction!CE33*CIT_history!CE$54))/(1-(CIT_fed_deduction!CE33*CIT_history!CE$54*CIT_history!CE33)))</f>
        <v>0.05</v>
      </c>
      <c r="CF33" s="22">
        <f>IF(CIT_fed_deduction!CF33="",0,(CIT_history!CF33*(1-CIT_fed_deduction!CF33*CIT_history!CF$54))/(1-(CIT_fed_deduction!CF33*CIT_history!CF$54*CIT_history!CF33)))</f>
        <v>0.06</v>
      </c>
      <c r="CG33" s="22">
        <f>IF(CIT_fed_deduction!CG33="",0,(CIT_history!CG33*(1-CIT_fed_deduction!CG33*CIT_history!CG$54))/(1-(CIT_fed_deduction!CG33*CIT_history!CG$54*CIT_history!CG33)))</f>
        <v>7.1999999999999995E-2</v>
      </c>
      <c r="CH33" s="22">
        <f>IF(CIT_fed_deduction!CH33="",0,(CIT_history!CH33*(1-CIT_fed_deduction!CH33*CIT_history!CH$54))/(1-(CIT_fed_deduction!CH33*CIT_history!CH$54*CIT_history!CH33)))</f>
        <v>7.1999999999999995E-2</v>
      </c>
      <c r="CI33" s="22">
        <f>IF(CIT_fed_deduction!CI33="",0,(CIT_history!CI33*(1-CIT_fed_deduction!CI33*CIT_history!CI$54))/(1-(CIT_fed_deduction!CI33*CIT_history!CI$54*CIT_history!CI33)))</f>
        <v>7.1999999999999995E-2</v>
      </c>
      <c r="CJ33" s="22">
        <f>IF(CIT_fed_deduction!CJ33="",0,(CIT_history!CJ33*(1-CIT_fed_deduction!CJ33*CIT_history!CJ$54))/(1-(CIT_fed_deduction!CJ33*CIT_history!CJ$54*CIT_history!CJ33)))</f>
        <v>7.5999999999999998E-2</v>
      </c>
      <c r="CK33" s="22">
        <f>IF(CIT_fed_deduction!CK33="",0,(CIT_history!CK33*(1-CIT_fed_deduction!CK33*CIT_history!CK$54))/(1-(CIT_fed_deduction!CK33*CIT_history!CK$54*CIT_history!CK33)))</f>
        <v>7.5999999999999998E-2</v>
      </c>
      <c r="CL33" s="22">
        <f>IF(CIT_fed_deduction!CL33="",0,(CIT_history!CL33*(1-CIT_fed_deduction!CL33*CIT_history!CL$54))/(1-(CIT_fed_deduction!CL33*CIT_history!CL$54*CIT_history!CL33)))</f>
        <v>7.5999999999999998E-2</v>
      </c>
      <c r="CM33" s="22">
        <f>IF(CIT_fed_deduction!CM33="",0,(CIT_history!CM33*(1-CIT_fed_deduction!CM33*CIT_history!CM$54))/(1-(CIT_fed_deduction!CM33*CIT_history!CM$54*CIT_history!CM33)))</f>
        <v>7.5999999999999998E-2</v>
      </c>
      <c r="CN33" s="22">
        <f>IF(CIT_fed_deduction!CN33="",0,(CIT_history!CN33*(1-CIT_fed_deduction!CN33*CIT_history!CN$54))/(1-(CIT_fed_deduction!CN33*CIT_history!CN$54*CIT_history!CN33)))</f>
        <v>7.5999999999999998E-2</v>
      </c>
      <c r="CO33" s="22">
        <f>IF(CIT_fed_deduction!CO33="",0,(CIT_history!CO33*(1-CIT_fed_deduction!CO33*CIT_history!CO$54))/(1-(CIT_fed_deduction!CO33*CIT_history!CO$54*CIT_history!CO33)))</f>
        <v>7.5999999999999998E-2</v>
      </c>
      <c r="CP33" s="22">
        <f>IF(CIT_fed_deduction!CP33="",0,(CIT_history!CP33*(1-CIT_fed_deduction!CP33*CIT_history!CP$54))/(1-(CIT_fed_deduction!CP33*CIT_history!CP$54*CIT_history!CP33)))</f>
        <v>7.5999999999999998E-2</v>
      </c>
      <c r="CQ33" s="22">
        <f>IF(CIT_fed_deduction!CQ33="",0,(CIT_history!CQ33*(1-CIT_fed_deduction!CQ33*CIT_history!CQ$54))/(1-(CIT_fed_deduction!CQ33*CIT_history!CQ$54*CIT_history!CQ33)))</f>
        <v>8.9679999999999996E-2</v>
      </c>
      <c r="CR33" s="22">
        <f>IF(CIT_fed_deduction!CR33="",0,(CIT_history!CR33*(1-CIT_fed_deduction!CR33*CIT_history!CR$54))/(1-(CIT_fed_deduction!CR33*CIT_history!CR$54*CIT_history!CR33)))</f>
        <v>7.5999999999999998E-2</v>
      </c>
      <c r="CS33" s="22">
        <f>IF(CIT_fed_deduction!CS33="",0,(CIT_history!CS33*(1-CIT_fed_deduction!CS33*CIT_history!CS$54))/(1-(CIT_fed_deduction!CS33*CIT_history!CS$54*CIT_history!CS33)))</f>
        <v>7.5999999999999998E-2</v>
      </c>
      <c r="CT33" s="22">
        <f>IF(CIT_fed_deduction!CT33="",0,(CIT_history!CT33*(1-CIT_fed_deduction!CT33*CIT_history!CT$54))/(1-(CIT_fed_deduction!CT33*CIT_history!CT$54*CIT_history!CT33)))</f>
        <v>7.5999999999999998E-2</v>
      </c>
      <c r="CU33" s="22">
        <f>IF(CIT_fed_deduction!CU33="",0,(CIT_history!CU33*(1-CIT_fed_deduction!CU33*CIT_history!CU$54))/(1-(CIT_fed_deduction!CU33*CIT_history!CU$54*CIT_history!CU33)))</f>
        <v>7.5999999999999998E-2</v>
      </c>
      <c r="CV33" s="22">
        <f>IF(CIT_fed_deduction!CV33="",0,(CIT_history!CV33*(1-CIT_fed_deduction!CV33*CIT_history!CV$54))/(1-(CIT_fed_deduction!CV33*CIT_history!CV$54*CIT_history!CV33)))</f>
        <v>7.5999999999999998E-2</v>
      </c>
      <c r="CW33" s="22">
        <f>IF(CIT_fed_deduction!CW33="",0,(CIT_history!CW33*(1-CIT_fed_deduction!CW33*CIT_history!CW$54))/(1-(CIT_fed_deduction!CW33*CIT_history!CW$54*CIT_history!CW33)))</f>
        <v>7.5999999999999998E-2</v>
      </c>
      <c r="CX33" s="22">
        <f>IF(CIT_fed_deduction!CX33="",0,(CIT_history!CX33*(1-CIT_fed_deduction!CX33*CIT_history!CX$54))/(1-(CIT_fed_deduction!CX33*CIT_history!CX$54*CIT_history!CX33)))</f>
        <v>7.5999999999999998E-2</v>
      </c>
      <c r="CY33" s="22">
        <f>IF(CIT_fed_deduction!CY33="",0,(CIT_history!CY33*(1-CIT_fed_deduction!CY33*CIT_history!CY$54))/(1-(CIT_fed_deduction!CY33*CIT_history!CY$54*CIT_history!CY33)))</f>
        <v>7.5999999999999998E-2</v>
      </c>
      <c r="CZ33" s="22">
        <f>IF(CIT_fed_deduction!CZ33="",0,(CIT_history!CZ33*(1-CIT_fed_deduction!CZ33*CIT_history!CZ$54))/(1-(CIT_fed_deduction!CZ33*CIT_history!CZ$54*CIT_history!CZ33)))</f>
        <v>7.5999999999999998E-2</v>
      </c>
      <c r="DA33" s="22">
        <f>IF(CIT_fed_deduction!DA33="",0,(CIT_history!DA33*(1-CIT_fed_deduction!DA33*CIT_history!DA$54))/(1-(CIT_fed_deduction!DA33*CIT_history!DA$54*CIT_history!DA33)))</f>
        <v>7.5999999999999998E-2</v>
      </c>
      <c r="DB33" s="22">
        <f>IF(CIT_fed_deduction!DB33="",0,(CIT_history!DB33*(1-CIT_fed_deduction!DB33*CIT_history!DB$54))/(1-(CIT_fed_deduction!DB33*CIT_history!DB$54*CIT_history!DB33)))</f>
        <v>7.5999999999999998E-2</v>
      </c>
      <c r="DC33" s="22">
        <f>IF(CIT_fed_deduction!DC33="",0,(CIT_history!DC33*(1-CIT_fed_deduction!DC33*CIT_history!DC$54))/(1-(CIT_fed_deduction!DC33*CIT_history!DC$54*CIT_history!DC33)))</f>
        <v>7.5999999999999998E-2</v>
      </c>
      <c r="DD33" s="22">
        <f>IF(CIT_fed_deduction!DD33="",0,(CIT_history!DD33*(1-CIT_fed_deduction!DD33*CIT_history!DD$54))/(1-(CIT_fed_deduction!DD33*CIT_history!DD$54*CIT_history!DD33)))</f>
        <v>7.5999999999999998E-2</v>
      </c>
      <c r="DE33" s="22">
        <f>IF(CIT_fed_deduction!DE33="",0,(CIT_history!DE33*(1-CIT_fed_deduction!DE33*CIT_history!DE$54))/(1-(CIT_fed_deduction!DE33*CIT_history!DE$54*CIT_history!DE33)))</f>
        <v>7.5999999999999998E-2</v>
      </c>
      <c r="DF33" s="22">
        <f>IF(CIT_fed_deduction!DF33="",0,(CIT_history!DF33*(1-CIT_fed_deduction!DF33*CIT_history!DF$54))/(1-(CIT_fed_deduction!DF33*CIT_history!DF$54*CIT_history!DF33)))</f>
        <v>7.5999999999999998E-2</v>
      </c>
      <c r="DG33" s="22">
        <f>IF(CIT_fed_deduction!DG33="",0,(CIT_history!DG33*(1-CIT_fed_deduction!DG33*CIT_history!DG$54))/(1-(CIT_fed_deduction!DG33*CIT_history!DG$54*CIT_history!DG33)))</f>
        <v>7.5999999999999998E-2</v>
      </c>
      <c r="DH33" s="22">
        <f>IF(CIT_fed_deduction!DH33="",0,(CIT_history!DH33*(1-CIT_fed_deduction!DH33*CIT_history!DH$54))/(1-(CIT_fed_deduction!DH33*CIT_history!DH$54*CIT_history!DH33)))</f>
        <v>7.5999999999999998E-2</v>
      </c>
      <c r="DI33" s="22">
        <f>IF(CIT_fed_deduction!DI33="",0,(CIT_history!DI33*(1-CIT_fed_deduction!DI33*CIT_history!DI$54))/(1-(CIT_fed_deduction!DI33*CIT_history!DI$54*CIT_history!DI33)))</f>
        <v>7.5999999999999998E-2</v>
      </c>
      <c r="DJ33" s="22">
        <f>IF(CIT_fed_deduction!DJ33="",0,(CIT_history!DJ33*(1-CIT_fed_deduction!DJ33*CIT_history!DJ$54))/(1-(CIT_fed_deduction!DJ33*CIT_history!DJ$54*CIT_history!DJ33)))</f>
        <v>7.5999999999999998E-2</v>
      </c>
      <c r="DK33" s="22">
        <f>IF(CIT_fed_deduction!DK33="",0,(CIT_history!DK33*(1-CIT_fed_deduction!DK33*CIT_history!DK$54))/(1-(CIT_fed_deduction!DK33*CIT_history!DK$54*CIT_history!DK33)))</f>
        <v>7.5999999999999998E-2</v>
      </c>
      <c r="DL33" s="22">
        <f>IF(CIT_fed_deduction!DL33="",0,(CIT_history!DL33*(1-CIT_fed_deduction!DL33*CIT_history!DL$54))/(1-(CIT_fed_deduction!DL33*CIT_history!DL$54*CIT_history!DL33)))</f>
        <v>7.2999999999999995E-2</v>
      </c>
      <c r="DM33" s="22">
        <f>IF(CIT_fed_deduction!DM33="",0,(CIT_history!DM33*(1-CIT_fed_deduction!DM33*CIT_history!DM$54))/(1-(CIT_fed_deduction!DM33*CIT_history!DM$54*CIT_history!DM33)))</f>
        <v>6.9000000000000006E-2</v>
      </c>
      <c r="DN33" s="22">
        <f>IF(CIT_fed_deduction!DN33="",0,(CIT_history!DN33*(1-CIT_fed_deduction!DN33*CIT_history!DN$54))/(1-(CIT_fed_deduction!DN33*CIT_history!DN$54*CIT_history!DN33)))</f>
        <v>6.6000000000000003E-2</v>
      </c>
      <c r="DO33" s="22">
        <f>IF(CIT_fed_deduction!DO33="",0,(CIT_history!DO33*(1-CIT_fed_deduction!DO33*CIT_history!DO$54))/(1-(CIT_fed_deduction!DO33*CIT_history!DO$54*CIT_history!DO33)))</f>
        <v>6.2E-2</v>
      </c>
      <c r="DP33" s="22">
        <f>IF(CIT_fed_deduction!DP33="",0,(CIT_history!DP33*(1-CIT_fed_deduction!DP33*CIT_history!DP$54))/(1-(CIT_fed_deduction!DP33*CIT_history!DP$54*CIT_history!DP33)))</f>
        <v>5.8999999999999997E-2</v>
      </c>
      <c r="DQ33" s="22">
        <f>IF(CIT_fed_deduction!DQ33="",0,(CIT_history!DQ33*(1-CIT_fed_deduction!DQ33*CIT_history!DQ$54))/(1-(CIT_fed_deduction!DQ33*CIT_history!DQ$54*CIT_history!DQ33)))</f>
        <v>5.8999999999999997E-2</v>
      </c>
      <c r="DR33" s="22">
        <f>IF(CIT_fed_deduction!DR33="",0,(CIT_history!DR33*(1-CIT_fed_deduction!DR33*CIT_history!DR$54))/(1-(CIT_fed_deduction!DR33*CIT_history!DR$54*CIT_history!DR33)))</f>
        <v>5.8999999999999997E-2</v>
      </c>
      <c r="DS33" s="22">
        <f>IF(CIT_fed_deduction!DS33="",0,(CIT_history!DS33*(1-CIT_fed_deduction!DS33*CIT_history!DS$54))/(1-(CIT_fed_deduction!DS33*CIT_history!DS$54*CIT_history!DS33)))</f>
        <v>5.8999999999999997E-2</v>
      </c>
      <c r="DT33" s="22">
        <f>IF(CIT_fed_deduction!DT33="",0,(CIT_history!DT33*(1-CIT_fed_deduction!DT33*CIT_history!DT$54))/(1-(CIT_fed_deduction!DT33*CIT_history!DT$54*CIT_history!DT33)))</f>
        <v>5.8999999999999997E-2</v>
      </c>
      <c r="DU33" s="22">
        <f>IF(CIT_fed_deduction!DU33="",0,(CIT_history!DU33*(1-CIT_fed_deduction!DU33*CIT_history!DU$54))/(1-(CIT_fed_deduction!DU33*CIT_history!DU$54*CIT_history!DU33)))</f>
        <v>5.8999999999999997E-2</v>
      </c>
      <c r="DV33" s="22">
        <f>IF(CIT_fed_deduction!DV33="",0,(CIT_history!DV33*(1-CIT_fed_deduction!DV33*CIT_history!DV$54))/(1-(CIT_fed_deduction!DV33*CIT_history!DV$54*CIT_history!DV33)))</f>
        <v>5.8999999999999997E-2</v>
      </c>
      <c r="DW33" s="22">
        <f>IF(CIT_fed_deduction!DW33="",0,(CIT_history!DW33*(1-CIT_fed_deduction!DW33*CIT_history!DW$54))/(1-(CIT_fed_deduction!DW33*CIT_history!DW$54*CIT_history!DW33)))</f>
        <v>5.8999999999999997E-2</v>
      </c>
      <c r="DX33" s="22">
        <f>IF(CIT_fed_deduction!DX33="",0,(CIT_history!DX33*(1-CIT_fed_deduction!DX33*CIT_history!DX$54))/(1-(CIT_fed_deduction!DX33*CIT_history!DX$54*CIT_history!DX33)))</f>
        <v>5.8999999999999997E-2</v>
      </c>
      <c r="DY33" s="144">
        <f>IF(CIT_fed_deduction!DY33="",0,(CIT_history!DY33*(1-CIT_fed_deduction!DY33*CIT_history!DY$54))/(1-(CIT_fed_deduction!DY33*CIT_history!DY$54*CIT_history!DY33)))</f>
        <v>5.8999999999999997E-2</v>
      </c>
      <c r="DZ33" s="68"/>
      <c r="EA33" s="68"/>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1"/>
      <c r="FL33" s="1"/>
      <c r="FM33" s="1"/>
      <c r="FN33" s="1"/>
    </row>
    <row r="34" spans="1:170" ht="15" customHeight="1">
      <c r="A34" s="137" t="s">
        <v>58</v>
      </c>
      <c r="B34" s="22">
        <f>IF(CIT_fed_deduction!B34="",0,(CIT_history!B34*(1-CIT_fed_deduction!B34*CIT_history!B$54))/(1-(CIT_fed_deduction!B34*CIT_history!B$54*CIT_history!B34)))</f>
        <v>0</v>
      </c>
      <c r="C34" s="22">
        <f>IF(CIT_fed_deduction!C34="",0,(CIT_history!C34*(1-CIT_fed_deduction!C34*CIT_history!C$54))/(1-(CIT_fed_deduction!C34*CIT_history!C$54*CIT_history!C34)))</f>
        <v>0</v>
      </c>
      <c r="D34" s="22">
        <f>IF(CIT_fed_deduction!D34="",0,(CIT_history!D34*(1-CIT_fed_deduction!D34*CIT_history!D$54))/(1-(CIT_fed_deduction!D34*CIT_history!D$54*CIT_history!D34)))</f>
        <v>0</v>
      </c>
      <c r="E34" s="22">
        <f>IF(CIT_fed_deduction!E34="",0,(CIT_history!E34*(1-CIT_fed_deduction!E34*CIT_history!E$54))/(1-(CIT_fed_deduction!E34*CIT_history!E$54*CIT_history!E34)))</f>
        <v>0</v>
      </c>
      <c r="F34" s="22">
        <f>IF(CIT_fed_deduction!F34="",0,(CIT_history!F34*(1-CIT_fed_deduction!F34*CIT_history!F$54))/(1-(CIT_fed_deduction!F34*CIT_history!F$54*CIT_history!F34)))</f>
        <v>0</v>
      </c>
      <c r="G34" s="22">
        <f>IF(CIT_fed_deduction!G34="",0,(CIT_history!G34*(1-CIT_fed_deduction!G34*CIT_history!G$54))/(1-(CIT_fed_deduction!G34*CIT_history!G$54*CIT_history!G34)))</f>
        <v>0</v>
      </c>
      <c r="H34" s="22">
        <f>IF(CIT_fed_deduction!H34="",0,(CIT_history!H34*(1-CIT_fed_deduction!H34*CIT_history!H$54))/(1-(CIT_fed_deduction!H34*CIT_history!H$54*CIT_history!H34)))</f>
        <v>0</v>
      </c>
      <c r="I34" s="22">
        <f>IF(CIT_fed_deduction!I34="",0,(CIT_history!I34*(1-CIT_fed_deduction!I34*CIT_history!I$54))/(1-(CIT_fed_deduction!I34*CIT_history!I$54*CIT_history!I34)))</f>
        <v>0</v>
      </c>
      <c r="J34" s="22">
        <f>IF(CIT_fed_deduction!J34="",0,(CIT_history!J34*(1-CIT_fed_deduction!J34*CIT_history!J$54))/(1-(CIT_fed_deduction!J34*CIT_history!J$54*CIT_history!J34)))</f>
        <v>0</v>
      </c>
      <c r="K34" s="22">
        <f>IF(CIT_fed_deduction!K34="",0,(CIT_history!K34*(1-CIT_fed_deduction!K34*CIT_history!K$54))/(1-(CIT_fed_deduction!K34*CIT_history!K$54*CIT_history!K34)))</f>
        <v>0</v>
      </c>
      <c r="L34" s="22">
        <f>IF(CIT_fed_deduction!L34="",0,(CIT_history!L34*(1-CIT_fed_deduction!L34*CIT_history!L$54))/(1-(CIT_fed_deduction!L34*CIT_history!L$54*CIT_history!L34)))</f>
        <v>0</v>
      </c>
      <c r="M34" s="22">
        <f>IF(CIT_fed_deduction!M34="",0,(CIT_history!M34*(1-CIT_fed_deduction!M34*CIT_history!M$54))/(1-(CIT_fed_deduction!M34*CIT_history!M$54*CIT_history!M34)))</f>
        <v>0</v>
      </c>
      <c r="N34" s="22">
        <f>IF(CIT_fed_deduction!N34="",0,(CIT_history!N34*(1-CIT_fed_deduction!N34*CIT_history!N$54))/(1-(CIT_fed_deduction!N34*CIT_history!N$54*CIT_history!N34)))</f>
        <v>0</v>
      </c>
      <c r="O34" s="22">
        <f>IF(CIT_fed_deduction!O34="",0,(CIT_history!O34*(1-CIT_fed_deduction!O34*CIT_history!O$54))/(1-(CIT_fed_deduction!O34*CIT_history!O$54*CIT_history!O34)))</f>
        <v>0</v>
      </c>
      <c r="P34" s="22">
        <f>IF(CIT_fed_deduction!P34="",0,(CIT_history!P34*(1-CIT_fed_deduction!P34*CIT_history!P$54))/(1-(CIT_fed_deduction!P34*CIT_history!P$54*CIT_history!P34)))</f>
        <v>0</v>
      </c>
      <c r="Q34" s="22">
        <f>IF(CIT_fed_deduction!Q34="",0,(CIT_history!Q34*(1-CIT_fed_deduction!Q34*CIT_history!Q$54))/(1-(CIT_fed_deduction!Q34*CIT_history!Q$54*CIT_history!Q34)))</f>
        <v>0</v>
      </c>
      <c r="R34" s="22">
        <f>IF(CIT_fed_deduction!R34="",0,(CIT_history!R34*(1-CIT_fed_deduction!R34*CIT_history!R$54))/(1-(CIT_fed_deduction!R34*CIT_history!R$54*CIT_history!R34)))</f>
        <v>0</v>
      </c>
      <c r="S34" s="22">
        <f>IF(CIT_fed_deduction!S34="",0,(CIT_history!S34*(1-CIT_fed_deduction!S34*CIT_history!S$54))/(1-(CIT_fed_deduction!S34*CIT_history!S$54*CIT_history!S34)))</f>
        <v>0.03</v>
      </c>
      <c r="T34" s="22">
        <f>IF(CIT_fed_deduction!T34="",0,(CIT_history!T34*(1-CIT_fed_deduction!T34*CIT_history!T$54))/(1-(CIT_fed_deduction!T34*CIT_history!T$54*CIT_history!T34)))</f>
        <v>0.03</v>
      </c>
      <c r="U34" s="22">
        <f>IF(CIT_fed_deduction!U34="",0,(CIT_history!U34*(1-CIT_fed_deduction!U34*CIT_history!U$54))/(1-(CIT_fed_deduction!U34*CIT_history!U$54*CIT_history!U34)))</f>
        <v>4.4999999999999998E-2</v>
      </c>
      <c r="V34" s="22">
        <f>IF(CIT_fed_deduction!V34="",0,(CIT_history!V34*(1-CIT_fed_deduction!V34*CIT_history!V$54))/(1-(CIT_fed_deduction!V34*CIT_history!V$54*CIT_history!V34)))</f>
        <v>4.4999999999999998E-2</v>
      </c>
      <c r="W34" s="22">
        <f>IF(CIT_fed_deduction!W34="",0,(CIT_history!W34*(1-CIT_fed_deduction!W34*CIT_history!W$54))/(1-(CIT_fed_deduction!W34*CIT_history!W$54*CIT_history!W34)))</f>
        <v>4.4999999999999998E-2</v>
      </c>
      <c r="X34" s="22">
        <f>IF(CIT_fed_deduction!X34="",0,(CIT_history!X34*(1-CIT_fed_deduction!X34*CIT_history!X$54))/(1-(CIT_fed_deduction!X34*CIT_history!X$54*CIT_history!X34)))</f>
        <v>4.4999999999999998E-2</v>
      </c>
      <c r="Y34" s="22">
        <f>IF(CIT_fed_deduction!Y34="",0,(CIT_history!Y34*(1-CIT_fed_deduction!Y34*CIT_history!Y$54))/(1-(CIT_fed_deduction!Y34*CIT_history!Y$54*CIT_history!Y34)))</f>
        <v>4.4999999999999998E-2</v>
      </c>
      <c r="Z34" s="22">
        <f>IF(CIT_fed_deduction!Z34="",0,(CIT_history!Z34*(1-CIT_fed_deduction!Z34*CIT_history!Z$54))/(1-(CIT_fed_deduction!Z34*CIT_history!Z$54*CIT_history!Z34)))</f>
        <v>4.4999999999999998E-2</v>
      </c>
      <c r="AA34" s="22">
        <f>IF(CIT_fed_deduction!AA34="",0,(CIT_history!AA34*(1-CIT_fed_deduction!AA34*CIT_history!AA$54))/(1-(CIT_fed_deduction!AA34*CIT_history!AA$54*CIT_history!AA34)))</f>
        <v>4.4999999999999998E-2</v>
      </c>
      <c r="AB34" s="22">
        <f>IF(CIT_fed_deduction!AB34="",0,(CIT_history!AB34*(1-CIT_fed_deduction!AB34*CIT_history!AB$54))/(1-(CIT_fed_deduction!AB34*CIT_history!AB$54*CIT_history!AB34)))</f>
        <v>4.4999999999999998E-2</v>
      </c>
      <c r="AC34" s="22">
        <f>IF(CIT_fed_deduction!AC34="",0,(CIT_history!AC34*(1-CIT_fed_deduction!AC34*CIT_history!AC$54))/(1-(CIT_fed_deduction!AC34*CIT_history!AC$54*CIT_history!AC34)))</f>
        <v>4.4999999999999998E-2</v>
      </c>
      <c r="AD34" s="22">
        <f>IF(CIT_fed_deduction!AD34="",0,(CIT_history!AD34*(1-CIT_fed_deduction!AD34*CIT_history!AD$54))/(1-(CIT_fed_deduction!AD34*CIT_history!AD$54*CIT_history!AD34)))</f>
        <v>4.4999999999999998E-2</v>
      </c>
      <c r="AE34" s="22">
        <f>IF(CIT_fed_deduction!AE34="",0,(CIT_history!AE34*(1-CIT_fed_deduction!AE34*CIT_history!AE$54))/(1-(CIT_fed_deduction!AE34*CIT_history!AE$54*CIT_history!AE34)))</f>
        <v>4.4999999999999998E-2</v>
      </c>
      <c r="AF34" s="22">
        <f>IF(CIT_fed_deduction!AF34="",0,(CIT_history!AF34*(1-CIT_fed_deduction!AF34*CIT_history!AF$54))/(1-(CIT_fed_deduction!AF34*CIT_history!AF$54*CIT_history!AF34)))</f>
        <v>4.4999999999999998E-2</v>
      </c>
      <c r="AG34" s="22">
        <f>IF(CIT_fed_deduction!AG34="",0,(CIT_history!AG34*(1-CIT_fed_deduction!AG34*CIT_history!AG$54))/(1-(CIT_fed_deduction!AG34*CIT_history!AG$54*CIT_history!AG34)))</f>
        <v>4.4999999999999998E-2</v>
      </c>
      <c r="AH34" s="22">
        <f>IF(CIT_fed_deduction!AH34="",0,(CIT_history!AH34*(1-CIT_fed_deduction!AH34*CIT_history!AH$54))/(1-(CIT_fed_deduction!AH34*CIT_history!AH$54*CIT_history!AH34)))</f>
        <v>4.4999999999999998E-2</v>
      </c>
      <c r="AI34" s="22">
        <f>IF(CIT_fed_deduction!AI34="",0,(CIT_history!AI34*(1-CIT_fed_deduction!AI34*CIT_history!AI$54))/(1-(CIT_fed_deduction!AI34*CIT_history!AI$54*CIT_history!AI34)))</f>
        <v>4.4999999999999998E-2</v>
      </c>
      <c r="AJ34" s="22">
        <f>IF(CIT_fed_deduction!AJ34="",0,(CIT_history!AJ34*(1-CIT_fed_deduction!AJ34*CIT_history!AJ$54))/(1-(CIT_fed_deduction!AJ34*CIT_history!AJ$54*CIT_history!AJ34)))</f>
        <v>4.4999999999999998E-2</v>
      </c>
      <c r="AK34" s="22">
        <f>IF(CIT_fed_deduction!AK34="",0,(CIT_history!AK34*(1-CIT_fed_deduction!AK34*CIT_history!AK$54))/(1-(CIT_fed_deduction!AK34*CIT_history!AK$54*CIT_history!AK34)))</f>
        <v>0.06</v>
      </c>
      <c r="AL34" s="22">
        <f>IF(CIT_fed_deduction!AL34="",0,(CIT_history!AL34*(1-CIT_fed_deduction!AL34*CIT_history!AL$54))/(1-(CIT_fed_deduction!AL34*CIT_history!AL$54*CIT_history!AL34)))</f>
        <v>0.06</v>
      </c>
      <c r="AM34" s="22">
        <f>IF(CIT_fed_deduction!AM34="",0,(CIT_history!AM34*(1-CIT_fed_deduction!AM34*CIT_history!AM$54))/(1-(CIT_fed_deduction!AM34*CIT_history!AM$54*CIT_history!AM34)))</f>
        <v>0.06</v>
      </c>
      <c r="AN34" s="22">
        <f>IF(CIT_fed_deduction!AN34="",0,(CIT_history!AN34*(1-CIT_fed_deduction!AN34*CIT_history!AN$54))/(1-(CIT_fed_deduction!AN34*CIT_history!AN$54*CIT_history!AN34)))</f>
        <v>0.06</v>
      </c>
      <c r="AO34" s="22">
        <f>IF(CIT_fed_deduction!AO34="",0,(CIT_history!AO34*(1-CIT_fed_deduction!AO34*CIT_history!AO$54))/(1-(CIT_fed_deduction!AO34*CIT_history!AO$54*CIT_history!AO34)))</f>
        <v>0.06</v>
      </c>
      <c r="AP34" s="22">
        <f>IF(CIT_fed_deduction!AP34="",0,(CIT_history!AP34*(1-CIT_fed_deduction!AP34*CIT_history!AP$54))/(1-(CIT_fed_deduction!AP34*CIT_history!AP$54*CIT_history!AP34)))</f>
        <v>0.06</v>
      </c>
      <c r="AQ34" s="22">
        <f>IF(CIT_fed_deduction!AQ34="",0,(CIT_history!AQ34*(1-CIT_fed_deduction!AQ34*CIT_history!AQ$54))/(1-(CIT_fed_deduction!AQ34*CIT_history!AQ$54*CIT_history!AQ34)))</f>
        <v>0.06</v>
      </c>
      <c r="AR34" s="22">
        <f>IF(CIT_fed_deduction!AR34="",0,(CIT_history!AR34*(1-CIT_fed_deduction!AR34*CIT_history!AR$54))/(1-(CIT_fed_deduction!AR34*CIT_history!AR$54*CIT_history!AR34)))</f>
        <v>0.06</v>
      </c>
      <c r="AS34" s="22">
        <f>IF(CIT_fed_deduction!AS34="",0,(CIT_history!AS34*(1-CIT_fed_deduction!AS34*CIT_history!AS$54))/(1-(CIT_fed_deduction!AS34*CIT_history!AS$54*CIT_history!AS34)))</f>
        <v>0.06</v>
      </c>
      <c r="AT34" s="22">
        <f>IF(CIT_fed_deduction!AT34="",0,(CIT_history!AT34*(1-CIT_fed_deduction!AT34*CIT_history!AT$54))/(1-(CIT_fed_deduction!AT34*CIT_history!AT$54*CIT_history!AT34)))</f>
        <v>0.06</v>
      </c>
      <c r="AU34" s="22">
        <f>IF(CIT_fed_deduction!AU34="",0,(CIT_history!AU34*(1-CIT_fed_deduction!AU34*CIT_history!AU$54))/(1-(CIT_fed_deduction!AU34*CIT_history!AU$54*CIT_history!AU34)))</f>
        <v>0.06</v>
      </c>
      <c r="AV34" s="22">
        <f>IF(CIT_fed_deduction!AV34="",0,(CIT_history!AV34*(1-CIT_fed_deduction!AV34*CIT_history!AV$54))/(1-(CIT_fed_deduction!AV34*CIT_history!AV$54*CIT_history!AV34)))</f>
        <v>0.06</v>
      </c>
      <c r="AW34" s="22">
        <f>IF(CIT_fed_deduction!AW34="",0,(CIT_history!AW34*(1-CIT_fed_deduction!AW34*CIT_history!AW$54))/(1-(CIT_fed_deduction!AW34*CIT_history!AW$54*CIT_history!AW34)))</f>
        <v>0.06</v>
      </c>
      <c r="AX34" s="22">
        <f>IF(CIT_fed_deduction!AX34="",0,(CIT_history!AX34*(1-CIT_fed_deduction!AX34*CIT_history!AX$54))/(1-(CIT_fed_deduction!AX34*CIT_history!AX$54*CIT_history!AX34)))</f>
        <v>5.5E-2</v>
      </c>
      <c r="AY34" s="22">
        <f>IF(CIT_fed_deduction!AY34="",0,(CIT_history!AY34*(1-CIT_fed_deduction!AY34*CIT_history!AY$54))/(1-(CIT_fed_deduction!AY34*CIT_history!AY$54*CIT_history!AY34)))</f>
        <v>5.5E-2</v>
      </c>
      <c r="AZ34" s="22">
        <f>IF(CIT_fed_deduction!AZ34="",0,(CIT_history!AZ34*(1-CIT_fed_deduction!AZ34*CIT_history!AZ$54))/(1-(CIT_fed_deduction!AZ34*CIT_history!AZ$54*CIT_history!AZ34)))</f>
        <v>5.5E-2</v>
      </c>
      <c r="BA34" s="22">
        <f>IF(CIT_fed_deduction!BA34="",0,(CIT_history!BA34*(1-CIT_fed_deduction!BA34*CIT_history!BA$54))/(1-(CIT_fed_deduction!BA34*CIT_history!BA$54*CIT_history!BA34)))</f>
        <v>5.5E-2</v>
      </c>
      <c r="BB34" s="22">
        <f>IF(CIT_fed_deduction!BB34="",0,(CIT_history!BB34*(1-CIT_fed_deduction!BB34*CIT_history!BB$54))/(1-(CIT_fed_deduction!BB34*CIT_history!BB$54*CIT_history!BB34)))</f>
        <v>5.5E-2</v>
      </c>
      <c r="BC34" s="22">
        <f>IF(CIT_fed_deduction!BC34="",0,(CIT_history!BC34*(1-CIT_fed_deduction!BC34*CIT_history!BC$54))/(1-(CIT_fed_deduction!BC34*CIT_history!BC$54*CIT_history!BC34)))</f>
        <v>5.5E-2</v>
      </c>
      <c r="BD34" s="22">
        <f>IF(CIT_fed_deduction!BD34="",0,(CIT_history!BD34*(1-CIT_fed_deduction!BD34*CIT_history!BD$54))/(1-(CIT_fed_deduction!BD34*CIT_history!BD$54*CIT_history!BD34)))</f>
        <v>5.5E-2</v>
      </c>
      <c r="BE34" s="22">
        <f>IF(CIT_fed_deduction!BE34="",0,(CIT_history!BE34*(1-CIT_fed_deduction!BE34*CIT_history!BE$54))/(1-(CIT_fed_deduction!BE34*CIT_history!BE$54*CIT_history!BE34)))</f>
        <v>5.5E-2</v>
      </c>
      <c r="BF34" s="22">
        <f>IF(CIT_fed_deduction!BF34="",0,(CIT_history!BF34*(1-CIT_fed_deduction!BF34*CIT_history!BF$54))/(1-(CIT_fed_deduction!BF34*CIT_history!BF$54*CIT_history!BF34)))</f>
        <v>5.5E-2</v>
      </c>
      <c r="BG34" s="22">
        <f>IF(CIT_fed_deduction!BG34="",0,(CIT_history!BG34*(1-CIT_fed_deduction!BG34*CIT_history!BG$54))/(1-(CIT_fed_deduction!BG34*CIT_history!BG$54*CIT_history!BG34)))</f>
        <v>5.5E-2</v>
      </c>
      <c r="BH34" s="22">
        <f>IF(CIT_fed_deduction!BH34="",0,(CIT_history!BH34*(1-CIT_fed_deduction!BH34*CIT_history!BH$54))/(1-(CIT_fed_deduction!BH34*CIT_history!BH$54*CIT_history!BH34)))</f>
        <v>5.5E-2</v>
      </c>
      <c r="BI34" s="22">
        <f>IF(CIT_fed_deduction!BI34="",0,(CIT_history!BI34*(1-CIT_fed_deduction!BI34*CIT_history!BI$54))/(1-(CIT_fed_deduction!BI34*CIT_history!BI$54*CIT_history!BI34)))</f>
        <v>5.5E-2</v>
      </c>
      <c r="BJ34" s="22">
        <f>IF(CIT_fed_deduction!BJ34="",0,(CIT_history!BJ34*(1-CIT_fed_deduction!BJ34*CIT_history!BJ$54))/(1-(CIT_fed_deduction!BJ34*CIT_history!BJ$54*CIT_history!BJ34)))</f>
        <v>5.5E-2</v>
      </c>
      <c r="BK34" s="22">
        <f>IF(CIT_fed_deduction!BK34="",0,(CIT_history!BK34*(1-CIT_fed_deduction!BK34*CIT_history!BK$54))/(1-(CIT_fed_deduction!BK34*CIT_history!BK$54*CIT_history!BK34)))</f>
        <v>5.5E-2</v>
      </c>
      <c r="BL34" s="22">
        <f>IF(CIT_fed_deduction!BL34="",0,(CIT_history!BL34*(1-CIT_fed_deduction!BL34*CIT_history!BL$54))/(1-(CIT_fed_deduction!BL34*CIT_history!BL$54*CIT_history!BL34)))</f>
        <v>5.5E-2</v>
      </c>
      <c r="BM34" s="22">
        <f>IF(CIT_fed_deduction!BM34="",0,(CIT_history!BM34*(1-CIT_fed_deduction!BM34*CIT_history!BM$54))/(1-(CIT_fed_deduction!BM34*CIT_history!BM$54*CIT_history!BM34)))</f>
        <v>5.5E-2</v>
      </c>
      <c r="BN34" s="22">
        <f>IF(CIT_fed_deduction!BN34="",0,(CIT_history!BN34*(1-CIT_fed_deduction!BN34*CIT_history!BN$54))/(1-(CIT_fed_deduction!BN34*CIT_history!BN$54*CIT_history!BN34)))</f>
        <v>5.5E-2</v>
      </c>
      <c r="BO34" s="22">
        <f>IF(CIT_fed_deduction!BO34="",0,(CIT_history!BO34*(1-CIT_fed_deduction!BO34*CIT_history!BO$54))/(1-(CIT_fed_deduction!BO34*CIT_history!BO$54*CIT_history!BO34)))</f>
        <v>5.5E-2</v>
      </c>
      <c r="BP34" s="22">
        <f>IF(CIT_fed_deduction!BP34="",0,(CIT_history!BP34*(1-CIT_fed_deduction!BP34*CIT_history!BP$54))/(1-(CIT_fed_deduction!BP34*CIT_history!BP$54*CIT_history!BP34)))</f>
        <v>5.5E-2</v>
      </c>
      <c r="BQ34" s="22">
        <f>IF(CIT_fed_deduction!BQ34="",0,(CIT_history!BQ34*(1-CIT_fed_deduction!BQ34*CIT_history!BQ$54))/(1-(CIT_fed_deduction!BQ34*CIT_history!BQ$54*CIT_history!BQ34)))</f>
        <v>5.5E-2</v>
      </c>
      <c r="BR34" s="22">
        <f>IF(CIT_fed_deduction!BR34="",0,(CIT_history!BR34*(1-CIT_fed_deduction!BR34*CIT_history!BR$54))/(1-(CIT_fed_deduction!BR34*CIT_history!BR$54*CIT_history!BR34)))</f>
        <v>7.0000000000000007E-2</v>
      </c>
      <c r="BS34" s="22">
        <f>IF(CIT_fed_deduction!BS34="",0,(CIT_history!BS34*(1-CIT_fed_deduction!BS34*CIT_history!BS$54))/(1-(CIT_fed_deduction!BS34*CIT_history!BS$54*CIT_history!BS34)))</f>
        <v>7.0000000000000007E-2</v>
      </c>
      <c r="BT34" s="22">
        <f>IF(CIT_fed_deduction!BT34="",0,(CIT_history!BT34*(1-CIT_fed_deduction!BT34*CIT_history!BT$54))/(1-(CIT_fed_deduction!BT34*CIT_history!BT$54*CIT_history!BT34)))</f>
        <v>7.0000000000000007E-2</v>
      </c>
      <c r="BU34" s="22">
        <f>IF(CIT_fed_deduction!BU34="",0,(CIT_history!BU34*(1-CIT_fed_deduction!BU34*CIT_history!BU$54))/(1-(CIT_fed_deduction!BU34*CIT_history!BU$54*CIT_history!BU34)))</f>
        <v>0.09</v>
      </c>
      <c r="BV34" s="22">
        <f>IF(CIT_fed_deduction!BV34="",0,(CIT_history!BV34*(1-CIT_fed_deduction!BV34*CIT_history!BV$54))/(1-(CIT_fed_deduction!BV34*CIT_history!BV$54*CIT_history!BV34)))</f>
        <v>0.09</v>
      </c>
      <c r="BW34" s="22">
        <f>IF(CIT_fed_deduction!BW34="",0,(CIT_history!BW34*(1-CIT_fed_deduction!BW34*CIT_history!BW$54))/(1-(CIT_fed_deduction!BW34*CIT_history!BW$54*CIT_history!BW34)))</f>
        <v>0.09</v>
      </c>
      <c r="BX34" s="22">
        <f>IF(CIT_fed_deduction!BX34="",0,(CIT_history!BX34*(1-CIT_fed_deduction!BX34*CIT_history!BX$54))/(1-(CIT_fed_deduction!BX34*CIT_history!BX$54*CIT_history!BX34)))</f>
        <v>0.09</v>
      </c>
      <c r="BY34" s="22">
        <f>IF(CIT_fed_deduction!BY34="",0,(CIT_history!BY34*(1-CIT_fed_deduction!BY34*CIT_history!BY$54))/(1-(CIT_fed_deduction!BY34*CIT_history!BY$54*CIT_history!BY34)))</f>
        <v>0.12</v>
      </c>
      <c r="BZ34" s="22">
        <f>IF(CIT_fed_deduction!BZ34="",0,(CIT_history!BZ34*(1-CIT_fed_deduction!BZ34*CIT_history!BZ$54))/(1-(CIT_fed_deduction!BZ34*CIT_history!BZ$54*CIT_history!BZ34)))</f>
        <v>0.12</v>
      </c>
      <c r="CA34" s="22">
        <f>IF(CIT_fed_deduction!CA34="",0,(CIT_history!CA34*(1-CIT_fed_deduction!CA34*CIT_history!CA$54))/(1-(CIT_fed_deduction!CA34*CIT_history!CA$54*CIT_history!CA34)))</f>
        <v>0.1</v>
      </c>
      <c r="CB34" s="22">
        <f>IF(CIT_fed_deduction!CB34="",0,(CIT_history!CB34*(1-CIT_fed_deduction!CB34*CIT_history!CB$54))/(1-(CIT_fed_deduction!CB34*CIT_history!CB$54*CIT_history!CB34)))</f>
        <v>0.1</v>
      </c>
      <c r="CC34" s="22">
        <f>IF(CIT_fed_deduction!CC34="",0,(CIT_history!CC34*(1-CIT_fed_deduction!CC34*CIT_history!CC$54))/(1-(CIT_fed_deduction!CC34*CIT_history!CC$54*CIT_history!CC34)))</f>
        <v>0.1</v>
      </c>
      <c r="CD34" s="22">
        <f>IF(CIT_fed_deduction!CD34="",0,(CIT_history!CD34*(1-CIT_fed_deduction!CD34*CIT_history!CD$54))/(1-(CIT_fed_deduction!CD34*CIT_history!CD$54*CIT_history!CD34)))</f>
        <v>0.1</v>
      </c>
      <c r="CE34" s="22">
        <f>IF(CIT_fed_deduction!CE34="",0,(CIT_history!CE34*(1-CIT_fed_deduction!CE34*CIT_history!CE$54))/(1-(CIT_fed_deduction!CE34*CIT_history!CE$54*CIT_history!CE34)))</f>
        <v>0.1</v>
      </c>
      <c r="CF34" s="22">
        <f>IF(CIT_fed_deduction!CF34="",0,(CIT_history!CF34*(1-CIT_fed_deduction!CF34*CIT_history!CF$54))/(1-(CIT_fed_deduction!CF34*CIT_history!CF$54*CIT_history!CF34)))</f>
        <v>0.1</v>
      </c>
      <c r="CG34" s="22">
        <f>IF(CIT_fed_deduction!CG34="",0,(CIT_history!CG34*(1-CIT_fed_deduction!CG34*CIT_history!CG$54))/(1-(CIT_fed_deduction!CG34*CIT_history!CG$54*CIT_history!CG34)))</f>
        <v>0.1</v>
      </c>
      <c r="CH34" s="22">
        <f>IF(CIT_fed_deduction!CH34="",0,(CIT_history!CH34*(1-CIT_fed_deduction!CH34*CIT_history!CH$54))/(1-(CIT_fed_deduction!CH34*CIT_history!CH$54*CIT_history!CH34)))</f>
        <v>0.1</v>
      </c>
      <c r="CI34" s="22">
        <f>IF(CIT_fed_deduction!CI34="",0,(CIT_history!CI34*(1-CIT_fed_deduction!CI34*CIT_history!CI$54))/(1-(CIT_fed_deduction!CI34*CIT_history!CI$54*CIT_history!CI34)))</f>
        <v>0.1</v>
      </c>
      <c r="CJ34" s="22">
        <f>IF(CIT_fed_deduction!CJ34="",0,(CIT_history!CJ34*(1-CIT_fed_deduction!CJ34*CIT_history!CJ$54))/(1-(CIT_fed_deduction!CJ34*CIT_history!CJ$54*CIT_history!CJ34)))</f>
        <v>0.1</v>
      </c>
      <c r="CK34" s="22">
        <f>IF(CIT_fed_deduction!CK34="",0,(CIT_history!CK34*(1-CIT_fed_deduction!CK34*CIT_history!CK$54))/(1-(CIT_fed_deduction!CK34*CIT_history!CK$54*CIT_history!CK34)))</f>
        <v>0.09</v>
      </c>
      <c r="CL34" s="22">
        <f>IF(CIT_fed_deduction!CL34="",0,(CIT_history!CL34*(1-CIT_fed_deduction!CL34*CIT_history!CL$54))/(1-(CIT_fed_deduction!CL34*CIT_history!CL$54*CIT_history!CL34)))</f>
        <v>0.09</v>
      </c>
      <c r="CM34" s="22">
        <f>IF(CIT_fed_deduction!CM34="",0,(CIT_history!CM34*(1-CIT_fed_deduction!CM34*CIT_history!CM$54))/(1-(CIT_fed_deduction!CM34*CIT_history!CM$54*CIT_history!CM34)))</f>
        <v>0.09</v>
      </c>
      <c r="CN34" s="22">
        <f>IF(CIT_fed_deduction!CN34="",0,(CIT_history!CN34*(1-CIT_fed_deduction!CN34*CIT_history!CN$54))/(1-(CIT_fed_deduction!CN34*CIT_history!CN$54*CIT_history!CN34)))</f>
        <v>0.10349999999999999</v>
      </c>
      <c r="CO34" s="22">
        <f>IF(CIT_fed_deduction!CO34="",0,(CIT_history!CO34*(1-CIT_fed_deduction!CO34*CIT_history!CO$54))/(1-(CIT_fed_deduction!CO34*CIT_history!CO$54*CIT_history!CO34)))</f>
        <v>0.10349999999999999</v>
      </c>
      <c r="CP34" s="22">
        <f>IF(CIT_fed_deduction!CP34="",0,(CIT_history!CP34*(1-CIT_fed_deduction!CP34*CIT_history!CP$54))/(1-(CIT_fed_deduction!CP34*CIT_history!CP$54*CIT_history!CP34)))</f>
        <v>0.10349999999999999</v>
      </c>
      <c r="CQ34" s="22">
        <f>IF(CIT_fed_deduction!CQ34="",0,(CIT_history!CQ34*(1-CIT_fed_deduction!CQ34*CIT_history!CQ$54))/(1-(CIT_fed_deduction!CQ34*CIT_history!CQ$54*CIT_history!CQ34)))</f>
        <v>0.10349999999999999</v>
      </c>
      <c r="CR34" s="22">
        <f>IF(CIT_fed_deduction!CR34="",0,(CIT_history!CR34*(1-CIT_fed_deduction!CR34*CIT_history!CR$54))/(1-(CIT_fed_deduction!CR34*CIT_history!CR$54*CIT_history!CR34)))</f>
        <v>0.10125000000000001</v>
      </c>
      <c r="CS34" s="22">
        <f>IF(CIT_fed_deduction!CS34="",0,(CIT_history!CS34*(1-CIT_fed_deduction!CS34*CIT_history!CS$54))/(1-(CIT_fed_deduction!CS34*CIT_history!CS$54*CIT_history!CS34)))</f>
        <v>9.6750000000000003E-2</v>
      </c>
      <c r="CT34" s="22">
        <f>IF(CIT_fed_deduction!CT34="",0,(CIT_history!CT34*(1-CIT_fed_deduction!CT34*CIT_history!CT$54))/(1-(CIT_fed_deduction!CT34*CIT_history!CT$54*CIT_history!CT34)))</f>
        <v>9.2249999999999999E-2</v>
      </c>
      <c r="CU34" s="22">
        <f>IF(CIT_fed_deduction!CU34="",0,(CIT_history!CU34*(1-CIT_fed_deduction!CU34*CIT_history!CU$54))/(1-(CIT_fed_deduction!CU34*CIT_history!CU$54*CIT_history!CU34)))</f>
        <v>0.09</v>
      </c>
      <c r="CV34" s="22">
        <f>IF(CIT_fed_deduction!CV34="",0,(CIT_history!CV34*(1-CIT_fed_deduction!CV34*CIT_history!CV$54))/(1-(CIT_fed_deduction!CV34*CIT_history!CV$54*CIT_history!CV34)))</f>
        <v>0.09</v>
      </c>
      <c r="CW34" s="22">
        <f>IF(CIT_fed_deduction!CW34="",0,(CIT_history!CW34*(1-CIT_fed_deduction!CW34*CIT_history!CW$54))/(1-(CIT_fed_deduction!CW34*CIT_history!CW$54*CIT_history!CW34)))</f>
        <v>8.5000000000000006E-2</v>
      </c>
      <c r="CX34" s="22">
        <f>IF(CIT_fed_deduction!CX34="",0,(CIT_history!CX34*(1-CIT_fed_deduction!CX34*CIT_history!CX$54))/(1-(CIT_fed_deduction!CX34*CIT_history!CX$54*CIT_history!CX34)))</f>
        <v>0.08</v>
      </c>
      <c r="CY34" s="22">
        <f>IF(CIT_fed_deduction!CY34="",0,(CIT_history!CY34*(1-CIT_fed_deduction!CY34*CIT_history!CY$54))/(1-(CIT_fed_deduction!CY34*CIT_history!CY$54*CIT_history!CY34)))</f>
        <v>7.4999999999999997E-2</v>
      </c>
      <c r="CZ34" s="22">
        <f>IF(CIT_fed_deduction!CZ34="",0,(CIT_history!CZ34*(1-CIT_fed_deduction!CZ34*CIT_history!CZ$54))/(1-(CIT_fed_deduction!CZ34*CIT_history!CZ$54*CIT_history!CZ34)))</f>
        <v>7.4999999999999997E-2</v>
      </c>
      <c r="DA34" s="22">
        <f>IF(CIT_fed_deduction!DA34="",0,(CIT_history!DA34*(1-CIT_fed_deduction!DA34*CIT_history!DA$54))/(1-(CIT_fed_deduction!DA34*CIT_history!DA$54*CIT_history!DA34)))</f>
        <v>7.4999999999999997E-2</v>
      </c>
      <c r="DB34" s="22">
        <f>IF(CIT_fed_deduction!DB34="",0,(CIT_history!DB34*(1-CIT_fed_deduction!DB34*CIT_history!DB$54))/(1-(CIT_fed_deduction!DB34*CIT_history!DB$54*CIT_history!DB34)))</f>
        <v>7.4999999999999997E-2</v>
      </c>
      <c r="DC34" s="22">
        <f>IF(CIT_fed_deduction!DC34="",0,(CIT_history!DC34*(1-CIT_fed_deduction!DC34*CIT_history!DC$54))/(1-(CIT_fed_deduction!DC34*CIT_history!DC$54*CIT_history!DC34)))</f>
        <v>7.4999999999999997E-2</v>
      </c>
      <c r="DD34" s="22">
        <f>IF(CIT_fed_deduction!DD34="",0,(CIT_history!DD34*(1-CIT_fed_deduction!DD34*CIT_history!DD$54))/(1-(CIT_fed_deduction!DD34*CIT_history!DD$54*CIT_history!DD34)))</f>
        <v>7.4999999999999997E-2</v>
      </c>
      <c r="DE34" s="22">
        <f>IF(CIT_fed_deduction!DE34="",0,(CIT_history!DE34*(1-CIT_fed_deduction!DE34*CIT_history!DE$54))/(1-(CIT_fed_deduction!DE34*CIT_history!DE$54*CIT_history!DE34)))</f>
        <v>7.0999999999999994E-2</v>
      </c>
      <c r="DF34" s="22">
        <f>IF(CIT_fed_deduction!DF34="",0,(CIT_history!DF34*(1-CIT_fed_deduction!DF34*CIT_history!DF$54))/(1-(CIT_fed_deduction!DF34*CIT_history!DF$54*CIT_history!DF34)))</f>
        <v>7.0999999999999994E-2</v>
      </c>
      <c r="DG34" s="22">
        <f>IF(CIT_fed_deduction!DG34="",0,(CIT_history!DG34*(1-CIT_fed_deduction!DG34*CIT_history!DG$54))/(1-(CIT_fed_deduction!DG34*CIT_history!DG$54*CIT_history!DG34)))</f>
        <v>7.0999999999999994E-2</v>
      </c>
      <c r="DH34" s="22">
        <f>IF(CIT_fed_deduction!DH34="",0,(CIT_history!DH34*(1-CIT_fed_deduction!DH34*CIT_history!DH$54))/(1-(CIT_fed_deduction!DH34*CIT_history!DH$54*CIT_history!DH34)))</f>
        <v>7.0999999999999994E-2</v>
      </c>
      <c r="DI34" s="22">
        <f>IF(CIT_fed_deduction!DI34="",0,(CIT_history!DI34*(1-CIT_fed_deduction!DI34*CIT_history!DI$54))/(1-(CIT_fed_deduction!DI34*CIT_history!DI$54*CIT_history!DI34)))</f>
        <v>7.0999999999999994E-2</v>
      </c>
      <c r="DJ34" s="22">
        <f>IF(CIT_fed_deduction!DJ34="",0,(CIT_history!DJ34*(1-CIT_fed_deduction!DJ34*CIT_history!DJ$54))/(1-(CIT_fed_deduction!DJ34*CIT_history!DJ$54*CIT_history!DJ34)))</f>
        <v>7.0999999999999994E-2</v>
      </c>
      <c r="DK34" s="22">
        <f>IF(CIT_fed_deduction!DK34="",0,(CIT_history!DK34*(1-CIT_fed_deduction!DK34*CIT_history!DK$54))/(1-(CIT_fed_deduction!DK34*CIT_history!DK$54*CIT_history!DK34)))</f>
        <v>7.0999999999999994E-2</v>
      </c>
      <c r="DL34" s="22">
        <f>IF(CIT_fed_deduction!DL34="",0,(CIT_history!DL34*(1-CIT_fed_deduction!DL34*CIT_history!DL$54))/(1-(CIT_fed_deduction!DL34*CIT_history!DL$54*CIT_history!DL34)))</f>
        <v>7.0999999999999994E-2</v>
      </c>
      <c r="DM34" s="22">
        <f>IF(CIT_fed_deduction!DM34="",0,(CIT_history!DM34*(1-CIT_fed_deduction!DM34*CIT_history!DM$54))/(1-(CIT_fed_deduction!DM34*CIT_history!DM$54*CIT_history!DM34)))</f>
        <v>7.0999999999999994E-2</v>
      </c>
      <c r="DN34" s="22">
        <f>IF(CIT_fed_deduction!DN34="",0,(CIT_history!DN34*(1-CIT_fed_deduction!DN34*CIT_history!DN$54))/(1-(CIT_fed_deduction!DN34*CIT_history!DN$54*CIT_history!DN34)))</f>
        <v>6.5000000000000002E-2</v>
      </c>
      <c r="DO34" s="22">
        <f>IF(CIT_fed_deduction!DO34="",0,(CIT_history!DO34*(1-CIT_fed_deduction!DO34*CIT_history!DO$54))/(1-(CIT_fed_deduction!DO34*CIT_history!DO$54*CIT_history!DO34)))</f>
        <v>6.5000000000000002E-2</v>
      </c>
      <c r="DP34" s="22">
        <f>IF(CIT_fed_deduction!DP34="",0,(CIT_history!DP34*(1-CIT_fed_deduction!DP34*CIT_history!DP$54))/(1-(CIT_fed_deduction!DP34*CIT_history!DP$54*CIT_history!DP34)))</f>
        <v>6.5000000000000002E-2</v>
      </c>
      <c r="DQ34" s="22">
        <f>IF(CIT_fed_deduction!DQ34="",0,(CIT_history!DQ34*(1-CIT_fed_deduction!DQ34*CIT_history!DQ$54))/(1-(CIT_fed_deduction!DQ34*CIT_history!DQ$54*CIT_history!DQ34)))</f>
        <v>6.5000000000000002E-2</v>
      </c>
      <c r="DR34" s="22">
        <f>IF(CIT_fed_deduction!DR34="",0,(CIT_history!DR34*(1-CIT_fed_deduction!DR34*CIT_history!DR$54))/(1-(CIT_fed_deduction!DR34*CIT_history!DR$54*CIT_history!DR34)))</f>
        <v>6.5000000000000002E-2</v>
      </c>
      <c r="DS34" s="22">
        <f>IF(CIT_fed_deduction!DS34="",0,(CIT_history!DS34*(1-CIT_fed_deduction!DS34*CIT_history!DS$54))/(1-(CIT_fed_deduction!DS34*CIT_history!DS$54*CIT_history!DS34)))</f>
        <v>7.2499999999999995E-2</v>
      </c>
      <c r="DT34" s="22">
        <f>IF(CIT_fed_deduction!DT34="",0,(CIT_history!DT34*(1-CIT_fed_deduction!DT34*CIT_history!DT$54))/(1-(CIT_fed_deduction!DT34*CIT_history!DT$54*CIT_history!DT34)))</f>
        <v>7.2499999999999995E-2</v>
      </c>
      <c r="DU34" s="22">
        <f>IF(CIT_fed_deduction!DU34="",0,(CIT_history!DU34*(1-CIT_fed_deduction!DU34*CIT_history!DU$54))/(1-(CIT_fed_deduction!DU34*CIT_history!DU$54*CIT_history!DU34)))</f>
        <v>7.2499999999999995E-2</v>
      </c>
      <c r="DV34" s="22">
        <f>IF(CIT_fed_deduction!DV34="",0,(CIT_history!DV34*(1-CIT_fed_deduction!DV34*CIT_history!DV$54))/(1-(CIT_fed_deduction!DV34*CIT_history!DV$54*CIT_history!DV34)))</f>
        <v>7.2499999999999995E-2</v>
      </c>
      <c r="DW34" s="22">
        <f>IF(CIT_fed_deduction!DW34="",0,(CIT_history!DW34*(1-CIT_fed_deduction!DW34*CIT_history!DW$54))/(1-(CIT_fed_deduction!DW34*CIT_history!DW$54*CIT_history!DW34)))</f>
        <v>7.2499999999999995E-2</v>
      </c>
      <c r="DX34" s="22">
        <f>IF(CIT_fed_deduction!DX34="",0,(CIT_history!DX34*(1-CIT_fed_deduction!DX34*CIT_history!DX$54))/(1-(CIT_fed_deduction!DX34*CIT_history!DX$54*CIT_history!DX34)))</f>
        <v>7.2499999999999995E-2</v>
      </c>
      <c r="DY34" s="144">
        <f>IF(CIT_fed_deduction!DY34="",0,(CIT_history!DY34*(1-CIT_fed_deduction!DY34*CIT_history!DY$54))/(1-(CIT_fed_deduction!DY34*CIT_history!DY$54*CIT_history!DY34)))</f>
        <v>7.2499999999999995E-2</v>
      </c>
      <c r="DZ34" s="68"/>
      <c r="EA34" s="68"/>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1"/>
      <c r="FL34" s="1"/>
      <c r="FM34" s="1"/>
      <c r="FN34" s="1"/>
    </row>
    <row r="35" spans="1:170" ht="15" customHeight="1">
      <c r="A35" s="137" t="s">
        <v>59</v>
      </c>
      <c r="B35" s="22">
        <f>IF(CIT_fed_deduction!B35="",0,(CIT_history!B35*(1-CIT_fed_deduction!B35*CIT_history!B$54))/(1-(CIT_fed_deduction!B35*CIT_history!B$54*CIT_history!B35)))</f>
        <v>0</v>
      </c>
      <c r="C35" s="22">
        <f>IF(CIT_fed_deduction!C35="",0,(CIT_history!C35*(1-CIT_fed_deduction!C35*CIT_history!C$54))/(1-(CIT_fed_deduction!C35*CIT_history!C$54*CIT_history!C35)))</f>
        <v>0</v>
      </c>
      <c r="D35" s="22">
        <f>IF(CIT_fed_deduction!D35="",0,(CIT_history!D35*(1-CIT_fed_deduction!D35*CIT_history!D$54))/(1-(CIT_fed_deduction!D35*CIT_history!D$54*CIT_history!D35)))</f>
        <v>0</v>
      </c>
      <c r="E35" s="22">
        <f>IF(CIT_fed_deduction!E35="",0,(CIT_history!E35*(1-CIT_fed_deduction!E35*CIT_history!E$54))/(1-(CIT_fed_deduction!E35*CIT_history!E$54*CIT_history!E35)))</f>
        <v>0</v>
      </c>
      <c r="F35" s="22">
        <f>IF(CIT_fed_deduction!F35="",0,(CIT_history!F35*(1-CIT_fed_deduction!F35*CIT_history!F$54))/(1-(CIT_fed_deduction!F35*CIT_history!F$54*CIT_history!F35)))</f>
        <v>0</v>
      </c>
      <c r="G35" s="22">
        <f>IF(CIT_fed_deduction!G35="",0,(CIT_history!G35*(1-CIT_fed_deduction!G35*CIT_history!G$54))/(1-(CIT_fed_deduction!G35*CIT_history!G$54*CIT_history!G35)))</f>
        <v>0</v>
      </c>
      <c r="H35" s="22">
        <f>IF(CIT_fed_deduction!H35="",0,(CIT_history!H35*(1-CIT_fed_deduction!H35*CIT_history!H$54))/(1-(CIT_fed_deduction!H35*CIT_history!H$54*CIT_history!H35)))</f>
        <v>0</v>
      </c>
      <c r="I35" s="22">
        <f>IF(CIT_fed_deduction!I35="",0,(CIT_history!I35*(1-CIT_fed_deduction!I35*CIT_history!I$54))/(1-(CIT_fed_deduction!I35*CIT_history!I$54*CIT_history!I35)))</f>
        <v>0</v>
      </c>
      <c r="J35" s="22">
        <f>IF(CIT_fed_deduction!J35="",0,(CIT_history!J35*(1-CIT_fed_deduction!J35*CIT_history!J$54))/(1-(CIT_fed_deduction!J35*CIT_history!J$54*CIT_history!J35)))</f>
        <v>0</v>
      </c>
      <c r="K35" s="22">
        <f>IF(CIT_fed_deduction!K35="",0,(CIT_history!K35*(1-CIT_fed_deduction!K35*CIT_history!K$54))/(1-(CIT_fed_deduction!K35*CIT_history!K$54*CIT_history!K35)))</f>
        <v>0</v>
      </c>
      <c r="L35" s="22">
        <f>IF(CIT_fed_deduction!L35="",0,(CIT_history!L35*(1-CIT_fed_deduction!L35*CIT_history!L$54))/(1-(CIT_fed_deduction!L35*CIT_history!L$54*CIT_history!L35)))</f>
        <v>0</v>
      </c>
      <c r="M35" s="22">
        <f>IF(CIT_fed_deduction!M35="",0,(CIT_history!M35*(1-CIT_fed_deduction!M35*CIT_history!M$54))/(1-(CIT_fed_deduction!M35*CIT_history!M$54*CIT_history!M35)))</f>
        <v>0</v>
      </c>
      <c r="N35" s="22">
        <f>IF(CIT_fed_deduction!N35="",0,(CIT_history!N35*(1-CIT_fed_deduction!N35*CIT_history!N$54))/(1-(CIT_fed_deduction!N35*CIT_history!N$54*CIT_history!N35)))</f>
        <v>0</v>
      </c>
      <c r="O35" s="22">
        <f>IF(CIT_fed_deduction!O35="",0,(CIT_history!O35*(1-CIT_fed_deduction!O35*CIT_history!O$54))/(1-(CIT_fed_deduction!O35*CIT_history!O$54*CIT_history!O35)))</f>
        <v>0</v>
      </c>
      <c r="P35" s="22">
        <f>IF(CIT_fed_deduction!P35="",0,(CIT_history!P35*(1-CIT_fed_deduction!P35*CIT_history!P$54))/(1-(CIT_fed_deduction!P35*CIT_history!P$54*CIT_history!P35)))</f>
        <v>0</v>
      </c>
      <c r="Q35" s="22">
        <f>IF(CIT_fed_deduction!Q35="",0,(CIT_history!Q35*(1-CIT_fed_deduction!Q35*CIT_history!Q$54))/(1-(CIT_fed_deduction!Q35*CIT_history!Q$54*CIT_history!Q35)))</f>
        <v>0</v>
      </c>
      <c r="R35" s="22">
        <f>IF(CIT_fed_deduction!R35="",0,(CIT_history!R35*(1-CIT_fed_deduction!R35*CIT_history!R$54))/(1-(CIT_fed_deduction!R35*CIT_history!R$54*CIT_history!R35)))</f>
        <v>0</v>
      </c>
      <c r="S35" s="22">
        <f>IF(CIT_fed_deduction!S35="",0,(CIT_history!S35*(1-CIT_fed_deduction!S35*CIT_history!S$54))/(1-(CIT_fed_deduction!S35*CIT_history!S$54*CIT_history!S35)))</f>
        <v>0</v>
      </c>
      <c r="T35" s="22">
        <f>IF(CIT_fed_deduction!T35="",0,(CIT_history!T35*(1-CIT_fed_deduction!T35*CIT_history!T$54))/(1-(CIT_fed_deduction!T35*CIT_history!T$54*CIT_history!T35)))</f>
        <v>0</v>
      </c>
      <c r="U35" s="22">
        <f>IF(CIT_fed_deduction!U35="",0,(CIT_history!U35*(1-CIT_fed_deduction!U35*CIT_history!U$54))/(1-(CIT_fed_deduction!U35*CIT_history!U$54*CIT_history!U35)))</f>
        <v>0</v>
      </c>
      <c r="V35" s="22">
        <f>IF(CIT_fed_deduction!V35="",0,(CIT_history!V35*(1-CIT_fed_deduction!V35*CIT_history!V$54))/(1-(CIT_fed_deduction!V35*CIT_history!V$54*CIT_history!V35)))</f>
        <v>0</v>
      </c>
      <c r="W35" s="22">
        <f>IF(CIT_fed_deduction!W35="",0,(CIT_history!W35*(1-CIT_fed_deduction!W35*CIT_history!W$54))/(1-(CIT_fed_deduction!W35*CIT_history!W$54*CIT_history!W35)))</f>
        <v>0.03</v>
      </c>
      <c r="X35" s="22">
        <f>IF(CIT_fed_deduction!X35="",0,(CIT_history!X35*(1-CIT_fed_deduction!X35*CIT_history!X$54))/(1-(CIT_fed_deduction!X35*CIT_history!X$54*CIT_history!X35)))</f>
        <v>0.03</v>
      </c>
      <c r="Y35" s="22">
        <f>IF(CIT_fed_deduction!Y35="",0,(CIT_history!Y35*(1-CIT_fed_deduction!Y35*CIT_history!Y$54))/(1-(CIT_fed_deduction!Y35*CIT_history!Y$54*CIT_history!Y35)))</f>
        <v>0.03</v>
      </c>
      <c r="Z35" s="22">
        <f>IF(CIT_fed_deduction!Z35="",0,(CIT_history!Z35*(1-CIT_fed_deduction!Z35*CIT_history!Z$54))/(1-(CIT_fed_deduction!Z35*CIT_history!Z$54*CIT_history!Z35)))</f>
        <v>0.03</v>
      </c>
      <c r="AA35" s="22">
        <f>IF(CIT_fed_deduction!AA35="",0,(CIT_history!AA35*(1-CIT_fed_deduction!AA35*CIT_history!AA$54))/(1-(CIT_fed_deduction!AA35*CIT_history!AA$54*CIT_history!AA35)))</f>
        <v>0.03</v>
      </c>
      <c r="AB35" s="22">
        <f>IF(CIT_fed_deduction!AB35="",0,(CIT_history!AB35*(1-CIT_fed_deduction!AB35*CIT_history!AB$54))/(1-(CIT_fed_deduction!AB35*CIT_history!AB$54*CIT_history!AB35)))</f>
        <v>0.04</v>
      </c>
      <c r="AC35" s="22">
        <f>IF(CIT_fed_deduction!AC35="",0,(CIT_history!AC35*(1-CIT_fed_deduction!AC35*CIT_history!AC$54))/(1-(CIT_fed_deduction!AC35*CIT_history!AC$54*CIT_history!AC35)))</f>
        <v>4.4999999999999998E-2</v>
      </c>
      <c r="AD35" s="22">
        <f>IF(CIT_fed_deduction!AD35="",0,(CIT_history!AD35*(1-CIT_fed_deduction!AD35*CIT_history!AD$54))/(1-(CIT_fed_deduction!AD35*CIT_history!AD$54*CIT_history!AD35)))</f>
        <v>4.4999999999999998E-2</v>
      </c>
      <c r="AE35" s="22">
        <f>IF(CIT_fed_deduction!AE35="",0,(CIT_history!AE35*(1-CIT_fed_deduction!AE35*CIT_history!AE$54))/(1-(CIT_fed_deduction!AE35*CIT_history!AE$54*CIT_history!AE35)))</f>
        <v>4.4999999999999998E-2</v>
      </c>
      <c r="AF35" s="22">
        <f>IF(CIT_fed_deduction!AF35="",0,(CIT_history!AF35*(1-CIT_fed_deduction!AF35*CIT_history!AF$54))/(1-(CIT_fed_deduction!AF35*CIT_history!AF$54*CIT_history!AF35)))</f>
        <v>4.4999999999999998E-2</v>
      </c>
      <c r="AG35" s="22">
        <f>IF(CIT_fed_deduction!AG35="",0,(CIT_history!AG35*(1-CIT_fed_deduction!AG35*CIT_history!AG$54))/(1-(CIT_fed_deduction!AG35*CIT_history!AG$54*CIT_history!AG35)))</f>
        <v>5.5E-2</v>
      </c>
      <c r="AH35" s="22">
        <f>IF(CIT_fed_deduction!AH35="",0,(CIT_history!AH35*(1-CIT_fed_deduction!AH35*CIT_history!AH$54))/(1-(CIT_fed_deduction!AH35*CIT_history!AH$54*CIT_history!AH35)))</f>
        <v>5.5E-2</v>
      </c>
      <c r="AI35" s="22">
        <f>IF(CIT_fed_deduction!AI35="",0,(CIT_history!AI35*(1-CIT_fed_deduction!AI35*CIT_history!AI$54))/(1-(CIT_fed_deduction!AI35*CIT_history!AI$54*CIT_history!AI35)))</f>
        <v>0.06</v>
      </c>
      <c r="AJ35" s="22">
        <f>IF(CIT_fed_deduction!AJ35="",0,(CIT_history!AJ35*(1-CIT_fed_deduction!AJ35*CIT_history!AJ$54))/(1-(CIT_fed_deduction!AJ35*CIT_history!AJ$54*CIT_history!AJ35)))</f>
        <v>0.06</v>
      </c>
      <c r="AK35" s="22">
        <f>IF(CIT_fed_deduction!AK35="",0,(CIT_history!AK35*(1-CIT_fed_deduction!AK35*CIT_history!AK$54))/(1-(CIT_fed_deduction!AK35*CIT_history!AK$54*CIT_history!AK35)))</f>
        <v>0.06</v>
      </c>
      <c r="AL35" s="22">
        <f>IF(CIT_fed_deduction!AL35="",0,(CIT_history!AL35*(1-CIT_fed_deduction!AL35*CIT_history!AL$54))/(1-(CIT_fed_deduction!AL35*CIT_history!AL$54*CIT_history!AL35)))</f>
        <v>0.06</v>
      </c>
      <c r="AM35" s="22">
        <f>IF(CIT_fed_deduction!AM35="",0,(CIT_history!AM35*(1-CIT_fed_deduction!AM35*CIT_history!AM$54))/(1-(CIT_fed_deduction!AM35*CIT_history!AM$54*CIT_history!AM35)))</f>
        <v>0.06</v>
      </c>
      <c r="AN35" s="22">
        <f>IF(CIT_fed_deduction!AN35="",0,(CIT_history!AN35*(1-CIT_fed_deduction!AN35*CIT_history!AN$54))/(1-(CIT_fed_deduction!AN35*CIT_history!AN$54*CIT_history!AN35)))</f>
        <v>0.06</v>
      </c>
      <c r="AO35" s="22">
        <f>IF(CIT_fed_deduction!AO35="",0,(CIT_history!AO35*(1-CIT_fed_deduction!AO35*CIT_history!AO$54))/(1-(CIT_fed_deduction!AO35*CIT_history!AO$54*CIT_history!AO35)))</f>
        <v>0.06</v>
      </c>
      <c r="AP35" s="22">
        <f>IF(CIT_fed_deduction!AP35="",0,(CIT_history!AP35*(1-CIT_fed_deduction!AP35*CIT_history!AP$54))/(1-(CIT_fed_deduction!AP35*CIT_history!AP$54*CIT_history!AP35)))</f>
        <v>0.06</v>
      </c>
      <c r="AQ35" s="22">
        <f>IF(CIT_fed_deduction!AQ35="",0,(CIT_history!AQ35*(1-CIT_fed_deduction!AQ35*CIT_history!AQ$54))/(1-(CIT_fed_deduction!AQ35*CIT_history!AQ$54*CIT_history!AQ35)))</f>
        <v>0.06</v>
      </c>
      <c r="AR35" s="22">
        <f>IF(CIT_fed_deduction!AR35="",0,(CIT_history!AR35*(1-CIT_fed_deduction!AR35*CIT_history!AR$54))/(1-(CIT_fed_deduction!AR35*CIT_history!AR$54*CIT_history!AR35)))</f>
        <v>0.06</v>
      </c>
      <c r="AS35" s="22">
        <f>IF(CIT_fed_deduction!AS35="",0,(CIT_history!AS35*(1-CIT_fed_deduction!AS35*CIT_history!AS$54))/(1-(CIT_fed_deduction!AS35*CIT_history!AS$54*CIT_history!AS35)))</f>
        <v>0.06</v>
      </c>
      <c r="AT35" s="22">
        <f>IF(CIT_fed_deduction!AT35="",0,(CIT_history!AT35*(1-CIT_fed_deduction!AT35*CIT_history!AT$54))/(1-(CIT_fed_deduction!AT35*CIT_history!AT$54*CIT_history!AT35)))</f>
        <v>0.06</v>
      </c>
      <c r="AU35" s="22">
        <f>IF(CIT_fed_deduction!AU35="",0,(CIT_history!AU35*(1-CIT_fed_deduction!AU35*CIT_history!AU$54))/(1-(CIT_fed_deduction!AU35*CIT_history!AU$54*CIT_history!AU35)))</f>
        <v>0.06</v>
      </c>
      <c r="AV35" s="22">
        <f>IF(CIT_fed_deduction!AV35="",0,(CIT_history!AV35*(1-CIT_fed_deduction!AV35*CIT_history!AV$54))/(1-(CIT_fed_deduction!AV35*CIT_history!AV$54*CIT_history!AV35)))</f>
        <v>0.06</v>
      </c>
      <c r="AW35" s="22">
        <f>IF(CIT_fed_deduction!AW35="",0,(CIT_history!AW35*(1-CIT_fed_deduction!AW35*CIT_history!AW$54))/(1-(CIT_fed_deduction!AW35*CIT_history!AW$54*CIT_history!AW35)))</f>
        <v>0.06</v>
      </c>
      <c r="AX35" s="22">
        <f>IF(CIT_fed_deduction!AX35="",0,(CIT_history!AX35*(1-CIT_fed_deduction!AX35*CIT_history!AX$54))/(1-(CIT_fed_deduction!AX35*CIT_history!AX$54*CIT_history!AX35)))</f>
        <v>0.06</v>
      </c>
      <c r="AY35" s="22">
        <f>IF(CIT_fed_deduction!AY35="",0,(CIT_history!AY35*(1-CIT_fed_deduction!AY35*CIT_history!AY$54))/(1-(CIT_fed_deduction!AY35*CIT_history!AY$54*CIT_history!AY35)))</f>
        <v>0.06</v>
      </c>
      <c r="AZ35" s="22">
        <f>IF(CIT_fed_deduction!AZ35="",0,(CIT_history!AZ35*(1-CIT_fed_deduction!AZ35*CIT_history!AZ$54))/(1-(CIT_fed_deduction!AZ35*CIT_history!AZ$54*CIT_history!AZ35)))</f>
        <v>0.06</v>
      </c>
      <c r="BA35" s="22">
        <f>IF(CIT_fed_deduction!BA35="",0,(CIT_history!BA35*(1-CIT_fed_deduction!BA35*CIT_history!BA$54))/(1-(CIT_fed_deduction!BA35*CIT_history!BA$54*CIT_history!BA35)))</f>
        <v>0.06</v>
      </c>
      <c r="BB35" s="22">
        <f>IF(CIT_fed_deduction!BB35="",0,(CIT_history!BB35*(1-CIT_fed_deduction!BB35*CIT_history!BB$54))/(1-(CIT_fed_deduction!BB35*CIT_history!BB$54*CIT_history!BB35)))</f>
        <v>0.06</v>
      </c>
      <c r="BC35" s="22">
        <f>IF(CIT_fed_deduction!BC35="",0,(CIT_history!BC35*(1-CIT_fed_deduction!BC35*CIT_history!BC$54))/(1-(CIT_fed_deduction!BC35*CIT_history!BC$54*CIT_history!BC35)))</f>
        <v>0.06</v>
      </c>
      <c r="BD35" s="22">
        <f>IF(CIT_fed_deduction!BD35="",0,(CIT_history!BD35*(1-CIT_fed_deduction!BD35*CIT_history!BD$54))/(1-(CIT_fed_deduction!BD35*CIT_history!BD$54*CIT_history!BD35)))</f>
        <v>0.06</v>
      </c>
      <c r="BE35" s="22">
        <f>IF(CIT_fed_deduction!BE35="",0,(CIT_history!BE35*(1-CIT_fed_deduction!BE35*CIT_history!BE$54))/(1-(CIT_fed_deduction!BE35*CIT_history!BE$54*CIT_history!BE35)))</f>
        <v>0.06</v>
      </c>
      <c r="BF35" s="22">
        <f>IF(CIT_fed_deduction!BF35="",0,(CIT_history!BF35*(1-CIT_fed_deduction!BF35*CIT_history!BF$54))/(1-(CIT_fed_deduction!BF35*CIT_history!BF$54*CIT_history!BF35)))</f>
        <v>0.06</v>
      </c>
      <c r="BG35" s="22">
        <f>IF(CIT_fed_deduction!BG35="",0,(CIT_history!BG35*(1-CIT_fed_deduction!BG35*CIT_history!BG$54))/(1-(CIT_fed_deduction!BG35*CIT_history!BG$54*CIT_history!BG35)))</f>
        <v>0.06</v>
      </c>
      <c r="BH35" s="22">
        <f>IF(CIT_fed_deduction!BH35="",0,(CIT_history!BH35*(1-CIT_fed_deduction!BH35*CIT_history!BH$54))/(1-(CIT_fed_deduction!BH35*CIT_history!BH$54*CIT_history!BH35)))</f>
        <v>0.06</v>
      </c>
      <c r="BI35" s="22">
        <f>IF(CIT_fed_deduction!BI35="",0,(CIT_history!BI35*(1-CIT_fed_deduction!BI35*CIT_history!BI$54))/(1-(CIT_fed_deduction!BI35*CIT_history!BI$54*CIT_history!BI35)))</f>
        <v>0.06</v>
      </c>
      <c r="BJ35" s="22">
        <f>IF(CIT_fed_deduction!BJ35="",0,(CIT_history!BJ35*(1-CIT_fed_deduction!BJ35*CIT_history!BJ$54))/(1-(CIT_fed_deduction!BJ35*CIT_history!BJ$54*CIT_history!BJ35)))</f>
        <v>0.06</v>
      </c>
      <c r="BK35" s="22">
        <f>IF(CIT_fed_deduction!BK35="",0,(CIT_history!BK35*(1-CIT_fed_deduction!BK35*CIT_history!BK$54))/(1-(CIT_fed_deduction!BK35*CIT_history!BK$54*CIT_history!BK35)))</f>
        <v>0.06</v>
      </c>
      <c r="BL35" s="22">
        <f>IF(CIT_fed_deduction!BL35="",0,(CIT_history!BL35*(1-CIT_fed_deduction!BL35*CIT_history!BL$54))/(1-(CIT_fed_deduction!BL35*CIT_history!BL$54*CIT_history!BL35)))</f>
        <v>0.06</v>
      </c>
      <c r="BM35" s="22">
        <f>IF(CIT_fed_deduction!BM35="",0,(CIT_history!BM35*(1-CIT_fed_deduction!BM35*CIT_history!BM$54))/(1-(CIT_fed_deduction!BM35*CIT_history!BM$54*CIT_history!BM35)))</f>
        <v>0.06</v>
      </c>
      <c r="BN35" s="22">
        <f>IF(CIT_fed_deduction!BN35="",0,(CIT_history!BN35*(1-CIT_fed_deduction!BN35*CIT_history!BN$54))/(1-(CIT_fed_deduction!BN35*CIT_history!BN$54*CIT_history!BN35)))</f>
        <v>0.06</v>
      </c>
      <c r="BO35" s="22">
        <f>IF(CIT_fed_deduction!BO35="",0,(CIT_history!BO35*(1-CIT_fed_deduction!BO35*CIT_history!BO$54))/(1-(CIT_fed_deduction!BO35*CIT_history!BO$54*CIT_history!BO35)))</f>
        <v>0.06</v>
      </c>
      <c r="BP35" s="22">
        <f>IF(CIT_fed_deduction!BP35="",0,(CIT_history!BP35*(1-CIT_fed_deduction!BP35*CIT_history!BP$54))/(1-(CIT_fed_deduction!BP35*CIT_history!BP$54*CIT_history!BP35)))</f>
        <v>0.06</v>
      </c>
      <c r="BQ35" s="22">
        <f>IF(CIT_fed_deduction!BQ35="",0,(CIT_history!BQ35*(1-CIT_fed_deduction!BQ35*CIT_history!BQ$54))/(1-(CIT_fed_deduction!BQ35*CIT_history!BQ$54*CIT_history!BQ35)))</f>
        <v>0.06</v>
      </c>
      <c r="BR35" s="22">
        <f>IF(CIT_fed_deduction!BR35="",0,(CIT_history!BR35*(1-CIT_fed_deduction!BR35*CIT_history!BR$54))/(1-(CIT_fed_deduction!BR35*CIT_history!BR$54*CIT_history!BR35)))</f>
        <v>0.06</v>
      </c>
      <c r="BS35" s="22">
        <f>IF(CIT_fed_deduction!BS35="",0,(CIT_history!BS35*(1-CIT_fed_deduction!BS35*CIT_history!BS$54))/(1-(CIT_fed_deduction!BS35*CIT_history!BS$54*CIT_history!BS35)))</f>
        <v>0.06</v>
      </c>
      <c r="BT35" s="22">
        <f>IF(CIT_fed_deduction!BT35="",0,(CIT_history!BT35*(1-CIT_fed_deduction!BT35*CIT_history!BT$54))/(1-(CIT_fed_deduction!BT35*CIT_history!BT$54*CIT_history!BT35)))</f>
        <v>0.06</v>
      </c>
      <c r="BU35" s="22">
        <f>IF(CIT_fed_deduction!BU35="",0,(CIT_history!BU35*(1-CIT_fed_deduction!BU35*CIT_history!BU$54))/(1-(CIT_fed_deduction!BU35*CIT_history!BU$54*CIT_history!BU35)))</f>
        <v>0.06</v>
      </c>
      <c r="BV35" s="22">
        <f>IF(CIT_fed_deduction!BV35="",0,(CIT_history!BV35*(1-CIT_fed_deduction!BV35*CIT_history!BV$54))/(1-(CIT_fed_deduction!BV35*CIT_history!BV$54*CIT_history!BV35)))</f>
        <v>0.06</v>
      </c>
      <c r="BW35" s="22">
        <f>IF(CIT_fed_deduction!BW35="",0,(CIT_history!BW35*(1-CIT_fed_deduction!BW35*CIT_history!BW$54))/(1-(CIT_fed_deduction!BW35*CIT_history!BW$54*CIT_history!BW35)))</f>
        <v>0.06</v>
      </c>
      <c r="BX35" s="22">
        <f>IF(CIT_fed_deduction!BX35="",0,(CIT_history!BX35*(1-CIT_fed_deduction!BX35*CIT_history!BX$54))/(1-(CIT_fed_deduction!BX35*CIT_history!BX$54*CIT_history!BX35)))</f>
        <v>0.06</v>
      </c>
      <c r="BY35" s="22">
        <f>IF(CIT_fed_deduction!BY35="",0,(CIT_history!BY35*(1-CIT_fed_deduction!BY35*CIT_history!BY$54))/(1-(CIT_fed_deduction!BY35*CIT_history!BY$54*CIT_history!BY35)))</f>
        <v>0.06</v>
      </c>
      <c r="BZ35" s="22">
        <f>IF(CIT_fed_deduction!BZ35="",0,(CIT_history!BZ35*(1-CIT_fed_deduction!BZ35*CIT_history!BZ$54))/(1-(CIT_fed_deduction!BZ35*CIT_history!BZ$54*CIT_history!BZ35)))</f>
        <v>0.06</v>
      </c>
      <c r="CA35" s="22">
        <f>IF(CIT_fed_deduction!CA35="",0,(CIT_history!CA35*(1-CIT_fed_deduction!CA35*CIT_history!CA$54))/(1-(CIT_fed_deduction!CA35*CIT_history!CA$54*CIT_history!CA35)))</f>
        <v>0.06</v>
      </c>
      <c r="CB35" s="22">
        <f>IF(CIT_fed_deduction!CB35="",0,(CIT_history!CB35*(1-CIT_fed_deduction!CB35*CIT_history!CB$54))/(1-(CIT_fed_deduction!CB35*CIT_history!CB$54*CIT_history!CB35)))</f>
        <v>0.06</v>
      </c>
      <c r="CC35" s="22">
        <f>IF(CIT_fed_deduction!CC35="",0,(CIT_history!CC35*(1-CIT_fed_deduction!CC35*CIT_history!CC$54))/(1-(CIT_fed_deduction!CC35*CIT_history!CC$54*CIT_history!CC35)))</f>
        <v>0.06</v>
      </c>
      <c r="CD35" s="22">
        <f>IF(CIT_fed_deduction!CD35="",0,(CIT_history!CD35*(1-CIT_fed_deduction!CD35*CIT_history!CD$54))/(1-(CIT_fed_deduction!CD35*CIT_history!CD$54*CIT_history!CD35)))</f>
        <v>0.06</v>
      </c>
      <c r="CE35" s="22">
        <f>IF(CIT_fed_deduction!CE35="",0,(CIT_history!CE35*(1-CIT_fed_deduction!CE35*CIT_history!CE$54))/(1-(CIT_fed_deduction!CE35*CIT_history!CE$54*CIT_history!CE35)))</f>
        <v>0.06</v>
      </c>
      <c r="CF35" s="22">
        <f>IF(CIT_fed_deduction!CF35="",0,(CIT_history!CF35*(1-CIT_fed_deduction!CF35*CIT_history!CF$54))/(1-(CIT_fed_deduction!CF35*CIT_history!CF$54*CIT_history!CF35)))</f>
        <v>0.06</v>
      </c>
      <c r="CG35" s="22">
        <f>IF(CIT_fed_deduction!CG35="",0,(CIT_history!CG35*(1-CIT_fed_deduction!CG35*CIT_history!CG$54))/(1-(CIT_fed_deduction!CG35*CIT_history!CG$54*CIT_history!CG35)))</f>
        <v>0.06</v>
      </c>
      <c r="CH35" s="22">
        <f>IF(CIT_fed_deduction!CH35="",0,(CIT_history!CH35*(1-CIT_fed_deduction!CH35*CIT_history!CH$54))/(1-(CIT_fed_deduction!CH35*CIT_history!CH$54*CIT_history!CH35)))</f>
        <v>0.06</v>
      </c>
      <c r="CI35" s="22">
        <f>IF(CIT_fed_deduction!CI35="",0,(CIT_history!CI35*(1-CIT_fed_deduction!CI35*CIT_history!CI$54))/(1-(CIT_fed_deduction!CI35*CIT_history!CI$54*CIT_history!CI35)))</f>
        <v>0.06</v>
      </c>
      <c r="CJ35" s="22">
        <f>IF(CIT_fed_deduction!CJ35="",0,(CIT_history!CJ35*(1-CIT_fed_deduction!CJ35*CIT_history!CJ$54))/(1-(CIT_fed_deduction!CJ35*CIT_history!CJ$54*CIT_history!CJ35)))</f>
        <v>0.06</v>
      </c>
      <c r="CK35" s="22">
        <f>IF(CIT_fed_deduction!CK35="",0,(CIT_history!CK35*(1-CIT_fed_deduction!CK35*CIT_history!CK$54))/(1-(CIT_fed_deduction!CK35*CIT_history!CK$54*CIT_history!CK35)))</f>
        <v>7.0000000000000007E-2</v>
      </c>
      <c r="CL35" s="22">
        <f>IF(CIT_fed_deduction!CL35="",0,(CIT_history!CL35*(1-CIT_fed_deduction!CL35*CIT_history!CL$54))/(1-(CIT_fed_deduction!CL35*CIT_history!CL$54*CIT_history!CL35)))</f>
        <v>7.0000000000000007E-2</v>
      </c>
      <c r="CM35" s="22">
        <f>IF(CIT_fed_deduction!CM35="",0,(CIT_history!CM35*(1-CIT_fed_deduction!CM35*CIT_history!CM$54))/(1-(CIT_fed_deduction!CM35*CIT_history!CM$54*CIT_history!CM35)))</f>
        <v>7.0000000000000007E-2</v>
      </c>
      <c r="CN35" s="22">
        <f>IF(CIT_fed_deduction!CN35="",0,(CIT_history!CN35*(1-CIT_fed_deduction!CN35*CIT_history!CN$54))/(1-(CIT_fed_deduction!CN35*CIT_history!CN$54*CIT_history!CN35)))</f>
        <v>7.0000000000000007E-2</v>
      </c>
      <c r="CO35" s="22">
        <f>IF(CIT_fed_deduction!CO35="",0,(CIT_history!CO35*(1-CIT_fed_deduction!CO35*CIT_history!CO$54))/(1-(CIT_fed_deduction!CO35*CIT_history!CO$54*CIT_history!CO35)))</f>
        <v>7.7499999999999999E-2</v>
      </c>
      <c r="CP35" s="22">
        <f>IF(CIT_fed_deduction!CP35="",0,(CIT_history!CP35*(1-CIT_fed_deduction!CP35*CIT_history!CP$54))/(1-(CIT_fed_deduction!CP35*CIT_history!CP$54*CIT_history!CP35)))</f>
        <v>7.9825000000000007E-2</v>
      </c>
      <c r="CQ35" s="22">
        <f>IF(CIT_fed_deduction!CQ35="",0,(CIT_history!CQ35*(1-CIT_fed_deduction!CQ35*CIT_history!CQ$54))/(1-(CIT_fed_deduction!CQ35*CIT_history!CQ$54*CIT_history!CQ35)))</f>
        <v>7.9049999999999995E-2</v>
      </c>
      <c r="CR35" s="22">
        <f>IF(CIT_fed_deduction!CR35="",0,(CIT_history!CR35*(1-CIT_fed_deduction!CR35*CIT_history!CR$54))/(1-(CIT_fed_deduction!CR35*CIT_history!CR$54*CIT_history!CR35)))</f>
        <v>7.8274999999999997E-2</v>
      </c>
      <c r="CS35" s="22">
        <f>IF(CIT_fed_deduction!CS35="",0,(CIT_history!CS35*(1-CIT_fed_deduction!CS35*CIT_history!CS$54))/(1-(CIT_fed_deduction!CS35*CIT_history!CS$54*CIT_history!CS35)))</f>
        <v>7.7499999999999999E-2</v>
      </c>
      <c r="CT35" s="22">
        <f>IF(CIT_fed_deduction!CT35="",0,(CIT_history!CT35*(1-CIT_fed_deduction!CT35*CIT_history!CT$54))/(1-(CIT_fed_deduction!CT35*CIT_history!CT$54*CIT_history!CT35)))</f>
        <v>7.7499999999999999E-2</v>
      </c>
      <c r="CU35" s="22">
        <f>IF(CIT_fed_deduction!CU35="",0,(CIT_history!CU35*(1-CIT_fed_deduction!CU35*CIT_history!CU$54))/(1-(CIT_fed_deduction!CU35*CIT_history!CU$54*CIT_history!CU35)))</f>
        <v>7.4999999999999997E-2</v>
      </c>
      <c r="CV35" s="22">
        <f>IF(CIT_fed_deduction!CV35="",0,(CIT_history!CV35*(1-CIT_fed_deduction!CV35*CIT_history!CV$54))/(1-(CIT_fed_deduction!CV35*CIT_history!CV$54*CIT_history!CV35)))</f>
        <v>7.2499999999999995E-2</v>
      </c>
      <c r="CW35" s="22">
        <f>IF(CIT_fed_deduction!CW35="",0,(CIT_history!CW35*(1-CIT_fed_deduction!CW35*CIT_history!CW$54))/(1-(CIT_fed_deduction!CW35*CIT_history!CW$54*CIT_history!CW35)))</f>
        <v>7.0000000000000007E-2</v>
      </c>
      <c r="CX35" s="22">
        <f>IF(CIT_fed_deduction!CX35="",0,(CIT_history!CX35*(1-CIT_fed_deduction!CX35*CIT_history!CX$54))/(1-(CIT_fed_deduction!CX35*CIT_history!CX$54*CIT_history!CX35)))</f>
        <v>6.9000000000000006E-2</v>
      </c>
      <c r="CY35" s="22">
        <f>IF(CIT_fed_deduction!CY35="",0,(CIT_history!CY35*(1-CIT_fed_deduction!CY35*CIT_history!CY$54))/(1-(CIT_fed_deduction!CY35*CIT_history!CY$54*CIT_history!CY35)))</f>
        <v>6.9000000000000006E-2</v>
      </c>
      <c r="CZ35" s="22">
        <f>IF(CIT_fed_deduction!CZ35="",0,(CIT_history!CZ35*(1-CIT_fed_deduction!CZ35*CIT_history!CZ$54))/(1-(CIT_fed_deduction!CZ35*CIT_history!CZ$54*CIT_history!CZ35)))</f>
        <v>6.9000000000000006E-2</v>
      </c>
      <c r="DA35" s="22">
        <f>IF(CIT_fed_deduction!DA35="",0,(CIT_history!DA35*(1-CIT_fed_deduction!DA35*CIT_history!DA$54))/(1-(CIT_fed_deduction!DA35*CIT_history!DA$54*CIT_history!DA35)))</f>
        <v>6.9000000000000006E-2</v>
      </c>
      <c r="DB35" s="22">
        <f>IF(CIT_fed_deduction!DB35="",0,(CIT_history!DB35*(1-CIT_fed_deduction!DB35*CIT_history!DB$54))/(1-(CIT_fed_deduction!DB35*CIT_history!DB$54*CIT_history!DB35)))</f>
        <v>6.9000000000000006E-2</v>
      </c>
      <c r="DC35" s="22">
        <f>IF(CIT_fed_deduction!DC35="",0,(CIT_history!DC35*(1-CIT_fed_deduction!DC35*CIT_history!DC$54))/(1-(CIT_fed_deduction!DC35*CIT_history!DC$54*CIT_history!DC35)))</f>
        <v>6.9000000000000006E-2</v>
      </c>
      <c r="DD35" s="22">
        <f>IF(CIT_fed_deduction!DD35="",0,(CIT_history!DD35*(1-CIT_fed_deduction!DD35*CIT_history!DD$54))/(1-(CIT_fed_deduction!DD35*CIT_history!DD$54*CIT_history!DD35)))</f>
        <v>6.9000000000000006E-2</v>
      </c>
      <c r="DE35" s="22">
        <f>IF(CIT_fed_deduction!DE35="",0,(CIT_history!DE35*(1-CIT_fed_deduction!DE35*CIT_history!DE$54))/(1-(CIT_fed_deduction!DE35*CIT_history!DE$54*CIT_history!DE35)))</f>
        <v>6.9000000000000006E-2</v>
      </c>
      <c r="DF35" s="22">
        <f>IF(CIT_fed_deduction!DF35="",0,(CIT_history!DF35*(1-CIT_fed_deduction!DF35*CIT_history!DF$54))/(1-(CIT_fed_deduction!DF35*CIT_history!DF$54*CIT_history!DF35)))</f>
        <v>6.9000000000000006E-2</v>
      </c>
      <c r="DG35" s="22">
        <f>IF(CIT_fed_deduction!DG35="",0,(CIT_history!DG35*(1-CIT_fed_deduction!DG35*CIT_history!DG$54))/(1-(CIT_fed_deduction!DG35*CIT_history!DG$54*CIT_history!DG35)))</f>
        <v>6.9000000000000006E-2</v>
      </c>
      <c r="DH35" s="22">
        <f>IF(CIT_fed_deduction!DH35="",0,(CIT_history!DH35*(1-CIT_fed_deduction!DH35*CIT_history!DH$54))/(1-(CIT_fed_deduction!DH35*CIT_history!DH$54*CIT_history!DH35)))</f>
        <v>6.9000000000000006E-2</v>
      </c>
      <c r="DI35" s="22">
        <f>IF(CIT_fed_deduction!DI35="",0,(CIT_history!DI35*(1-CIT_fed_deduction!DI35*CIT_history!DI$54))/(1-(CIT_fed_deduction!DI35*CIT_history!DI$54*CIT_history!DI35)))</f>
        <v>6.9000000000000006E-2</v>
      </c>
      <c r="DJ35" s="22">
        <f>IF(CIT_fed_deduction!DJ35="",0,(CIT_history!DJ35*(1-CIT_fed_deduction!DJ35*CIT_history!DJ$54))/(1-(CIT_fed_deduction!DJ35*CIT_history!DJ$54*CIT_history!DJ35)))</f>
        <v>6.9000000000000006E-2</v>
      </c>
      <c r="DK35" s="22">
        <f>IF(CIT_fed_deduction!DK35="",0,(CIT_history!DK35*(1-CIT_fed_deduction!DK35*CIT_history!DK$54))/(1-(CIT_fed_deduction!DK35*CIT_history!DK$54*CIT_history!DK35)))</f>
        <v>6.9000000000000006E-2</v>
      </c>
      <c r="DL35" s="22">
        <f>IF(CIT_fed_deduction!DL35="",0,(CIT_history!DL35*(1-CIT_fed_deduction!DL35*CIT_history!DL$54))/(1-(CIT_fed_deduction!DL35*CIT_history!DL$54*CIT_history!DL35)))</f>
        <v>0.06</v>
      </c>
      <c r="DM35" s="22">
        <f>IF(CIT_fed_deduction!DM35="",0,(CIT_history!DM35*(1-CIT_fed_deduction!DM35*CIT_history!DM$54))/(1-(CIT_fed_deduction!DM35*CIT_history!DM$54*CIT_history!DM35)))</f>
        <v>0.05</v>
      </c>
      <c r="DN35" s="22">
        <f>IF(CIT_fed_deduction!DN35="",0,(CIT_history!DN35*(1-CIT_fed_deduction!DN35*CIT_history!DN$54))/(1-(CIT_fed_deduction!DN35*CIT_history!DN$54*CIT_history!DN35)))</f>
        <v>0.04</v>
      </c>
      <c r="DO35" s="22">
        <f>IF(CIT_fed_deduction!DO35="",0,(CIT_history!DO35*(1-CIT_fed_deduction!DO35*CIT_history!DO$54))/(1-(CIT_fed_deduction!DO35*CIT_history!DO$54*CIT_history!DO35)))</f>
        <v>0.03</v>
      </c>
      <c r="DP35" s="22">
        <f>IF(CIT_fed_deduction!DP35="",0,(CIT_history!DP35*(1-CIT_fed_deduction!DP35*CIT_history!DP$54))/(1-(CIT_fed_deduction!DP35*CIT_history!DP$54*CIT_history!DP35)))</f>
        <v>0.03</v>
      </c>
      <c r="DQ35" s="22">
        <f>IF(CIT_fed_deduction!DQ35="",0,(CIT_history!DQ35*(1-CIT_fed_deduction!DQ35*CIT_history!DQ$54))/(1-(CIT_fed_deduction!DQ35*CIT_history!DQ$54*CIT_history!DQ35)))</f>
        <v>2.5000000000000001E-2</v>
      </c>
      <c r="DR35" s="22">
        <f>IF(CIT_fed_deduction!DR35="",0,(CIT_history!DR35*(1-CIT_fed_deduction!DR35*CIT_history!DR$54))/(1-(CIT_fed_deduction!DR35*CIT_history!DR$54*CIT_history!DR35)))</f>
        <v>2.5000000000000001E-2</v>
      </c>
      <c r="DS35" s="22">
        <f>IF(CIT_fed_deduction!DS35="",0,(CIT_history!DS35*(1-CIT_fed_deduction!DS35*CIT_history!DS$54))/(1-(CIT_fed_deduction!DS35*CIT_history!DS$54*CIT_history!DS35)))</f>
        <v>2.5000000000000001E-2</v>
      </c>
      <c r="DT35" s="22">
        <f>IF(CIT_fed_deduction!DT35="",0,(CIT_history!DT35*(1-CIT_fed_deduction!DT35*CIT_history!DT$54))/(1-(CIT_fed_deduction!DT35*CIT_history!DT$54*CIT_history!DT35)))</f>
        <v>2.5000000000000001E-2</v>
      </c>
      <c r="DU35" s="22">
        <f>IF(CIT_fed_deduction!DU35="",0,(CIT_history!DU35*(1-CIT_fed_deduction!DU35*CIT_history!DU$54))/(1-(CIT_fed_deduction!DU35*CIT_history!DU$54*CIT_history!DU35)))</f>
        <v>2.5000000000000001E-2</v>
      </c>
      <c r="DV35" s="22">
        <f>IF(CIT_fed_deduction!DV35="",0,(CIT_history!DV35*(1-CIT_fed_deduction!DV35*CIT_history!DV$54))/(1-(CIT_fed_deduction!DV35*CIT_history!DV$54*CIT_history!DV35)))</f>
        <v>2.5000000000000001E-2</v>
      </c>
      <c r="DW35" s="22">
        <f>IF(CIT_fed_deduction!DW35="",0,(CIT_history!DW35*(1-CIT_fed_deduction!DW35*CIT_history!DW$54))/(1-(CIT_fed_deduction!DW35*CIT_history!DW$54*CIT_history!DW35)))</f>
        <v>2.2499999999999999E-2</v>
      </c>
      <c r="DX35" s="22">
        <f>IF(CIT_fed_deduction!DX35="",0,(CIT_history!DX35*(1-CIT_fed_deduction!DX35*CIT_history!DX$54))/(1-(CIT_fed_deduction!DX35*CIT_history!DX$54*CIT_history!DX35)))</f>
        <v>0.02</v>
      </c>
      <c r="DY35" s="144">
        <f>IF(CIT_fed_deduction!DY35="",0,(CIT_history!DY35*(1-CIT_fed_deduction!DY35*CIT_history!DY$54))/(1-(CIT_fed_deduction!DY35*CIT_history!DY$54*CIT_history!DY35)))</f>
        <v>0.02</v>
      </c>
      <c r="DZ35" s="68"/>
      <c r="EA35" s="68"/>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1"/>
      <c r="FL35" s="1"/>
      <c r="FM35" s="1"/>
      <c r="FN35" s="1"/>
    </row>
    <row r="36" spans="1:170" ht="15" customHeight="1">
      <c r="A36" s="137" t="s">
        <v>60</v>
      </c>
      <c r="B36" s="22">
        <f>IF(CIT_fed_deduction!B36="",0,(CIT_history!B36*(1-CIT_fed_deduction!B36*CIT_history!B$54))/(1-(CIT_fed_deduction!B36*CIT_history!B$54*CIT_history!B36)))</f>
        <v>0</v>
      </c>
      <c r="C36" s="22">
        <f>IF(CIT_fed_deduction!C36="",0,(CIT_history!C36*(1-CIT_fed_deduction!C36*CIT_history!C$54))/(1-(CIT_fed_deduction!C36*CIT_history!C$54*CIT_history!C36)))</f>
        <v>0</v>
      </c>
      <c r="D36" s="22">
        <f>IF(CIT_fed_deduction!D36="",0,(CIT_history!D36*(1-CIT_fed_deduction!D36*CIT_history!D$54))/(1-(CIT_fed_deduction!D36*CIT_history!D$54*CIT_history!D36)))</f>
        <v>0</v>
      </c>
      <c r="E36" s="22">
        <f>IF(CIT_fed_deduction!E36="",0,(CIT_history!E36*(1-CIT_fed_deduction!E36*CIT_history!E$54))/(1-(CIT_fed_deduction!E36*CIT_history!E$54*CIT_history!E36)))</f>
        <v>0</v>
      </c>
      <c r="F36" s="22">
        <f>IF(CIT_fed_deduction!F36="",0,(CIT_history!F36*(1-CIT_fed_deduction!F36*CIT_history!F$54))/(1-(CIT_fed_deduction!F36*CIT_history!F$54*CIT_history!F36)))</f>
        <v>0</v>
      </c>
      <c r="G36" s="22">
        <f>IF(CIT_fed_deduction!G36="",0,(CIT_history!G36*(1-CIT_fed_deduction!G36*CIT_history!G$54))/(1-(CIT_fed_deduction!G36*CIT_history!G$54*CIT_history!G36)))</f>
        <v>0</v>
      </c>
      <c r="H36" s="22">
        <f>IF(CIT_fed_deduction!H36="",0,(CIT_history!H36*(1-CIT_fed_deduction!H36*CIT_history!H$54))/(1-(CIT_fed_deduction!H36*CIT_history!H$54*CIT_history!H36)))</f>
        <v>0</v>
      </c>
      <c r="I36" s="22">
        <f>IF(CIT_fed_deduction!I36="",0,(CIT_history!I36*(1-CIT_fed_deduction!I36*CIT_history!I$54))/(1-(CIT_fed_deduction!I36*CIT_history!I$54*CIT_history!I36)))</f>
        <v>0</v>
      </c>
      <c r="J36" s="22">
        <f>IF(CIT_fed_deduction!J36="",0,(CIT_history!J36*(1-CIT_fed_deduction!J36*CIT_history!J$54))/(1-(CIT_fed_deduction!J36*CIT_history!J$54*CIT_history!J36)))</f>
        <v>0</v>
      </c>
      <c r="K36" s="22">
        <f>IF(CIT_fed_deduction!K36="",0,(CIT_history!K36*(1-CIT_fed_deduction!K36*CIT_history!K$54))/(1-(CIT_fed_deduction!K36*CIT_history!K$54*CIT_history!K36)))</f>
        <v>0</v>
      </c>
      <c r="L36" s="22">
        <f>IF(CIT_fed_deduction!L36="",0,(CIT_history!L36*(1-CIT_fed_deduction!L36*CIT_history!L$54))/(1-(CIT_fed_deduction!L36*CIT_history!L$54*CIT_history!L36)))</f>
        <v>0</v>
      </c>
      <c r="M36" s="22">
        <f>IF(CIT_fed_deduction!M36="",0,(CIT_history!M36*(1-CIT_fed_deduction!M36*CIT_history!M$54))/(1-(CIT_fed_deduction!M36*CIT_history!M$54*CIT_history!M36)))</f>
        <v>0</v>
      </c>
      <c r="N36" s="22">
        <f>IF(CIT_fed_deduction!N36="",0,(CIT_history!N36*(1-CIT_fed_deduction!N36*CIT_history!N$54))/(1-(CIT_fed_deduction!N36*CIT_history!N$54*CIT_history!N36)))</f>
        <v>0</v>
      </c>
      <c r="O36" s="22">
        <f>IF(CIT_fed_deduction!O36="",0,(CIT_history!O36*(1-CIT_fed_deduction!O36*CIT_history!O$54))/(1-(CIT_fed_deduction!O36*CIT_history!O$54*CIT_history!O36)))</f>
        <v>0</v>
      </c>
      <c r="P36" s="22">
        <f>IF(CIT_fed_deduction!P36="",0,(CIT_history!P36*(1-CIT_fed_deduction!P36*CIT_history!P$54))/(1-(CIT_fed_deduction!P36*CIT_history!P$54*CIT_history!P36)))</f>
        <v>0</v>
      </c>
      <c r="Q36" s="22">
        <f>IF(CIT_fed_deduction!Q36="",0,(CIT_history!Q36*(1-CIT_fed_deduction!Q36*CIT_history!Q$54))/(1-(CIT_fed_deduction!Q36*CIT_history!Q$54*CIT_history!Q36)))</f>
        <v>0</v>
      </c>
      <c r="R36" s="22">
        <f>IF(CIT_fed_deduction!R36="",0,(CIT_history!R36*(1-CIT_fed_deduction!R36*CIT_history!R$54))/(1-(CIT_fed_deduction!R36*CIT_history!R$54*CIT_history!R36)))</f>
        <v>0</v>
      </c>
      <c r="S36" s="22">
        <f>IF(CIT_fed_deduction!S36="",0,(CIT_history!S36*(1-CIT_fed_deduction!S36*CIT_history!S$54))/(1-(CIT_fed_deduction!S36*CIT_history!S$54*CIT_history!S36)))</f>
        <v>0</v>
      </c>
      <c r="T36" s="22">
        <f>IF(CIT_fed_deduction!T36="",0,(CIT_history!T36*(1-CIT_fed_deduction!T36*CIT_history!T$54))/(1-(CIT_fed_deduction!T36*CIT_history!T$54*CIT_history!T36)))</f>
        <v>0</v>
      </c>
      <c r="U36" s="22">
        <f>IF(CIT_fed_deduction!U36="",0,(CIT_history!U36*(1-CIT_fed_deduction!U36*CIT_history!U$54))/(1-(CIT_fed_deduction!U36*CIT_history!U$54*CIT_history!U36)))</f>
        <v>2.7081243731193579E-2</v>
      </c>
      <c r="V36" s="22">
        <f>IF(CIT_fed_deduction!V36="",0,(CIT_history!V36*(1-CIT_fed_deduction!V36*CIT_history!V$54))/(1-(CIT_fed_deduction!V36*CIT_history!V$54*CIT_history!V36)))</f>
        <v>2.7081243731193579E-2</v>
      </c>
      <c r="W36" s="22">
        <f>IF(CIT_fed_deduction!W36="",0,(CIT_history!W36*(1-CIT_fed_deduction!W36*CIT_history!W$54))/(1-(CIT_fed_deduction!W36*CIT_history!W$54*CIT_history!W36)))</f>
        <v>2.7081243731193579E-2</v>
      </c>
      <c r="X36" s="22">
        <f>IF(CIT_fed_deduction!X36="",0,(CIT_history!X36*(1-CIT_fed_deduction!X36*CIT_history!X$54))/(1-(CIT_fed_deduction!X36*CIT_history!X$54*CIT_history!X36)))</f>
        <v>2.6348808030112924E-2</v>
      </c>
      <c r="Y36" s="22">
        <f>IF(CIT_fed_deduction!Y36="",0,(CIT_history!Y36*(1-CIT_fed_deduction!Y36*CIT_history!Y$54))/(1-(CIT_fed_deduction!Y36*CIT_history!Y$54*CIT_history!Y36)))</f>
        <v>2.6348808030112924E-2</v>
      </c>
      <c r="Z36" s="22">
        <f>IF(CIT_fed_deduction!Z36="",0,(CIT_history!Z36*(1-CIT_fed_deduction!Z36*CIT_history!Z$54))/(1-(CIT_fed_deduction!Z36*CIT_history!Z$54*CIT_history!Z36)))</f>
        <v>2.6348808030112924E-2</v>
      </c>
      <c r="AA36" s="22">
        <f>IF(CIT_fed_deduction!AA36="",0,(CIT_history!AA36*(1-CIT_fed_deduction!AA36*CIT_history!AA$54))/(1-(CIT_fed_deduction!AA36*CIT_history!AA$54*CIT_history!AA36)))</f>
        <v>2.6202188535287621E-2</v>
      </c>
      <c r="AB36" s="22">
        <f>IF(CIT_fed_deduction!AB36="",0,(CIT_history!AB36*(1-CIT_fed_deduction!AB36*CIT_history!AB$54))/(1-(CIT_fed_deduction!AB36*CIT_history!AB$54*CIT_history!AB36)))</f>
        <v>2.605552487574677E-2</v>
      </c>
      <c r="AC36" s="22">
        <f>IF(CIT_fed_deduction!AC36="",0,(CIT_history!AC36*(1-CIT_fed_deduction!AC36*CIT_history!AC$54))/(1-(CIT_fed_deduction!AC36*CIT_history!AC$54*CIT_history!AC36)))</f>
        <v>2.605552487574677E-2</v>
      </c>
      <c r="AD36" s="22">
        <f>IF(CIT_fed_deduction!AD36="",0,(CIT_history!AD36*(1-CIT_fed_deduction!AD36*CIT_history!AD$54))/(1-(CIT_fed_deduction!AD36*CIT_history!AD$54*CIT_history!AD36)))</f>
        <v>2.6495383380168609E-2</v>
      </c>
      <c r="AE36" s="22">
        <f>IF(CIT_fed_deduction!AE36="",0,(CIT_history!AE36*(1-CIT_fed_deduction!AE36*CIT_history!AE$54))/(1-(CIT_fed_deduction!AE36*CIT_history!AE$54*CIT_history!AE36)))</f>
        <v>2.6788401725694789E-2</v>
      </c>
      <c r="AF36" s="22">
        <f>IF(CIT_fed_deduction!AF36="",0,(CIT_history!AF36*(1-CIT_fed_deduction!AF36*CIT_history!AF$54))/(1-(CIT_fed_deduction!AF36*CIT_history!AF$54*CIT_history!AF36)))</f>
        <v>2.6495383380168609E-2</v>
      </c>
      <c r="AG36" s="22">
        <f>IF(CIT_fed_deduction!AG36="",0,(CIT_history!AG36*(1-CIT_fed_deduction!AG36*CIT_history!AG$54))/(1-(CIT_fed_deduction!AG36*CIT_history!AG$54*CIT_history!AG36)))</f>
        <v>2.6495383380168609E-2</v>
      </c>
      <c r="AH36" s="22">
        <f>IF(CIT_fed_deduction!AH36="",0,(CIT_history!AH36*(1-CIT_fed_deduction!AH36*CIT_history!AH$54))/(1-(CIT_fed_deduction!AH36*CIT_history!AH$54*CIT_history!AH36)))</f>
        <v>2.5982176477971634E-2</v>
      </c>
      <c r="AI36" s="22">
        <f>IF(CIT_fed_deduction!AI36="",0,(CIT_history!AI36*(1-CIT_fed_deduction!AI36*CIT_history!AI$54))/(1-(CIT_fed_deduction!AI36*CIT_history!AI$54*CIT_history!AI36)))</f>
        <v>2.5982176477971634E-2</v>
      </c>
      <c r="AJ36" s="22">
        <f>IF(CIT_fed_deduction!AJ36="",0,(CIT_history!AJ36*(1-CIT_fed_deduction!AJ36*CIT_history!AJ$54))/(1-(CIT_fed_deduction!AJ36*CIT_history!AJ$54*CIT_history!AJ36)))</f>
        <v>2.5982176477971634E-2</v>
      </c>
      <c r="AK36" s="22">
        <f>IF(CIT_fed_deduction!AK36="",0,(CIT_history!AK36*(1-CIT_fed_deduction!AK36*CIT_history!AK$54))/(1-(CIT_fed_deduction!AK36*CIT_history!AK$54*CIT_history!AK36)))</f>
        <v>2.5982176477971634E-2</v>
      </c>
      <c r="AL36" s="22">
        <f>IF(CIT_fed_deduction!AL36="",0,(CIT_history!AL36*(1-CIT_fed_deduction!AL36*CIT_history!AL$54))/(1-(CIT_fed_deduction!AL36*CIT_history!AL$54*CIT_history!AL36)))</f>
        <v>2.5615268709191358E-2</v>
      </c>
      <c r="AM36" s="22">
        <f>IF(CIT_fed_deduction!AM36="",0,(CIT_history!AM36*(1-CIT_fed_deduction!AM36*CIT_history!AM$54))/(1-(CIT_fed_deduction!AM36*CIT_history!AM$54*CIT_history!AM36)))</f>
        <v>5.1463168516649845E-2</v>
      </c>
      <c r="AN36" s="22">
        <f>IF(CIT_fed_deduction!AN36="",0,(CIT_history!AN36*(1-CIT_fed_deduction!AN36*CIT_history!AN$54))/(1-(CIT_fed_deduction!AN36*CIT_history!AN$54*CIT_history!AN36)))</f>
        <v>4.9160428889338463E-2</v>
      </c>
      <c r="AO36" s="22">
        <f>IF(CIT_fed_deduction!AO36="",0,(CIT_history!AO36*(1-CIT_fed_deduction!AO36*CIT_history!AO$54))/(1-(CIT_fed_deduction!AO36*CIT_history!AO$54*CIT_history!AO36)))</f>
        <v>4.9160428889338463E-2</v>
      </c>
      <c r="AP36" s="22">
        <f>IF(CIT_fed_deduction!AP36="",0,(CIT_history!AP36*(1-CIT_fed_deduction!AP36*CIT_history!AP$54))/(1-(CIT_fed_deduction!AP36*CIT_history!AP$54*CIT_history!AP36)))</f>
        <v>4.6266233766233768E-2</v>
      </c>
      <c r="AQ36" s="22">
        <f>IF(CIT_fed_deduction!AQ36="",0,(CIT_history!AQ36*(1-CIT_fed_deduction!AQ36*CIT_history!AQ$54))/(1-(CIT_fed_deduction!AQ36*CIT_history!AQ$54*CIT_history!AQ36)))</f>
        <v>4.2184634196046455E-2</v>
      </c>
      <c r="AR36" s="22">
        <f>IF(CIT_fed_deduction!AR36="",0,(CIT_history!AR36*(1-CIT_fed_deduction!AR36*CIT_history!AR$54))/(1-(CIT_fed_deduction!AR36*CIT_history!AR$54*CIT_history!AR36)))</f>
        <v>3.6885245901639344E-2</v>
      </c>
      <c r="AS36" s="22">
        <f>IF(CIT_fed_deduction!AS36="",0,(CIT_history!AS36*(1-CIT_fed_deduction!AS36*CIT_history!AS$54))/(1-(CIT_fed_deduction!AS36*CIT_history!AS$54*CIT_history!AS36)))</f>
        <v>3.6885245901639344E-2</v>
      </c>
      <c r="AT36" s="22">
        <f>IF(CIT_fed_deduction!AT36="",0,(CIT_history!AT36*(1-CIT_fed_deduction!AT36*CIT_history!AT$54))/(1-(CIT_fed_deduction!AT36*CIT_history!AT$54*CIT_history!AT36)))</f>
        <v>3.6885245901639344E-2</v>
      </c>
      <c r="AU36" s="22">
        <f>IF(CIT_fed_deduction!AU36="",0,(CIT_history!AU36*(1-CIT_fed_deduction!AU36*CIT_history!AU$54))/(1-(CIT_fed_deduction!AU36*CIT_history!AU$54*CIT_history!AU36)))</f>
        <v>3.6885245901639344E-2</v>
      </c>
      <c r="AV36" s="22">
        <f>IF(CIT_fed_deduction!AV36="",0,(CIT_history!AV36*(1-CIT_fed_deduction!AV36*CIT_history!AV$54))/(1-(CIT_fed_deduction!AV36*CIT_history!AV$54*CIT_history!AV36)))</f>
        <v>3.8067949242734343E-2</v>
      </c>
      <c r="AW36" s="22">
        <f>IF(CIT_fed_deduction!AW36="",0,(CIT_history!AW36*(1-CIT_fed_deduction!AW36*CIT_history!AW$54))/(1-(CIT_fed_deduction!AW36*CIT_history!AW$54*CIT_history!AW36)))</f>
        <v>3.8067949242734343E-2</v>
      </c>
      <c r="AX36" s="22">
        <f>IF(CIT_fed_deduction!AX36="",0,(CIT_history!AX36*(1-CIT_fed_deduction!AX36*CIT_history!AX$54))/(1-(CIT_fed_deduction!AX36*CIT_history!AX$54*CIT_history!AX36)))</f>
        <v>3.8067949242734343E-2</v>
      </c>
      <c r="AY36" s="22">
        <f>IF(CIT_fed_deduction!AY36="",0,(CIT_history!AY36*(1-CIT_fed_deduction!AY36*CIT_history!AY$54))/(1-(CIT_fed_deduction!AY36*CIT_history!AY$54*CIT_history!AY36)))</f>
        <v>3.8067949242734343E-2</v>
      </c>
      <c r="AZ36" s="22">
        <f>IF(CIT_fed_deduction!AZ36="",0,(CIT_history!AZ36*(1-CIT_fed_deduction!AZ36*CIT_history!AZ$54))/(1-(CIT_fed_deduction!AZ36*CIT_history!AZ$54*CIT_history!AZ36)))</f>
        <v>3.5699630693475592E-2</v>
      </c>
      <c r="BA36" s="22">
        <f>IF(CIT_fed_deduction!BA36="",0,(CIT_history!BA36*(1-CIT_fed_deduction!BA36*CIT_history!BA$54))/(1-(CIT_fed_deduction!BA36*CIT_history!BA$54*CIT_history!BA36)))</f>
        <v>3.0478056830488372E-2</v>
      </c>
      <c r="BB36" s="22">
        <f>IF(CIT_fed_deduction!BB36="",0,(CIT_history!BB36*(1-CIT_fed_deduction!BB36*CIT_history!BB$54))/(1-(CIT_fed_deduction!BB36*CIT_history!BB$54*CIT_history!BB36)))</f>
        <v>2.972749793559042E-2</v>
      </c>
      <c r="BC36" s="22">
        <f>IF(CIT_fed_deduction!BC36="",0,(CIT_history!BC36*(1-CIT_fed_deduction!BC36*CIT_history!BC$54))/(1-(CIT_fed_deduction!BC36*CIT_history!BC$54*CIT_history!BC36)))</f>
        <v>2.972749793559042E-2</v>
      </c>
      <c r="BD36" s="22">
        <f>IF(CIT_fed_deduction!BD36="",0,(CIT_history!BD36*(1-CIT_fed_deduction!BD36*CIT_history!BD$54))/(1-(CIT_fed_deduction!BD36*CIT_history!BD$54*CIT_history!BD36)))</f>
        <v>2.972749793559042E-2</v>
      </c>
      <c r="BE36" s="22">
        <f>IF(CIT_fed_deduction!BE36="",0,(CIT_history!BE36*(1-CIT_fed_deduction!BE36*CIT_history!BE$54))/(1-(CIT_fed_deduction!BE36*CIT_history!BE$54*CIT_history!BE36)))</f>
        <v>2.972749793559042E-2</v>
      </c>
      <c r="BF36" s="22">
        <f>IF(CIT_fed_deduction!BF36="",0,(CIT_history!BF36*(1-CIT_fed_deduction!BF36*CIT_history!BF$54))/(1-(CIT_fed_deduction!BF36*CIT_history!BF$54*CIT_history!BF36)))</f>
        <v>2.972749793559042E-2</v>
      </c>
      <c r="BG36" s="22">
        <f>IF(CIT_fed_deduction!BG36="",0,(CIT_history!BG36*(1-CIT_fed_deduction!BG36*CIT_history!BG$54))/(1-(CIT_fed_deduction!BG36*CIT_history!BG$54*CIT_history!BG36)))</f>
        <v>2.972749793559042E-2</v>
      </c>
      <c r="BH36" s="22">
        <f>IF(CIT_fed_deduction!BH36="",0,(CIT_history!BH36*(1-CIT_fed_deduction!BH36*CIT_history!BH$54))/(1-(CIT_fed_deduction!BH36*CIT_history!BH$54*CIT_history!BH36)))</f>
        <v>2.972749793559042E-2</v>
      </c>
      <c r="BI36" s="22">
        <f>IF(CIT_fed_deduction!BI36="",0,(CIT_history!BI36*(1-CIT_fed_deduction!BI36*CIT_history!BI$54))/(1-(CIT_fed_deduction!BI36*CIT_history!BI$54*CIT_history!BI36)))</f>
        <v>2.972749793559042E-2</v>
      </c>
      <c r="BJ36" s="22">
        <f>IF(CIT_fed_deduction!BJ36="",0,(CIT_history!BJ36*(1-CIT_fed_deduction!BJ36*CIT_history!BJ$54))/(1-(CIT_fed_deduction!BJ36*CIT_history!BJ$54*CIT_history!BJ36)))</f>
        <v>2.972749793559042E-2</v>
      </c>
      <c r="BK36" s="22">
        <f>IF(CIT_fed_deduction!BK36="",0,(CIT_history!BK36*(1-CIT_fed_deduction!BK36*CIT_history!BK$54))/(1-(CIT_fed_deduction!BK36*CIT_history!BK$54*CIT_history!BK36)))</f>
        <v>2.972749793559042E-2</v>
      </c>
      <c r="BL36" s="22">
        <f>IF(CIT_fed_deduction!BL36="",0,(CIT_history!BL36*(1-CIT_fed_deduction!BL36*CIT_history!BL$54))/(1-(CIT_fed_deduction!BL36*CIT_history!BL$54*CIT_history!BL36)))</f>
        <v>2.972749793559042E-2</v>
      </c>
      <c r="BM36" s="22">
        <f>IF(CIT_fed_deduction!BM36="",0,(CIT_history!BM36*(1-CIT_fed_deduction!BM36*CIT_history!BM$54))/(1-(CIT_fed_deduction!BM36*CIT_history!BM$54*CIT_history!BM36)))</f>
        <v>2.972749793559042E-2</v>
      </c>
      <c r="BN36" s="22">
        <f>IF(CIT_fed_deduction!BN36="",0,(CIT_history!BN36*(1-CIT_fed_deduction!BN36*CIT_history!BN$54))/(1-(CIT_fed_deduction!BN36*CIT_history!BN$54*CIT_history!BN36)))</f>
        <v>3.0927835051546393E-2</v>
      </c>
      <c r="BO36" s="22">
        <f>IF(CIT_fed_deduction!BO36="",0,(CIT_history!BO36*(1-CIT_fed_deduction!BO36*CIT_history!BO$54))/(1-(CIT_fed_deduction!BO36*CIT_history!BO$54*CIT_history!BO36)))</f>
        <v>3.2125205930807248E-2</v>
      </c>
      <c r="BP36" s="22">
        <f>IF(CIT_fed_deduction!BP36="",0,(CIT_history!BP36*(1-CIT_fed_deduction!BP36*CIT_history!BP$54))/(1-(CIT_fed_deduction!BP36*CIT_history!BP$54*CIT_history!BP36)))</f>
        <v>3.2125205930807248E-2</v>
      </c>
      <c r="BQ36" s="22">
        <f>IF(CIT_fed_deduction!BQ36="",0,(CIT_history!BQ36*(1-CIT_fed_deduction!BQ36*CIT_history!BQ$54))/(1-(CIT_fed_deduction!BQ36*CIT_history!BQ$54*CIT_history!BQ36)))</f>
        <v>3.2125205930807248E-2</v>
      </c>
      <c r="BR36" s="22">
        <f>IF(CIT_fed_deduction!BR36="",0,(CIT_history!BR36*(1-CIT_fed_deduction!BR36*CIT_history!BR$54))/(1-(CIT_fed_deduction!BR36*CIT_history!BR$54*CIT_history!BR36)))</f>
        <v>3.2125205930807248E-2</v>
      </c>
      <c r="BS36" s="22">
        <f>IF(CIT_fed_deduction!BS36="",0,(CIT_history!BS36*(1-CIT_fed_deduction!BS36*CIT_history!BS$54))/(1-(CIT_fed_deduction!BS36*CIT_history!BS$54*CIT_history!BS36)))</f>
        <v>3.2125205930807248E-2</v>
      </c>
      <c r="BT36" s="22">
        <f>IF(CIT_fed_deduction!BT36="",0,(CIT_history!BT36*(1-CIT_fed_deduction!BT36*CIT_history!BT$54))/(1-(CIT_fed_deduction!BT36*CIT_history!BT$54*CIT_history!BT36)))</f>
        <v>3.2125205930807248E-2</v>
      </c>
      <c r="BU36" s="22">
        <f>IF(CIT_fed_deduction!BU36="",0,(CIT_history!BU36*(1-CIT_fed_deduction!BU36*CIT_history!BU$54))/(1-(CIT_fed_deduction!BU36*CIT_history!BU$54*CIT_history!BU36)))</f>
        <v>3.2125205930807248E-2</v>
      </c>
      <c r="BV36" s="22">
        <f>IF(CIT_fed_deduction!BV36="",0,(CIT_history!BV36*(1-CIT_fed_deduction!BV36*CIT_history!BV$54))/(1-(CIT_fed_deduction!BV36*CIT_history!BV$54*CIT_history!BV36)))</f>
        <v>3.2125205930807248E-2</v>
      </c>
      <c r="BW36" s="22">
        <f>IF(CIT_fed_deduction!BW36="",0,(CIT_history!BW36*(1-CIT_fed_deduction!BW36*CIT_history!BW$54))/(1-(CIT_fed_deduction!BW36*CIT_history!BW$54*CIT_history!BW36)))</f>
        <v>3.2125205930807248E-2</v>
      </c>
      <c r="BX36" s="22">
        <f>IF(CIT_fed_deduction!BX36="",0,(CIT_history!BX36*(1-CIT_fed_deduction!BX36*CIT_history!BX$54))/(1-(CIT_fed_deduction!BX36*CIT_history!BX$54*CIT_history!BX36)))</f>
        <v>3.2125205930807248E-2</v>
      </c>
      <c r="BY36" s="22">
        <f>IF(CIT_fed_deduction!BY36="",0,(CIT_history!BY36*(1-CIT_fed_deduction!BY36*CIT_history!BY$54))/(1-(CIT_fed_deduction!BY36*CIT_history!BY$54*CIT_history!BY36)))</f>
        <v>3.2125205930807248E-2</v>
      </c>
      <c r="BZ36" s="22">
        <f>IF(CIT_fed_deduction!BZ36="",0,(CIT_history!BZ36*(1-CIT_fed_deduction!BZ36*CIT_history!BZ$54))/(1-(CIT_fed_deduction!BZ36*CIT_history!BZ$54*CIT_history!BZ36)))</f>
        <v>3.2125205930807248E-2</v>
      </c>
      <c r="CA36" s="22">
        <f>IF(CIT_fed_deduction!CA36="",0,(CIT_history!CA36*(1-CIT_fed_deduction!CA36*CIT_history!CA$54))/(1-(CIT_fed_deduction!CA36*CIT_history!CA$54*CIT_history!CA36)))</f>
        <v>3.2125205930807248E-2</v>
      </c>
      <c r="CB36" s="22">
        <f>IF(CIT_fed_deduction!CB36="",0,(CIT_history!CB36*(1-CIT_fed_deduction!CB36*CIT_history!CB$54))/(1-(CIT_fed_deduction!CB36*CIT_history!CB$54*CIT_history!CB36)))</f>
        <v>4.608006672226856E-2</v>
      </c>
      <c r="CC36" s="22">
        <f>IF(CIT_fed_deduction!CC36="",0,(CIT_history!CC36*(1-CIT_fed_deduction!CC36*CIT_history!CC$54))/(1-(CIT_fed_deduction!CC36*CIT_history!CC$54*CIT_history!CC36)))</f>
        <v>4.7767717764595694E-2</v>
      </c>
      <c r="CD36" s="22">
        <f>IF(CIT_fed_deduction!CD36="",0,(CIT_history!CD36*(1-CIT_fed_deduction!CD36*CIT_history!CD$54))/(1-(CIT_fed_deduction!CD36*CIT_history!CD$54*CIT_history!CD36)))</f>
        <v>4.7767717764595694E-2</v>
      </c>
      <c r="CE36" s="22">
        <f>IF(CIT_fed_deduction!CE36="",0,(CIT_history!CE36*(1-CIT_fed_deduction!CE36*CIT_history!CE$54))/(1-(CIT_fed_deduction!CE36*CIT_history!CE$54*CIT_history!CE36)))</f>
        <v>3.9057656540607569E-2</v>
      </c>
      <c r="CF36" s="22">
        <f>IF(CIT_fed_deduction!CF36="",0,(CIT_history!CF36*(1-CIT_fed_deduction!CF36*CIT_history!CF$54))/(1-(CIT_fed_deduction!CF36*CIT_history!CF$54*CIT_history!CF36)))</f>
        <v>3.9057656540607569E-2</v>
      </c>
      <c r="CG36" s="22">
        <f>IF(CIT_fed_deduction!CG36="",0,(CIT_history!CG36*(1-CIT_fed_deduction!CG36*CIT_history!CG$54))/(1-(CIT_fed_deduction!CG36*CIT_history!CG$54*CIT_history!CG36)))</f>
        <v>5.9577597982557531E-2</v>
      </c>
      <c r="CH36" s="22">
        <f>IF(CIT_fed_deduction!CH36="",0,(CIT_history!CH36*(1-CIT_fed_deduction!CH36*CIT_history!CH$54))/(1-(CIT_fed_deduction!CH36*CIT_history!CH$54*CIT_history!CH36)))</f>
        <v>5.9577597982557531E-2</v>
      </c>
      <c r="CI36" s="22">
        <f>IF(CIT_fed_deduction!CI36="",0,(CIT_history!CI36*(1-CIT_fed_deduction!CI36*CIT_history!CI$54))/(1-(CIT_fed_deduction!CI36*CIT_history!CI$54*CIT_history!CI36)))</f>
        <v>5.9577597982557531E-2</v>
      </c>
      <c r="CJ36" s="22">
        <f>IF(CIT_fed_deduction!CJ36="",0,(CIT_history!CJ36*(1-CIT_fed_deduction!CJ36*CIT_history!CJ$54))/(1-(CIT_fed_deduction!CJ36*CIT_history!CJ$54*CIT_history!CJ36)))</f>
        <v>5.9577597982557531E-2</v>
      </c>
      <c r="CK36" s="22">
        <f>IF(CIT_fed_deduction!CK36="",0,(CIT_history!CK36*(1-CIT_fed_deduction!CK36*CIT_history!CK$54))/(1-(CIT_fed_deduction!CK36*CIT_history!CK$54*CIT_history!CK36)))</f>
        <v>6.5762004175365346E-2</v>
      </c>
      <c r="CL36" s="22">
        <f>IF(CIT_fed_deduction!CL36="",0,(CIT_history!CL36*(1-CIT_fed_deduction!CL36*CIT_history!CL$54))/(1-(CIT_fed_deduction!CL36*CIT_history!CL$54*CIT_history!CL36)))</f>
        <v>7.1865601991081593E-2</v>
      </c>
      <c r="CM36" s="22">
        <f>IF(CIT_fed_deduction!CM36="",0,(CIT_history!CM36*(1-CIT_fed_deduction!CM36*CIT_history!CM$54))/(1-(CIT_fed_deduction!CM36*CIT_history!CM$54*CIT_history!CM36)))</f>
        <v>7.1865601991081593E-2</v>
      </c>
      <c r="CN36" s="22">
        <f>IF(CIT_fed_deduction!CN36="",0,(CIT_history!CN36*(1-CIT_fed_deduction!CN36*CIT_history!CN$54))/(1-(CIT_fed_deduction!CN36*CIT_history!CN$54*CIT_history!CN36)))</f>
        <v>7.1865601991081593E-2</v>
      </c>
      <c r="CO36" s="22">
        <f>IF(CIT_fed_deduction!CO36="",0,(CIT_history!CO36*(1-CIT_fed_deduction!CO36*CIT_history!CO$54))/(1-(CIT_fed_deduction!CO36*CIT_history!CO$54*CIT_history!CO36)))</f>
        <v>7.1865601991081593E-2</v>
      </c>
      <c r="CP36" s="22">
        <f>IF(CIT_fed_deduction!CP36="",0,(CIT_history!CP36*(1-CIT_fed_deduction!CP36*CIT_history!CP$54))/(1-(CIT_fed_deduction!CP36*CIT_history!CP$54*CIT_history!CP36)))</f>
        <v>7.1865601991081593E-2</v>
      </c>
      <c r="CQ36" s="22">
        <f>IF(CIT_fed_deduction!CQ36="",0,(CIT_history!CQ36*(1-CIT_fed_deduction!CQ36*CIT_history!CQ$54))/(1-(CIT_fed_deduction!CQ36*CIT_history!CQ$54*CIT_history!CQ36)))</f>
        <v>7.0853880093433685E-2</v>
      </c>
      <c r="CR36" s="22">
        <f>IF(CIT_fed_deduction!CR36="",0,(CIT_history!CR36*(1-CIT_fed_deduction!CR36*CIT_history!CR$54))/(1-(CIT_fed_deduction!CR36*CIT_history!CR$54*CIT_history!CR36)))</f>
        <v>7.0853880093433685E-2</v>
      </c>
      <c r="CS36" s="22">
        <f>IF(CIT_fed_deduction!CS36="",0,(CIT_history!CS36*(1-CIT_fed_deduction!CS36*CIT_history!CS$54))/(1-(CIT_fed_deduction!CS36*CIT_history!CS$54*CIT_history!CS36)))</f>
        <v>7.0853880093433685E-2</v>
      </c>
      <c r="CT36" s="22">
        <f>IF(CIT_fed_deduction!CT36="",0,(CIT_history!CT36*(1-CIT_fed_deduction!CT36*CIT_history!CT$54))/(1-(CIT_fed_deduction!CT36*CIT_history!CT$54*CIT_history!CT36)))</f>
        <v>7.0853880093433685E-2</v>
      </c>
      <c r="CU36" s="22">
        <f>IF(CIT_fed_deduction!CU36="",0,(CIT_history!CU36*(1-CIT_fed_deduction!CU36*CIT_history!CU$54))/(1-(CIT_fed_deduction!CU36*CIT_history!CU$54*CIT_history!CU36)))</f>
        <v>7.0853880093433685E-2</v>
      </c>
      <c r="CV36" s="22">
        <f>IF(CIT_fed_deduction!CV36="",0,(CIT_history!CV36*(1-CIT_fed_deduction!CV36*CIT_history!CV$54))/(1-(CIT_fed_deduction!CV36*CIT_history!CV$54*CIT_history!CV36)))</f>
        <v>7.0853880093433685E-2</v>
      </c>
      <c r="CW36" s="22">
        <f>IF(CIT_fed_deduction!CW36="",0,(CIT_history!CW36*(1-CIT_fed_deduction!CW36*CIT_history!CW$54))/(1-(CIT_fed_deduction!CW36*CIT_history!CW$54*CIT_history!CW36)))</f>
        <v>7.0853880093433685E-2</v>
      </c>
      <c r="CX36" s="22">
        <f>IF(CIT_fed_deduction!CX36="",0,(CIT_history!CX36*(1-CIT_fed_deduction!CX36*CIT_history!CX$54))/(1-(CIT_fed_deduction!CX36*CIT_history!CX$54*CIT_history!CX36)))</f>
        <v>7.0853880093433685E-2</v>
      </c>
      <c r="CY36" s="22">
        <f>IF(CIT_fed_deduction!CY36="",0,(CIT_history!CY36*(1-CIT_fed_deduction!CY36*CIT_history!CY$54))/(1-(CIT_fed_deduction!CY36*CIT_history!CY$54*CIT_history!CY36)))</f>
        <v>7.0853880093433685E-2</v>
      </c>
      <c r="CZ36" s="22">
        <f>IF(CIT_fed_deduction!CZ36="",0,(CIT_history!CZ36*(1-CIT_fed_deduction!CZ36*CIT_history!CZ$54))/(1-(CIT_fed_deduction!CZ36*CIT_history!CZ$54*CIT_history!CZ36)))</f>
        <v>7.0853880093433685E-2</v>
      </c>
      <c r="DA36" s="22">
        <f>IF(CIT_fed_deduction!DA36="",0,(CIT_history!DA36*(1-CIT_fed_deduction!DA36*CIT_history!DA$54))/(1-(CIT_fed_deduction!DA36*CIT_history!DA$54*CIT_history!DA36)))</f>
        <v>7.0853880093433685E-2</v>
      </c>
      <c r="DB36" s="22">
        <f>IF(CIT_fed_deduction!DB36="",0,(CIT_history!DB36*(1-CIT_fed_deduction!DB36*CIT_history!DB$54))/(1-(CIT_fed_deduction!DB36*CIT_history!DB$54*CIT_history!DB36)))</f>
        <v>0.105</v>
      </c>
      <c r="DC36" s="22">
        <f>IF(CIT_fed_deduction!DC36="",0,(CIT_history!DC36*(1-CIT_fed_deduction!DC36*CIT_history!DC$54))/(1-(CIT_fed_deduction!DC36*CIT_history!DC$54*CIT_history!DC36)))</f>
        <v>7.0000000000000007E-2</v>
      </c>
      <c r="DD36" s="22">
        <f>IF(CIT_fed_deduction!DD36="",0,(CIT_history!DD36*(1-CIT_fed_deduction!DD36*CIT_history!DD$54))/(1-(CIT_fed_deduction!DD36*CIT_history!DD$54*CIT_history!DD36)))</f>
        <v>7.0000000000000007E-2</v>
      </c>
      <c r="DE36" s="22">
        <f>IF(CIT_fed_deduction!DE36="",0,(CIT_history!DE36*(1-CIT_fed_deduction!DE36*CIT_history!DE$54))/(1-(CIT_fed_deduction!DE36*CIT_history!DE$54*CIT_history!DE36)))</f>
        <v>6.5000000000000002E-2</v>
      </c>
      <c r="DF36" s="22">
        <f>IF(CIT_fed_deduction!DF36="",0,(CIT_history!DF36*(1-CIT_fed_deduction!DF36*CIT_history!DF$54))/(1-(CIT_fed_deduction!DF36*CIT_history!DF$54*CIT_history!DF36)))</f>
        <v>6.5000000000000002E-2</v>
      </c>
      <c r="DG36" s="22">
        <f>IF(CIT_fed_deduction!DG36="",0,(CIT_history!DG36*(1-CIT_fed_deduction!DG36*CIT_history!DG$54))/(1-(CIT_fed_deduction!DG36*CIT_history!DG$54*CIT_history!DG36)))</f>
        <v>6.4000000000000001E-2</v>
      </c>
      <c r="DH36" s="22">
        <f>IF(CIT_fed_deduction!DH36="",0,(CIT_history!DH36*(1-CIT_fed_deduction!DH36*CIT_history!DH$54))/(1-(CIT_fed_deduction!DH36*CIT_history!DH$54*CIT_history!DH36)))</f>
        <v>6.4000000000000001E-2</v>
      </c>
      <c r="DI36" s="22">
        <f>IF(CIT_fed_deduction!DI36="",0,(CIT_history!DI36*(1-CIT_fed_deduction!DI36*CIT_history!DI$54))/(1-(CIT_fed_deduction!DI36*CIT_history!DI$54*CIT_history!DI36)))</f>
        <v>5.1499999999999997E-2</v>
      </c>
      <c r="DJ36" s="22">
        <f>IF(CIT_fed_deduction!DJ36="",0,(CIT_history!DJ36*(1-CIT_fed_deduction!DJ36*CIT_history!DJ$54))/(1-(CIT_fed_deduction!DJ36*CIT_history!DJ$54*CIT_history!DJ36)))</f>
        <v>5.1499999999999997E-2</v>
      </c>
      <c r="DK36" s="22">
        <f>IF(CIT_fed_deduction!DK36="",0,(CIT_history!DK36*(1-CIT_fed_deduction!DK36*CIT_history!DK$54))/(1-(CIT_fed_deduction!DK36*CIT_history!DK$54*CIT_history!DK36)))</f>
        <v>4.53E-2</v>
      </c>
      <c r="DL36" s="22">
        <f>IF(CIT_fed_deduction!DL36="",0,(CIT_history!DL36*(1-CIT_fed_deduction!DL36*CIT_history!DL$54))/(1-(CIT_fed_deduction!DL36*CIT_history!DL$54*CIT_history!DL36)))</f>
        <v>4.53E-2</v>
      </c>
      <c r="DM36" s="22">
        <f>IF(CIT_fed_deduction!DM36="",0,(CIT_history!DM36*(1-CIT_fed_deduction!DM36*CIT_history!DM$54))/(1-(CIT_fed_deduction!DM36*CIT_history!DM$54*CIT_history!DM36)))</f>
        <v>4.3099999999999999E-2</v>
      </c>
      <c r="DN36" s="22">
        <f>IF(CIT_fed_deduction!DN36="",0,(CIT_history!DN36*(1-CIT_fed_deduction!DN36*CIT_history!DN$54))/(1-(CIT_fed_deduction!DN36*CIT_history!DN$54*CIT_history!DN36)))</f>
        <v>4.3099999999999999E-2</v>
      </c>
      <c r="DO36" s="22">
        <f>IF(CIT_fed_deduction!DO36="",0,(CIT_history!DO36*(1-CIT_fed_deduction!DO36*CIT_history!DO$54))/(1-(CIT_fed_deduction!DO36*CIT_history!DO$54*CIT_history!DO36)))</f>
        <v>4.3099999999999999E-2</v>
      </c>
      <c r="DP36" s="22">
        <f>IF(CIT_fed_deduction!DP36="",0,(CIT_history!DP36*(1-CIT_fed_deduction!DP36*CIT_history!DP$54))/(1-(CIT_fed_deduction!DP36*CIT_history!DP$54*CIT_history!DP36)))</f>
        <v>4.3099999999999999E-2</v>
      </c>
      <c r="DQ36" s="22">
        <f>IF(CIT_fed_deduction!DQ36="",0,(CIT_history!DQ36*(1-CIT_fed_deduction!DQ36*CIT_history!DQ$54))/(1-(CIT_fed_deduction!DQ36*CIT_history!DQ$54*CIT_history!DQ36)))</f>
        <v>4.3099999999999999E-2</v>
      </c>
      <c r="DR36" s="22">
        <f>IF(CIT_fed_deduction!DR36="",0,(CIT_history!DR36*(1-CIT_fed_deduction!DR36*CIT_history!DR$54))/(1-(CIT_fed_deduction!DR36*CIT_history!DR$54*CIT_history!DR36)))</f>
        <v>4.3099999999999999E-2</v>
      </c>
      <c r="DS36" s="22">
        <f>IF(CIT_fed_deduction!DS36="",0,(CIT_history!DS36*(1-CIT_fed_deduction!DS36*CIT_history!DS$54))/(1-(CIT_fed_deduction!DS36*CIT_history!DS$54*CIT_history!DS36)))</f>
        <v>4.3099999999999999E-2</v>
      </c>
      <c r="DT36" s="22">
        <f>IF(CIT_fed_deduction!DT36="",0,(CIT_history!DT36*(1-CIT_fed_deduction!DT36*CIT_history!DT$54))/(1-(CIT_fed_deduction!DT36*CIT_history!DT$54*CIT_history!DT36)))</f>
        <v>4.3099999999999999E-2</v>
      </c>
      <c r="DU36" s="22">
        <f>IF(CIT_fed_deduction!DU36="",0,(CIT_history!DU36*(1-CIT_fed_deduction!DU36*CIT_history!DU$54))/(1-(CIT_fed_deduction!DU36*CIT_history!DU$54*CIT_history!DU36)))</f>
        <v>4.3099999999999999E-2</v>
      </c>
      <c r="DV36" s="22">
        <f>IF(CIT_fed_deduction!DV36="",0,(CIT_history!DV36*(1-CIT_fed_deduction!DV36*CIT_history!DV$54))/(1-(CIT_fed_deduction!DV36*CIT_history!DV$54*CIT_history!DV36)))</f>
        <v>4.3099999999999999E-2</v>
      </c>
      <c r="DW36" s="22">
        <f>IF(CIT_fed_deduction!DW36="",0,(CIT_history!DW36*(1-CIT_fed_deduction!DW36*CIT_history!DW$54))/(1-(CIT_fed_deduction!DW36*CIT_history!DW$54*CIT_history!DW36)))</f>
        <v>4.3099999999999999E-2</v>
      </c>
      <c r="DX36" s="22">
        <f>IF(CIT_fed_deduction!DX36="",0,(CIT_history!DX36*(1-CIT_fed_deduction!DX36*CIT_history!DX$54))/(1-(CIT_fed_deduction!DX36*CIT_history!DX$54*CIT_history!DX36)))</f>
        <v>4.3099999999999999E-2</v>
      </c>
      <c r="DY36" s="144">
        <f>IF(CIT_fed_deduction!DY36="",0,(CIT_history!DY36*(1-CIT_fed_deduction!DY36*CIT_history!DY$54))/(1-(CIT_fed_deduction!DY36*CIT_history!DY$54*CIT_history!DY36)))</f>
        <v>4.3099999999999999E-2</v>
      </c>
      <c r="DZ36" s="68"/>
      <c r="EA36" s="68"/>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1"/>
      <c r="FL36" s="1"/>
      <c r="FM36" s="1"/>
      <c r="FN36" s="1"/>
    </row>
    <row r="37" spans="1:170" ht="15" customHeight="1">
      <c r="A37" s="137" t="s">
        <v>61</v>
      </c>
      <c r="B37" s="22">
        <f>IF(CIT_fed_deduction!B37="",0,(CIT_history!B37*(1-CIT_fed_deduction!B37*CIT_history!B$54))/(1-(CIT_fed_deduction!B37*CIT_history!B$54*CIT_history!B37)))</f>
        <v>0</v>
      </c>
      <c r="C37" s="22">
        <f>IF(CIT_fed_deduction!C37="",0,(CIT_history!C37*(1-CIT_fed_deduction!C37*CIT_history!C$54))/(1-(CIT_fed_deduction!C37*CIT_history!C$54*CIT_history!C37)))</f>
        <v>0</v>
      </c>
      <c r="D37" s="22">
        <f>IF(CIT_fed_deduction!D37="",0,(CIT_history!D37*(1-CIT_fed_deduction!D37*CIT_history!D$54))/(1-(CIT_fed_deduction!D37*CIT_history!D$54*CIT_history!D37)))</f>
        <v>0</v>
      </c>
      <c r="E37" s="22">
        <f>IF(CIT_fed_deduction!E37="",0,(CIT_history!E37*(1-CIT_fed_deduction!E37*CIT_history!E$54))/(1-(CIT_fed_deduction!E37*CIT_history!E$54*CIT_history!E37)))</f>
        <v>0</v>
      </c>
      <c r="F37" s="22">
        <f>IF(CIT_fed_deduction!F37="",0,(CIT_history!F37*(1-CIT_fed_deduction!F37*CIT_history!F$54))/(1-(CIT_fed_deduction!F37*CIT_history!F$54*CIT_history!F37)))</f>
        <v>0</v>
      </c>
      <c r="G37" s="22">
        <f>IF(CIT_fed_deduction!G37="",0,(CIT_history!G37*(1-CIT_fed_deduction!G37*CIT_history!G$54))/(1-(CIT_fed_deduction!G37*CIT_history!G$54*CIT_history!G37)))</f>
        <v>0</v>
      </c>
      <c r="H37" s="22">
        <f>IF(CIT_fed_deduction!H37="",0,(CIT_history!H37*(1-CIT_fed_deduction!H37*CIT_history!H$54))/(1-(CIT_fed_deduction!H37*CIT_history!H$54*CIT_history!H37)))</f>
        <v>0</v>
      </c>
      <c r="I37" s="22">
        <f>IF(CIT_fed_deduction!I37="",0,(CIT_history!I37*(1-CIT_fed_deduction!I37*CIT_history!I$54))/(1-(CIT_fed_deduction!I37*CIT_history!I$54*CIT_history!I37)))</f>
        <v>0</v>
      </c>
      <c r="J37" s="22">
        <f>IF(CIT_fed_deduction!J37="",0,(CIT_history!J37*(1-CIT_fed_deduction!J37*CIT_history!J$54))/(1-(CIT_fed_deduction!J37*CIT_history!J$54*CIT_history!J37)))</f>
        <v>0</v>
      </c>
      <c r="K37" s="22">
        <f>IF(CIT_fed_deduction!K37="",0,(CIT_history!K37*(1-CIT_fed_deduction!K37*CIT_history!K$54))/(1-(CIT_fed_deduction!K37*CIT_history!K$54*CIT_history!K37)))</f>
        <v>0</v>
      </c>
      <c r="L37" s="22">
        <f>IF(CIT_fed_deduction!L37="",0,(CIT_history!L37*(1-CIT_fed_deduction!L37*CIT_history!L$54))/(1-(CIT_fed_deduction!L37*CIT_history!L$54*CIT_history!L37)))</f>
        <v>0</v>
      </c>
      <c r="M37" s="22">
        <f>IF(CIT_fed_deduction!M37="",0,(CIT_history!M37*(1-CIT_fed_deduction!M37*CIT_history!M$54))/(1-(CIT_fed_deduction!M37*CIT_history!M$54*CIT_history!M37)))</f>
        <v>0</v>
      </c>
      <c r="N37" s="22">
        <f>IF(CIT_fed_deduction!N37="",0,(CIT_history!N37*(1-CIT_fed_deduction!N37*CIT_history!N$54))/(1-(CIT_fed_deduction!N37*CIT_history!N$54*CIT_history!N37)))</f>
        <v>0</v>
      </c>
      <c r="O37" s="22">
        <f>IF(CIT_fed_deduction!O37="",0,(CIT_history!O37*(1-CIT_fed_deduction!O37*CIT_history!O$54))/(1-(CIT_fed_deduction!O37*CIT_history!O$54*CIT_history!O37)))</f>
        <v>0</v>
      </c>
      <c r="P37" s="22">
        <f>IF(CIT_fed_deduction!P37="",0,(CIT_history!P37*(1-CIT_fed_deduction!P37*CIT_history!P$54))/(1-(CIT_fed_deduction!P37*CIT_history!P$54*CIT_history!P37)))</f>
        <v>0</v>
      </c>
      <c r="Q37" s="22">
        <f>IF(CIT_fed_deduction!Q37="",0,(CIT_history!Q37*(1-CIT_fed_deduction!Q37*CIT_history!Q$54))/(1-(CIT_fed_deduction!Q37*CIT_history!Q$54*CIT_history!Q37)))</f>
        <v>0</v>
      </c>
      <c r="R37" s="22">
        <f>IF(CIT_fed_deduction!R37="",0,(CIT_history!R37*(1-CIT_fed_deduction!R37*CIT_history!R$54))/(1-(CIT_fed_deduction!R37*CIT_history!R$54*CIT_history!R37)))</f>
        <v>0</v>
      </c>
      <c r="S37" s="22">
        <f>IF(CIT_fed_deduction!S37="",0,(CIT_history!S37*(1-CIT_fed_deduction!S37*CIT_history!S$54))/(1-(CIT_fed_deduction!S37*CIT_history!S$54*CIT_history!S37)))</f>
        <v>0</v>
      </c>
      <c r="T37" s="22">
        <f>IF(CIT_fed_deduction!T37="",0,(CIT_history!T37*(1-CIT_fed_deduction!T37*CIT_history!T$54))/(1-(CIT_fed_deduction!T37*CIT_history!T$54*CIT_history!T37)))</f>
        <v>0</v>
      </c>
      <c r="U37" s="22">
        <f>IF(CIT_fed_deduction!U37="",0,(CIT_history!U37*(1-CIT_fed_deduction!U37*CIT_history!U$54))/(1-(CIT_fed_deduction!U37*CIT_history!U$54*CIT_history!U37)))</f>
        <v>0</v>
      </c>
      <c r="V37" s="22">
        <f>IF(CIT_fed_deduction!V37="",0,(CIT_history!V37*(1-CIT_fed_deduction!V37*CIT_history!V$54))/(1-(CIT_fed_deduction!V37*CIT_history!V$54*CIT_history!V37)))</f>
        <v>0</v>
      </c>
      <c r="W37" s="22">
        <f>IF(CIT_fed_deduction!W37="",0,(CIT_history!W37*(1-CIT_fed_deduction!W37*CIT_history!W$54))/(1-(CIT_fed_deduction!W37*CIT_history!W$54*CIT_history!W37)))</f>
        <v>0</v>
      </c>
      <c r="X37" s="22">
        <f>IF(CIT_fed_deduction!X37="",0,(CIT_history!X37*(1-CIT_fed_deduction!X37*CIT_history!X$54))/(1-(CIT_fed_deduction!X37*CIT_history!X$54*CIT_history!X37)))</f>
        <v>0</v>
      </c>
      <c r="Y37" s="22">
        <f>IF(CIT_fed_deduction!Y37="",0,(CIT_history!Y37*(1-CIT_fed_deduction!Y37*CIT_history!Y$54))/(1-(CIT_fed_deduction!Y37*CIT_history!Y$54*CIT_history!Y37)))</f>
        <v>0</v>
      </c>
      <c r="Z37" s="22">
        <f>IF(CIT_fed_deduction!Z37="",0,(CIT_history!Z37*(1-CIT_fed_deduction!Z37*CIT_history!Z$54))/(1-(CIT_fed_deduction!Z37*CIT_history!Z$54*CIT_history!Z37)))</f>
        <v>0</v>
      </c>
      <c r="AA37" s="22">
        <f>IF(CIT_fed_deduction!AA37="",0,(CIT_history!AA37*(1-CIT_fed_deduction!AA37*CIT_history!AA$54))/(1-(CIT_fed_deduction!AA37*CIT_history!AA$54*CIT_history!AA37)))</f>
        <v>0</v>
      </c>
      <c r="AB37" s="22">
        <f>IF(CIT_fed_deduction!AB37="",0,(CIT_history!AB37*(1-CIT_fed_deduction!AB37*CIT_history!AB$54))/(1-(CIT_fed_deduction!AB37*CIT_history!AB$54*CIT_history!AB37)))</f>
        <v>0</v>
      </c>
      <c r="AC37" s="22">
        <f>IF(CIT_fed_deduction!AC37="",0,(CIT_history!AC37*(1-CIT_fed_deduction!AC37*CIT_history!AC$54))/(1-(CIT_fed_deduction!AC37*CIT_history!AC$54*CIT_history!AC37)))</f>
        <v>0</v>
      </c>
      <c r="AD37" s="22">
        <f>IF(CIT_fed_deduction!AD37="",0,(CIT_history!AD37*(1-CIT_fed_deduction!AD37*CIT_history!AD$54))/(1-(CIT_fed_deduction!AD37*CIT_history!AD$54*CIT_history!AD37)))</f>
        <v>0</v>
      </c>
      <c r="AE37" s="22">
        <f>IF(CIT_fed_deduction!AE37="",0,(CIT_history!AE37*(1-CIT_fed_deduction!AE37*CIT_history!AE$54))/(1-(CIT_fed_deduction!AE37*CIT_history!AE$54*CIT_history!AE37)))</f>
        <v>0</v>
      </c>
      <c r="AF37" s="22">
        <f>IF(CIT_fed_deduction!AF37="",0,(CIT_history!AF37*(1-CIT_fed_deduction!AF37*CIT_history!AF$54))/(1-(CIT_fed_deduction!AF37*CIT_history!AF$54*CIT_history!AF37)))</f>
        <v>0</v>
      </c>
      <c r="AG37" s="22">
        <f>IF(CIT_fed_deduction!AG37="",0,(CIT_history!AG37*(1-CIT_fed_deduction!AG37*CIT_history!AG$54))/(1-(CIT_fed_deduction!AG37*CIT_history!AG$54*CIT_history!AG37)))</f>
        <v>0</v>
      </c>
      <c r="AH37" s="22">
        <f>IF(CIT_fed_deduction!AH37="",0,(CIT_history!AH37*(1-CIT_fed_deduction!AH37*CIT_history!AH$54))/(1-(CIT_fed_deduction!AH37*CIT_history!AH$54*CIT_history!AH37)))</f>
        <v>0</v>
      </c>
      <c r="AI37" s="22">
        <f>IF(CIT_fed_deduction!AI37="",0,(CIT_history!AI37*(1-CIT_fed_deduction!AI37*CIT_history!AI$54))/(1-(CIT_fed_deduction!AI37*CIT_history!AI$54*CIT_history!AI37)))</f>
        <v>0</v>
      </c>
      <c r="AJ37" s="22">
        <f>IF(CIT_fed_deduction!AJ37="",0,(CIT_history!AJ37*(1-CIT_fed_deduction!AJ37*CIT_history!AJ$54))/(1-(CIT_fed_deduction!AJ37*CIT_history!AJ$54*CIT_history!AJ37)))</f>
        <v>0</v>
      </c>
      <c r="AK37" s="22">
        <f>IF(CIT_fed_deduction!AK37="",0,(CIT_history!AK37*(1-CIT_fed_deduction!AK37*CIT_history!AK$54))/(1-(CIT_fed_deduction!AK37*CIT_history!AK$54*CIT_history!AK37)))</f>
        <v>0</v>
      </c>
      <c r="AL37" s="22">
        <f>IF(CIT_fed_deduction!AL37="",0,(CIT_history!AL37*(1-CIT_fed_deduction!AL37*CIT_history!AL$54))/(1-(CIT_fed_deduction!AL37*CIT_history!AL$54*CIT_history!AL37)))</f>
        <v>0</v>
      </c>
      <c r="AM37" s="22">
        <f>IF(CIT_fed_deduction!AM37="",0,(CIT_history!AM37*(1-CIT_fed_deduction!AM37*CIT_history!AM$54))/(1-(CIT_fed_deduction!AM37*CIT_history!AM$54*CIT_history!AM37)))</f>
        <v>0</v>
      </c>
      <c r="AN37" s="22">
        <f>IF(CIT_fed_deduction!AN37="",0,(CIT_history!AN37*(1-CIT_fed_deduction!AN37*CIT_history!AN$54))/(1-(CIT_fed_deduction!AN37*CIT_history!AN$54*CIT_history!AN37)))</f>
        <v>0</v>
      </c>
      <c r="AO37" s="22">
        <f>IF(CIT_fed_deduction!AO37="",0,(CIT_history!AO37*(1-CIT_fed_deduction!AO37*CIT_history!AO$54))/(1-(CIT_fed_deduction!AO37*CIT_history!AO$54*CIT_history!AO37)))</f>
        <v>0</v>
      </c>
      <c r="AP37" s="22">
        <f>IF(CIT_fed_deduction!AP37="",0,(CIT_history!AP37*(1-CIT_fed_deduction!AP37*CIT_history!AP$54))/(1-(CIT_fed_deduction!AP37*CIT_history!AP$54*CIT_history!AP37)))</f>
        <v>0</v>
      </c>
      <c r="AQ37" s="22">
        <f>IF(CIT_fed_deduction!AQ37="",0,(CIT_history!AQ37*(1-CIT_fed_deduction!AQ37*CIT_history!AQ$54))/(1-(CIT_fed_deduction!AQ37*CIT_history!AQ$54*CIT_history!AQ37)))</f>
        <v>0</v>
      </c>
      <c r="AR37" s="22">
        <f>IF(CIT_fed_deduction!AR37="",0,(CIT_history!AR37*(1-CIT_fed_deduction!AR37*CIT_history!AR$54))/(1-(CIT_fed_deduction!AR37*CIT_history!AR$54*CIT_history!AR37)))</f>
        <v>0</v>
      </c>
      <c r="AS37" s="22">
        <f>IF(CIT_fed_deduction!AS37="",0,(CIT_history!AS37*(1-CIT_fed_deduction!AS37*CIT_history!AS$54))/(1-(CIT_fed_deduction!AS37*CIT_history!AS$54*CIT_history!AS37)))</f>
        <v>0</v>
      </c>
      <c r="AT37" s="22">
        <f>IF(CIT_fed_deduction!AT37="",0,(CIT_history!AT37*(1-CIT_fed_deduction!AT37*CIT_history!AT$54))/(1-(CIT_fed_deduction!AT37*CIT_history!AT$54*CIT_history!AT37)))</f>
        <v>0</v>
      </c>
      <c r="AU37" s="22">
        <f>IF(CIT_fed_deduction!AU37="",0,(CIT_history!AU37*(1-CIT_fed_deduction!AU37*CIT_history!AU$54))/(1-(CIT_fed_deduction!AU37*CIT_history!AU$54*CIT_history!AU37)))</f>
        <v>0</v>
      </c>
      <c r="AV37" s="22">
        <f>IF(CIT_fed_deduction!AV37="",0,(CIT_history!AV37*(1-CIT_fed_deduction!AV37*CIT_history!AV$54))/(1-(CIT_fed_deduction!AV37*CIT_history!AV$54*CIT_history!AV37)))</f>
        <v>0</v>
      </c>
      <c r="AW37" s="22">
        <f>IF(CIT_fed_deduction!AW37="",0,(CIT_history!AW37*(1-CIT_fed_deduction!AW37*CIT_history!AW$54))/(1-(CIT_fed_deduction!AW37*CIT_history!AW$54*CIT_history!AW37)))</f>
        <v>0</v>
      </c>
      <c r="AX37" s="22">
        <f>IF(CIT_fed_deduction!AX37="",0,(CIT_history!AX37*(1-CIT_fed_deduction!AX37*CIT_history!AX$54))/(1-(CIT_fed_deduction!AX37*CIT_history!AX$54*CIT_history!AX37)))</f>
        <v>0</v>
      </c>
      <c r="AY37" s="22">
        <f>IF(CIT_fed_deduction!AY37="",0,(CIT_history!AY37*(1-CIT_fed_deduction!AY37*CIT_history!AY$54))/(1-(CIT_fed_deduction!AY37*CIT_history!AY$54*CIT_history!AY37)))</f>
        <v>0</v>
      </c>
      <c r="AZ37" s="22">
        <f>IF(CIT_fed_deduction!AZ37="",0,(CIT_history!AZ37*(1-CIT_fed_deduction!AZ37*CIT_history!AZ$54))/(1-(CIT_fed_deduction!AZ37*CIT_history!AZ$54*CIT_history!AZ37)))</f>
        <v>0</v>
      </c>
      <c r="BA37" s="22">
        <f>IF(CIT_fed_deduction!BA37="",0,(CIT_history!BA37*(1-CIT_fed_deduction!BA37*CIT_history!BA$54))/(1-(CIT_fed_deduction!BA37*CIT_history!BA$54*CIT_history!BA37)))</f>
        <v>0</v>
      </c>
      <c r="BB37" s="22">
        <f>IF(CIT_fed_deduction!BB37="",0,(CIT_history!BB37*(1-CIT_fed_deduction!BB37*CIT_history!BB$54))/(1-(CIT_fed_deduction!BB37*CIT_history!BB$54*CIT_history!BB37)))</f>
        <v>0</v>
      </c>
      <c r="BC37" s="22">
        <f>IF(CIT_fed_deduction!BC37="",0,(CIT_history!BC37*(1-CIT_fed_deduction!BC37*CIT_history!BC$54))/(1-(CIT_fed_deduction!BC37*CIT_history!BC$54*CIT_history!BC37)))</f>
        <v>0</v>
      </c>
      <c r="BD37" s="22">
        <f>IF(CIT_fed_deduction!BD37="",0,(CIT_history!BD37*(1-CIT_fed_deduction!BD37*CIT_history!BD$54))/(1-(CIT_fed_deduction!BD37*CIT_history!BD$54*CIT_history!BD37)))</f>
        <v>0</v>
      </c>
      <c r="BE37" s="22">
        <f>IF(CIT_fed_deduction!BE37="",0,(CIT_history!BE37*(1-CIT_fed_deduction!BE37*CIT_history!BE$54))/(1-(CIT_fed_deduction!BE37*CIT_history!BE$54*CIT_history!BE37)))</f>
        <v>0</v>
      </c>
      <c r="BF37" s="22">
        <f>IF(CIT_fed_deduction!BF37="",0,(CIT_history!BF37*(1-CIT_fed_deduction!BF37*CIT_history!BF$54))/(1-(CIT_fed_deduction!BF37*CIT_history!BF$54*CIT_history!BF37)))</f>
        <v>0</v>
      </c>
      <c r="BG37" s="22">
        <f>IF(CIT_fed_deduction!BG37="",0,(CIT_history!BG37*(1-CIT_fed_deduction!BG37*CIT_history!BG$54))/(1-(CIT_fed_deduction!BG37*CIT_history!BG$54*CIT_history!BG37)))</f>
        <v>0</v>
      </c>
      <c r="BH37" s="22">
        <f>IF(CIT_fed_deduction!BH37="",0,(CIT_history!BH37*(1-CIT_fed_deduction!BH37*CIT_history!BH$54))/(1-(CIT_fed_deduction!BH37*CIT_history!BH$54*CIT_history!BH37)))</f>
        <v>0</v>
      </c>
      <c r="BI37" s="22">
        <f>IF(CIT_fed_deduction!BI37="",0,(CIT_history!BI37*(1-CIT_fed_deduction!BI37*CIT_history!BI$54))/(1-(CIT_fed_deduction!BI37*CIT_history!BI$54*CIT_history!BI37)))</f>
        <v>0</v>
      </c>
      <c r="BJ37" s="22">
        <f>IF(CIT_fed_deduction!BJ37="",0,(CIT_history!BJ37*(1-CIT_fed_deduction!BJ37*CIT_history!BJ$54))/(1-(CIT_fed_deduction!BJ37*CIT_history!BJ$54*CIT_history!BJ37)))</f>
        <v>0</v>
      </c>
      <c r="BK37" s="22">
        <f>IF(CIT_fed_deduction!BK37="",0,(CIT_history!BK37*(1-CIT_fed_deduction!BK37*CIT_history!BK$54))/(1-(CIT_fed_deduction!BK37*CIT_history!BK$54*CIT_history!BK37)))</f>
        <v>0</v>
      </c>
      <c r="BL37" s="22">
        <f>IF(CIT_fed_deduction!BL37="",0,(CIT_history!BL37*(1-CIT_fed_deduction!BL37*CIT_history!BL$54))/(1-(CIT_fed_deduction!BL37*CIT_history!BL$54*CIT_history!BL37)))</f>
        <v>0</v>
      </c>
      <c r="BM37" s="22">
        <f>IF(CIT_fed_deduction!BM37="",0,(CIT_history!BM37*(1-CIT_fed_deduction!BM37*CIT_history!BM$54))/(1-(CIT_fed_deduction!BM37*CIT_history!BM$54*CIT_history!BM37)))</f>
        <v>0</v>
      </c>
      <c r="BN37" s="22">
        <f>IF(CIT_fed_deduction!BN37="",0,(CIT_history!BN37*(1-CIT_fed_deduction!BN37*CIT_history!BN$54))/(1-(CIT_fed_deduction!BN37*CIT_history!BN$54*CIT_history!BN37)))</f>
        <v>0</v>
      </c>
      <c r="BO37" s="22">
        <f>IF(CIT_fed_deduction!BO37="",0,(CIT_history!BO37*(1-CIT_fed_deduction!BO37*CIT_history!BO$54))/(1-(CIT_fed_deduction!BO37*CIT_history!BO$54*CIT_history!BO37)))</f>
        <v>0</v>
      </c>
      <c r="BP37" s="22">
        <f>IF(CIT_fed_deduction!BP37="",0,(CIT_history!BP37*(1-CIT_fed_deduction!BP37*CIT_history!BP$54))/(1-(CIT_fed_deduction!BP37*CIT_history!BP$54*CIT_history!BP37)))</f>
        <v>0</v>
      </c>
      <c r="BQ37" s="22">
        <f>IF(CIT_fed_deduction!BQ37="",0,(CIT_history!BQ37*(1-CIT_fed_deduction!BQ37*CIT_history!BQ$54))/(1-(CIT_fed_deduction!BQ37*CIT_history!BQ$54*CIT_history!BQ37)))</f>
        <v>0</v>
      </c>
      <c r="BR37" s="22">
        <f>IF(CIT_fed_deduction!BR37="",0,(CIT_history!BR37*(1-CIT_fed_deduction!BR37*CIT_history!BR$54))/(1-(CIT_fed_deduction!BR37*CIT_history!BR$54*CIT_history!BR37)))</f>
        <v>0</v>
      </c>
      <c r="BS37" s="22">
        <f>IF(CIT_fed_deduction!BS37="",0,(CIT_history!BS37*(1-CIT_fed_deduction!BS37*CIT_history!BS$54))/(1-(CIT_fed_deduction!BS37*CIT_history!BS$54*CIT_history!BS37)))</f>
        <v>0</v>
      </c>
      <c r="BT37" s="22">
        <f>IF(CIT_fed_deduction!BT37="",0,(CIT_history!BT37*(1-CIT_fed_deduction!BT37*CIT_history!BT$54))/(1-(CIT_fed_deduction!BT37*CIT_history!BT$54*CIT_history!BT37)))</f>
        <v>0</v>
      </c>
      <c r="BU37" s="22">
        <f>IF(CIT_fed_deduction!BU37="",0,(CIT_history!BU37*(1-CIT_fed_deduction!BU37*CIT_history!BU$54))/(1-(CIT_fed_deduction!BU37*CIT_history!BU$54*CIT_history!BU37)))</f>
        <v>0.08</v>
      </c>
      <c r="BV37" s="22">
        <f>IF(CIT_fed_deduction!BV37="",0,(CIT_history!BV37*(1-CIT_fed_deduction!BV37*CIT_history!BV$54))/(1-(CIT_fed_deduction!BV37*CIT_history!BV$54*CIT_history!BV37)))</f>
        <v>0.08</v>
      </c>
      <c r="BW37" s="22">
        <f>IF(CIT_fed_deduction!BW37="",0,(CIT_history!BW37*(1-CIT_fed_deduction!BW37*CIT_history!BW$54))/(1-(CIT_fed_deduction!BW37*CIT_history!BW$54*CIT_history!BW37)))</f>
        <v>0.08</v>
      </c>
      <c r="BX37" s="22">
        <f>IF(CIT_fed_deduction!BX37="",0,(CIT_history!BX37*(1-CIT_fed_deduction!BX37*CIT_history!BX$54))/(1-(CIT_fed_deduction!BX37*CIT_history!BX$54*CIT_history!BX37)))</f>
        <v>0.08</v>
      </c>
      <c r="BY37" s="22">
        <f>IF(CIT_fed_deduction!BY37="",0,(CIT_history!BY37*(1-CIT_fed_deduction!BY37*CIT_history!BY$54))/(1-(CIT_fed_deduction!BY37*CIT_history!BY$54*CIT_history!BY37)))</f>
        <v>0.08</v>
      </c>
      <c r="BZ37" s="22">
        <f>IF(CIT_fed_deduction!BZ37="",0,(CIT_history!BZ37*(1-CIT_fed_deduction!BZ37*CIT_history!BZ$54))/(1-(CIT_fed_deduction!BZ37*CIT_history!BZ$54*CIT_history!BZ37)))</f>
        <v>0.08</v>
      </c>
      <c r="CA37" s="22">
        <f>IF(CIT_fed_deduction!CA37="",0,(CIT_history!CA37*(1-CIT_fed_deduction!CA37*CIT_history!CA$54))/(1-(CIT_fed_deduction!CA37*CIT_history!CA$54*CIT_history!CA37)))</f>
        <v>0.08</v>
      </c>
      <c r="CB37" s="22">
        <f>IF(CIT_fed_deduction!CB37="",0,(CIT_history!CB37*(1-CIT_fed_deduction!CB37*CIT_history!CB$54))/(1-(CIT_fed_deduction!CB37*CIT_history!CB$54*CIT_history!CB37)))</f>
        <v>0.08</v>
      </c>
      <c r="CC37" s="22">
        <f>IF(CIT_fed_deduction!CC37="",0,(CIT_history!CC37*(1-CIT_fed_deduction!CC37*CIT_history!CC$54))/(1-(CIT_fed_deduction!CC37*CIT_history!CC$54*CIT_history!CC37)))</f>
        <v>0.08</v>
      </c>
      <c r="CD37" s="22">
        <f>IF(CIT_fed_deduction!CD37="",0,(CIT_history!CD37*(1-CIT_fed_deduction!CD37*CIT_history!CD$54))/(1-(CIT_fed_deduction!CD37*CIT_history!CD$54*CIT_history!CD37)))</f>
        <v>0.08</v>
      </c>
      <c r="CE37" s="22">
        <f>IF(CIT_fed_deduction!CE37="",0,(CIT_history!CE37*(1-CIT_fed_deduction!CE37*CIT_history!CE$54))/(1-(CIT_fed_deduction!CE37*CIT_history!CE$54*CIT_history!CE37)))</f>
        <v>0.10005</v>
      </c>
      <c r="CF37" s="22">
        <f>IF(CIT_fed_deduction!CF37="",0,(CIT_history!CF37*(1-CIT_fed_deduction!CF37*CIT_history!CF$54))/(1-(CIT_fed_deduction!CF37*CIT_history!CF$54*CIT_history!CF37)))</f>
        <v>9.2002499999999987E-2</v>
      </c>
      <c r="CG37" s="22">
        <f>IF(CIT_fed_deduction!CG37="",0,(CIT_history!CG37*(1-CIT_fed_deduction!CG37*CIT_history!CG$54))/(1-(CIT_fed_deduction!CG37*CIT_history!CG$54*CIT_history!CG37)))</f>
        <v>9.2002499999999987E-2</v>
      </c>
      <c r="CH37" s="22">
        <f>IF(CIT_fed_deduction!CH37="",0,(CIT_history!CH37*(1-CIT_fed_deduction!CH37*CIT_history!CH$54))/(1-(CIT_fed_deduction!CH37*CIT_history!CH$54*CIT_history!CH37)))</f>
        <v>9.6967999999999999E-2</v>
      </c>
      <c r="CI37" s="22">
        <f>IF(CIT_fed_deduction!CI37="",0,(CIT_history!CI37*(1-CIT_fed_deduction!CI37*CIT_history!CI$54))/(1-(CIT_fed_deduction!CI37*CIT_history!CI$54*CIT_history!CI37)))</f>
        <v>9.6967999999999999E-2</v>
      </c>
      <c r="CJ37" s="22">
        <f>IF(CIT_fed_deduction!CJ37="",0,(CIT_history!CJ37*(1-CIT_fed_deduction!CJ37*CIT_history!CJ$54))/(1-(CIT_fed_deduction!CJ37*CIT_history!CJ$54*CIT_history!CJ37)))</f>
        <v>9.6967999999999999E-2</v>
      </c>
      <c r="CK37" s="22">
        <f>IF(CIT_fed_deduction!CK37="",0,(CIT_history!CK37*(1-CIT_fed_deduction!CK37*CIT_history!CK$54))/(1-(CIT_fed_deduction!CK37*CIT_history!CK$54*CIT_history!CK37)))</f>
        <v>9.4483999999999999E-2</v>
      </c>
      <c r="CL37" s="22">
        <f>IF(CIT_fed_deduction!CL37="",0,(CIT_history!CL37*(1-CIT_fed_deduction!CL37*CIT_history!CL$54))/(1-(CIT_fed_deduction!CL37*CIT_history!CL$54*CIT_history!CL37)))</f>
        <v>8.8999999999999996E-2</v>
      </c>
      <c r="CM37" s="22">
        <f>IF(CIT_fed_deduction!CM37="",0,(CIT_history!CM37*(1-CIT_fed_deduction!CM37*CIT_history!CM$54))/(1-(CIT_fed_deduction!CM37*CIT_history!CM$54*CIT_history!CM37)))</f>
        <v>8.8999999999999996E-2</v>
      </c>
      <c r="CN37" s="22">
        <f>IF(CIT_fed_deduction!CN37="",0,(CIT_history!CN37*(1-CIT_fed_deduction!CN37*CIT_history!CN$54))/(1-(CIT_fed_deduction!CN37*CIT_history!CN$54*CIT_history!CN37)))</f>
        <v>8.8999999999999996E-2</v>
      </c>
      <c r="CO37" s="22">
        <f>IF(CIT_fed_deduction!CO37="",0,(CIT_history!CO37*(1-CIT_fed_deduction!CO37*CIT_history!CO$54))/(1-(CIT_fed_deduction!CO37*CIT_history!CO$54*CIT_history!CO37)))</f>
        <v>8.8999999999999996E-2</v>
      </c>
      <c r="CP37" s="22">
        <f>IF(CIT_fed_deduction!CP37="",0,(CIT_history!CP37*(1-CIT_fed_deduction!CP37*CIT_history!CP$54))/(1-(CIT_fed_deduction!CP37*CIT_history!CP$54*CIT_history!CP37)))</f>
        <v>8.8999999999999996E-2</v>
      </c>
      <c r="CQ37" s="22">
        <f>IF(CIT_fed_deduction!CQ37="",0,(CIT_history!CQ37*(1-CIT_fed_deduction!CQ37*CIT_history!CQ$54))/(1-(CIT_fed_deduction!CQ37*CIT_history!CQ$54*CIT_history!CQ37)))</f>
        <v>8.8999999999999996E-2</v>
      </c>
      <c r="CR37" s="22">
        <f>IF(CIT_fed_deduction!CR37="",0,(CIT_history!CR37*(1-CIT_fed_deduction!CR37*CIT_history!CR$54))/(1-(CIT_fed_deduction!CR37*CIT_history!CR$54*CIT_history!CR37)))</f>
        <v>8.8999999999999996E-2</v>
      </c>
      <c r="CS37" s="22">
        <f>IF(CIT_fed_deduction!CS37="",0,(CIT_history!CS37*(1-CIT_fed_deduction!CS37*CIT_history!CS$54))/(1-(CIT_fed_deduction!CS37*CIT_history!CS$54*CIT_history!CS37)))</f>
        <v>8.8999999999999996E-2</v>
      </c>
      <c r="CT37" s="22">
        <f>IF(CIT_fed_deduction!CT37="",0,(CIT_history!CT37*(1-CIT_fed_deduction!CT37*CIT_history!CT$54))/(1-(CIT_fed_deduction!CT37*CIT_history!CT$54*CIT_history!CT37)))</f>
        <v>8.8999999999999996E-2</v>
      </c>
      <c r="CU37" s="22">
        <f>IF(CIT_fed_deduction!CU37="",0,(CIT_history!CU37*(1-CIT_fed_deduction!CU37*CIT_history!CU$54))/(1-(CIT_fed_deduction!CU37*CIT_history!CU$54*CIT_history!CU37)))</f>
        <v>8.8999999999999996E-2</v>
      </c>
      <c r="CV37" s="22">
        <f>IF(CIT_fed_deduction!CV37="",0,(CIT_history!CV37*(1-CIT_fed_deduction!CV37*CIT_history!CV$54))/(1-(CIT_fed_deduction!CV37*CIT_history!CV$54*CIT_history!CV37)))</f>
        <v>8.8999999999999996E-2</v>
      </c>
      <c r="CW37" s="22">
        <f>IF(CIT_fed_deduction!CW37="",0,(CIT_history!CW37*(1-CIT_fed_deduction!CW37*CIT_history!CW$54))/(1-(CIT_fed_deduction!CW37*CIT_history!CW$54*CIT_history!CW37)))</f>
        <v>8.5000000000000006E-2</v>
      </c>
      <c r="CX37" s="22">
        <f>IF(CIT_fed_deduction!CX37="",0,(CIT_history!CX37*(1-CIT_fed_deduction!CX37*CIT_history!CX$54))/(1-(CIT_fed_deduction!CX37*CIT_history!CX$54*CIT_history!CX37)))</f>
        <v>8.5000000000000006E-2</v>
      </c>
      <c r="CY37" s="22">
        <f>IF(CIT_fed_deduction!CY37="",0,(CIT_history!CY37*(1-CIT_fed_deduction!CY37*CIT_history!CY$54))/(1-(CIT_fed_deduction!CY37*CIT_history!CY$54*CIT_history!CY37)))</f>
        <v>8.5000000000000006E-2</v>
      </c>
      <c r="CZ37" s="22">
        <f>IF(CIT_fed_deduction!CZ37="",0,(CIT_history!CZ37*(1-CIT_fed_deduction!CZ37*CIT_history!CZ$54))/(1-(CIT_fed_deduction!CZ37*CIT_history!CZ$54*CIT_history!CZ37)))</f>
        <v>8.5000000000000006E-2</v>
      </c>
      <c r="DA37" s="22">
        <f>IF(CIT_fed_deduction!DA37="",0,(CIT_history!DA37*(1-CIT_fed_deduction!DA37*CIT_history!DA$54))/(1-(CIT_fed_deduction!DA37*CIT_history!DA$54*CIT_history!DA37)))</f>
        <v>8.5000000000000006E-2</v>
      </c>
      <c r="DB37" s="22">
        <f>IF(CIT_fed_deduction!DB37="",0,(CIT_history!DB37*(1-CIT_fed_deduction!DB37*CIT_history!DB$54))/(1-(CIT_fed_deduction!DB37*CIT_history!DB$54*CIT_history!DB37)))</f>
        <v>8.5000000000000006E-2</v>
      </c>
      <c r="DC37" s="22">
        <f>IF(CIT_fed_deduction!DC37="",0,(CIT_history!DC37*(1-CIT_fed_deduction!DC37*CIT_history!DC$54))/(1-(CIT_fed_deduction!DC37*CIT_history!DC$54*CIT_history!DC37)))</f>
        <v>8.5000000000000006E-2</v>
      </c>
      <c r="DD37" s="22">
        <f>IF(CIT_fed_deduction!DD37="",0,(CIT_history!DD37*(1-CIT_fed_deduction!DD37*CIT_history!DD$54))/(1-(CIT_fed_deduction!DD37*CIT_history!DD$54*CIT_history!DD37)))</f>
        <v>6.8000000000000005E-2</v>
      </c>
      <c r="DE37" s="22">
        <f>IF(CIT_fed_deduction!DE37="",0,(CIT_history!DE37*(1-CIT_fed_deduction!DE37*CIT_history!DE$54))/(1-(CIT_fed_deduction!DE37*CIT_history!DE$54*CIT_history!DE37)))</f>
        <v>5.1000000000000004E-2</v>
      </c>
      <c r="DF37" s="22">
        <f>IF(CIT_fed_deduction!DF37="",0,(CIT_history!DF37*(1-CIT_fed_deduction!DF37*CIT_history!DF$54))/(1-(CIT_fed_deduction!DF37*CIT_history!DF$54*CIT_history!DF37)))</f>
        <v>3.4000000000000002E-2</v>
      </c>
      <c r="DG37" s="22">
        <f>IF(CIT_fed_deduction!DG37="",0,(CIT_history!DG37*(1-CIT_fed_deduction!DG37*CIT_history!DG$54))/(1-(CIT_fed_deduction!DG37*CIT_history!DG$54*CIT_history!DG37)))</f>
        <v>1.7000000000000001E-2</v>
      </c>
      <c r="DH37" s="22">
        <f>IF(CIT_fed_deduction!DH37="",0,(CIT_history!DH37*(1-CIT_fed_deduction!DH37*CIT_history!DH$54))/(1-(CIT_fed_deduction!DH37*CIT_history!DH$54*CIT_history!DH37)))</f>
        <v>0</v>
      </c>
      <c r="DI37" s="22">
        <f>IF(CIT_fed_deduction!DI37="",0,(CIT_history!DI37*(1-CIT_fed_deduction!DI37*CIT_history!DI$54))/(1-(CIT_fed_deduction!DI37*CIT_history!DI$54*CIT_history!DI37)))</f>
        <v>0</v>
      </c>
      <c r="DJ37" s="22">
        <f>IF(CIT_fed_deduction!DJ37="",0,(CIT_history!DJ37*(1-CIT_fed_deduction!DJ37*CIT_history!DJ$54))/(1-(CIT_fed_deduction!DJ37*CIT_history!DJ$54*CIT_history!DJ37)))</f>
        <v>0</v>
      </c>
      <c r="DK37" s="22">
        <f>IF(CIT_fed_deduction!DK37="",0,(CIT_history!DK37*(1-CIT_fed_deduction!DK37*CIT_history!DK$54))/(1-(CIT_fed_deduction!DK37*CIT_history!DK$54*CIT_history!DK37)))</f>
        <v>0</v>
      </c>
      <c r="DL37" s="22">
        <f>IF(CIT_fed_deduction!DL37="",0,(CIT_history!DL37*(1-CIT_fed_deduction!DL37*CIT_history!DL$54))/(1-(CIT_fed_deduction!DL37*CIT_history!DL$54*CIT_history!DL37)))</f>
        <v>0</v>
      </c>
      <c r="DM37" s="22">
        <f>IF(CIT_fed_deduction!DM37="",0,(CIT_history!DM37*(1-CIT_fed_deduction!DM37*CIT_history!DM$54))/(1-(CIT_fed_deduction!DM37*CIT_history!DM$54*CIT_history!DM37)))</f>
        <v>0</v>
      </c>
      <c r="DN37" s="22">
        <f>IF(CIT_fed_deduction!DN37="",0,(CIT_history!DN37*(1-CIT_fed_deduction!DN37*CIT_history!DN$54))/(1-(CIT_fed_deduction!DN37*CIT_history!DN$54*CIT_history!DN37)))</f>
        <v>0</v>
      </c>
      <c r="DO37" s="22">
        <f>IF(CIT_fed_deduction!DO37="",0,(CIT_history!DO37*(1-CIT_fed_deduction!DO37*CIT_history!DO$54))/(1-(CIT_fed_deduction!DO37*CIT_history!DO$54*CIT_history!DO37)))</f>
        <v>0</v>
      </c>
      <c r="DP37" s="22">
        <f>IF(CIT_fed_deduction!DP37="",0,(CIT_history!DP37*(1-CIT_fed_deduction!DP37*CIT_history!DP$54))/(1-(CIT_fed_deduction!DP37*CIT_history!DP$54*CIT_history!DP37)))</f>
        <v>0</v>
      </c>
      <c r="DQ37" s="22">
        <f>IF(CIT_fed_deduction!DQ37="",0,(CIT_history!DQ37*(1-CIT_fed_deduction!DQ37*CIT_history!DQ$54))/(1-(CIT_fed_deduction!DQ37*CIT_history!DQ$54*CIT_history!DQ37)))</f>
        <v>0</v>
      </c>
      <c r="DR37" s="22">
        <f>IF(CIT_fed_deduction!DR37="",0,(CIT_history!DR37*(1-CIT_fed_deduction!DR37*CIT_history!DR$54))/(1-(CIT_fed_deduction!DR37*CIT_history!DR$54*CIT_history!DR37)))</f>
        <v>0</v>
      </c>
      <c r="DS37" s="22">
        <f>IF(CIT_fed_deduction!DS37="",0,(CIT_history!DS37*(1-CIT_fed_deduction!DS37*CIT_history!DS$54))/(1-(CIT_fed_deduction!DS37*CIT_history!DS$54*CIT_history!DS37)))</f>
        <v>0</v>
      </c>
      <c r="DT37" s="22">
        <f>IF(CIT_fed_deduction!DT37="",0,(CIT_history!DT37*(1-CIT_fed_deduction!DT37*CIT_history!DT$54))/(1-(CIT_fed_deduction!DT37*CIT_history!DT$54*CIT_history!DT37)))</f>
        <v>0</v>
      </c>
      <c r="DU37" s="22">
        <f>IF(CIT_fed_deduction!DU37="",0,(CIT_history!DU37*(1-CIT_fed_deduction!DU37*CIT_history!DU$54))/(1-(CIT_fed_deduction!DU37*CIT_history!DU$54*CIT_history!DU37)))</f>
        <v>0</v>
      </c>
      <c r="DV37" s="22">
        <f>IF(CIT_fed_deduction!DV37="",0,(CIT_history!DV37*(1-CIT_fed_deduction!DV37*CIT_history!DV$54))/(1-(CIT_fed_deduction!DV37*CIT_history!DV$54*CIT_history!DV37)))</f>
        <v>0</v>
      </c>
      <c r="DW37" s="22">
        <f>IF(CIT_fed_deduction!DW37="",0,(CIT_history!DW37*(1-CIT_fed_deduction!DW37*CIT_history!DW$54))/(1-(CIT_fed_deduction!DW37*CIT_history!DW$54*CIT_history!DW37)))</f>
        <v>0</v>
      </c>
      <c r="DX37" s="22">
        <f>IF(CIT_fed_deduction!DX37="",0,(CIT_history!DX37*(1-CIT_fed_deduction!DX37*CIT_history!DX$54))/(1-(CIT_fed_deduction!DX37*CIT_history!DX$54*CIT_history!DX37)))</f>
        <v>0</v>
      </c>
      <c r="DY37" s="144">
        <f>IF(CIT_fed_deduction!DY37="",0,(CIT_history!DY37*(1-CIT_fed_deduction!DY37*CIT_history!DY$54))/(1-(CIT_fed_deduction!DY37*CIT_history!DY$54*CIT_history!DY37)))</f>
        <v>0</v>
      </c>
      <c r="DZ37" s="68"/>
      <c r="EA37" s="68"/>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1"/>
      <c r="FL37" s="1"/>
      <c r="FM37" s="1"/>
      <c r="FN37" s="1"/>
    </row>
    <row r="38" spans="1:170" ht="15" customHeight="1">
      <c r="A38" s="137" t="s">
        <v>62</v>
      </c>
      <c r="B38" s="22">
        <f>IF(CIT_fed_deduction!B38="",0,(CIT_history!B38*(1-CIT_fed_deduction!B38*CIT_history!B$54))/(1-(CIT_fed_deduction!B38*CIT_history!B$54*CIT_history!B38)))</f>
        <v>0</v>
      </c>
      <c r="C38" s="22">
        <f>IF(CIT_fed_deduction!C38="",0,(CIT_history!C38*(1-CIT_fed_deduction!C38*CIT_history!C$54))/(1-(CIT_fed_deduction!C38*CIT_history!C$54*CIT_history!C38)))</f>
        <v>0</v>
      </c>
      <c r="D38" s="22">
        <f>IF(CIT_fed_deduction!D38="",0,(CIT_history!D38*(1-CIT_fed_deduction!D38*CIT_history!D$54))/(1-(CIT_fed_deduction!D38*CIT_history!D$54*CIT_history!D38)))</f>
        <v>0</v>
      </c>
      <c r="E38" s="22">
        <f>IF(CIT_fed_deduction!E38="",0,(CIT_history!E38*(1-CIT_fed_deduction!E38*CIT_history!E$54))/(1-(CIT_fed_deduction!E38*CIT_history!E$54*CIT_history!E38)))</f>
        <v>0</v>
      </c>
      <c r="F38" s="22">
        <f>IF(CIT_fed_deduction!F38="",0,(CIT_history!F38*(1-CIT_fed_deduction!F38*CIT_history!F$54))/(1-(CIT_fed_deduction!F38*CIT_history!F$54*CIT_history!F38)))</f>
        <v>0</v>
      </c>
      <c r="G38" s="22">
        <f>IF(CIT_fed_deduction!G38="",0,(CIT_history!G38*(1-CIT_fed_deduction!G38*CIT_history!G$54))/(1-(CIT_fed_deduction!G38*CIT_history!G$54*CIT_history!G38)))</f>
        <v>0</v>
      </c>
      <c r="H38" s="22">
        <f>IF(CIT_fed_deduction!H38="",0,(CIT_history!H38*(1-CIT_fed_deduction!H38*CIT_history!H$54))/(1-(CIT_fed_deduction!H38*CIT_history!H$54*CIT_history!H38)))</f>
        <v>0</v>
      </c>
      <c r="I38" s="22">
        <f>IF(CIT_fed_deduction!I38="",0,(CIT_history!I38*(1-CIT_fed_deduction!I38*CIT_history!I$54))/(1-(CIT_fed_deduction!I38*CIT_history!I$54*CIT_history!I38)))</f>
        <v>0</v>
      </c>
      <c r="J38" s="22">
        <f>IF(CIT_fed_deduction!J38="",0,(CIT_history!J38*(1-CIT_fed_deduction!J38*CIT_history!J$54))/(1-(CIT_fed_deduction!J38*CIT_history!J$54*CIT_history!J38)))</f>
        <v>0</v>
      </c>
      <c r="K38" s="22">
        <f>IF(CIT_fed_deduction!K38="",0,(CIT_history!K38*(1-CIT_fed_deduction!K38*CIT_history!K$54))/(1-(CIT_fed_deduction!K38*CIT_history!K$54*CIT_history!K38)))</f>
        <v>0</v>
      </c>
      <c r="L38" s="22">
        <f>IF(CIT_fed_deduction!L38="",0,(CIT_history!L38*(1-CIT_fed_deduction!L38*CIT_history!L$54))/(1-(CIT_fed_deduction!L38*CIT_history!L$54*CIT_history!L38)))</f>
        <v>0</v>
      </c>
      <c r="M38" s="22">
        <f>IF(CIT_fed_deduction!M38="",0,(CIT_history!M38*(1-CIT_fed_deduction!M38*CIT_history!M$54))/(1-(CIT_fed_deduction!M38*CIT_history!M$54*CIT_history!M38)))</f>
        <v>0</v>
      </c>
      <c r="N38" s="22">
        <f>IF(CIT_fed_deduction!N38="",0,(CIT_history!N38*(1-CIT_fed_deduction!N38*CIT_history!N$54))/(1-(CIT_fed_deduction!N38*CIT_history!N$54*CIT_history!N38)))</f>
        <v>0</v>
      </c>
      <c r="O38" s="22">
        <f>IF(CIT_fed_deduction!O38="",0,(CIT_history!O38*(1-CIT_fed_deduction!O38*CIT_history!O$54))/(1-(CIT_fed_deduction!O38*CIT_history!O$54*CIT_history!O38)))</f>
        <v>0</v>
      </c>
      <c r="P38" s="22">
        <f>IF(CIT_fed_deduction!P38="",0,(CIT_history!P38*(1-CIT_fed_deduction!P38*CIT_history!P$54))/(1-(CIT_fed_deduction!P38*CIT_history!P$54*CIT_history!P38)))</f>
        <v>0</v>
      </c>
      <c r="Q38" s="22">
        <f>IF(CIT_fed_deduction!Q38="",0,(CIT_history!Q38*(1-CIT_fed_deduction!Q38*CIT_history!Q$54))/(1-(CIT_fed_deduction!Q38*CIT_history!Q$54*CIT_history!Q38)))</f>
        <v>0</v>
      </c>
      <c r="R38" s="22">
        <f>IF(CIT_fed_deduction!R38="",0,(CIT_history!R38*(1-CIT_fed_deduction!R38*CIT_history!R$54))/(1-(CIT_fed_deduction!R38*CIT_history!R$54*CIT_history!R38)))</f>
        <v>0</v>
      </c>
      <c r="S38" s="22">
        <f>IF(CIT_fed_deduction!S38="",0,(CIT_history!S38*(1-CIT_fed_deduction!S38*CIT_history!S$54))/(1-(CIT_fed_deduction!S38*CIT_history!S$54*CIT_history!S38)))</f>
        <v>0</v>
      </c>
      <c r="T38" s="22">
        <f>IF(CIT_fed_deduction!T38="",0,(CIT_history!T38*(1-CIT_fed_deduction!T38*CIT_history!T$54))/(1-(CIT_fed_deduction!T38*CIT_history!T$54*CIT_history!T38)))</f>
        <v>0</v>
      </c>
      <c r="U38" s="22">
        <f>IF(CIT_fed_deduction!U38="",0,(CIT_history!U38*(1-CIT_fed_deduction!U38*CIT_history!U$54))/(1-(CIT_fed_deduction!U38*CIT_history!U$54*CIT_history!U38)))</f>
        <v>0</v>
      </c>
      <c r="V38" s="22">
        <f>IF(CIT_fed_deduction!V38="",0,(CIT_history!V38*(1-CIT_fed_deduction!V38*CIT_history!V$54))/(1-(CIT_fed_deduction!V38*CIT_history!V$54*CIT_history!V38)))</f>
        <v>0</v>
      </c>
      <c r="W38" s="22">
        <f>IF(CIT_fed_deduction!W38="",0,(CIT_history!W38*(1-CIT_fed_deduction!W38*CIT_history!W$54))/(1-(CIT_fed_deduction!W38*CIT_history!W$54*CIT_history!W38)))</f>
        <v>0</v>
      </c>
      <c r="X38" s="22">
        <f>IF(CIT_fed_deduction!X38="",0,(CIT_history!X38*(1-CIT_fed_deduction!X38*CIT_history!X$54))/(1-(CIT_fed_deduction!X38*CIT_history!X$54*CIT_history!X38)))</f>
        <v>0</v>
      </c>
      <c r="Y38" s="22">
        <f>IF(CIT_fed_deduction!Y38="",0,(CIT_history!Y38*(1-CIT_fed_deduction!Y38*CIT_history!Y$54))/(1-(CIT_fed_deduction!Y38*CIT_history!Y$54*CIT_history!Y38)))</f>
        <v>0</v>
      </c>
      <c r="Z38" s="22">
        <f>IF(CIT_fed_deduction!Z38="",0,(CIT_history!Z38*(1-CIT_fed_deduction!Z38*CIT_history!Z$54))/(1-(CIT_fed_deduction!Z38*CIT_history!Z$54*CIT_history!Z38)))</f>
        <v>0</v>
      </c>
      <c r="AA38" s="22">
        <f>IF(CIT_fed_deduction!AA38="",0,(CIT_history!AA38*(1-CIT_fed_deduction!AA38*CIT_history!AA$54))/(1-(CIT_fed_deduction!AA38*CIT_history!AA$54*CIT_history!AA38)))</f>
        <v>0</v>
      </c>
      <c r="AB38" s="22">
        <f>IF(CIT_fed_deduction!AB38="",0,(CIT_history!AB38*(1-CIT_fed_deduction!AB38*CIT_history!AB$54))/(1-(CIT_fed_deduction!AB38*CIT_history!AB$54*CIT_history!AB38)))</f>
        <v>0</v>
      </c>
      <c r="AC38" s="22">
        <f>IF(CIT_fed_deduction!AC38="",0,(CIT_history!AC38*(1-CIT_fed_deduction!AC38*CIT_history!AC$54))/(1-(CIT_fed_deduction!AC38*CIT_history!AC$54*CIT_history!AC38)))</f>
        <v>0</v>
      </c>
      <c r="AD38" s="22">
        <f>IF(CIT_fed_deduction!AD38="",0,(CIT_history!AD38*(1-CIT_fed_deduction!AD38*CIT_history!AD$54))/(1-(CIT_fed_deduction!AD38*CIT_history!AD$54*CIT_history!AD38)))</f>
        <v>0</v>
      </c>
      <c r="AE38" s="22">
        <f>IF(CIT_fed_deduction!AE38="",0,(CIT_history!AE38*(1-CIT_fed_deduction!AE38*CIT_history!AE$54))/(1-(CIT_fed_deduction!AE38*CIT_history!AE$54*CIT_history!AE38)))</f>
        <v>0</v>
      </c>
      <c r="AF38" s="22">
        <f>IF(CIT_fed_deduction!AF38="",0,(CIT_history!AF38*(1-CIT_fed_deduction!AF38*CIT_history!AF$54))/(1-(CIT_fed_deduction!AF38*CIT_history!AF$54*CIT_history!AF38)))</f>
        <v>0</v>
      </c>
      <c r="AG38" s="22">
        <f>IF(CIT_fed_deduction!AG38="",0,(CIT_history!AG38*(1-CIT_fed_deduction!AG38*CIT_history!AG$54))/(1-(CIT_fed_deduction!AG38*CIT_history!AG$54*CIT_history!AG38)))</f>
        <v>5.3182917002417403E-2</v>
      </c>
      <c r="AH38" s="22">
        <f>IF(CIT_fed_deduction!AH38="",0,(CIT_history!AH38*(1-CIT_fed_deduction!AH38*CIT_history!AH$54))/(1-(CIT_fed_deduction!AH38*CIT_history!AH$54*CIT_history!AH38)))</f>
        <v>5.2180489034534906E-2</v>
      </c>
      <c r="AI38" s="22">
        <f>IF(CIT_fed_deduction!AI38="",0,(CIT_history!AI38*(1-CIT_fed_deduction!AI38*CIT_history!AI$54))/(1-(CIT_fed_deduction!AI38*CIT_history!AI$54*CIT_history!AI38)))</f>
        <v>5.2180489034534906E-2</v>
      </c>
      <c r="AJ38" s="22">
        <f>IF(CIT_fed_deduction!AJ38="",0,(CIT_history!AJ38*(1-CIT_fed_deduction!AJ38*CIT_history!AJ$54))/(1-(CIT_fed_deduction!AJ38*CIT_history!AJ$54*CIT_history!AJ38)))</f>
        <v>5.2180489034534906E-2</v>
      </c>
      <c r="AK38" s="22">
        <f>IF(CIT_fed_deduction!AK38="",0,(CIT_history!AK38*(1-CIT_fed_deduction!AK38*CIT_history!AK$54))/(1-(CIT_fed_deduction!AK38*CIT_history!AK$54*CIT_history!AK38)))</f>
        <v>5.2180489034534906E-2</v>
      </c>
      <c r="AL38" s="22">
        <f>IF(CIT_fed_deduction!AL38="",0,(CIT_history!AL38*(1-CIT_fed_deduction!AL38*CIT_history!AL$54))/(1-(CIT_fed_deduction!AL38*CIT_history!AL$54*CIT_history!AL38)))</f>
        <v>5.1463168516649845E-2</v>
      </c>
      <c r="AM38" s="22">
        <f>IF(CIT_fed_deduction!AM38="",0,(CIT_history!AM38*(1-CIT_fed_deduction!AM38*CIT_history!AM$54))/(1-(CIT_fed_deduction!AM38*CIT_history!AM$54*CIT_history!AM38)))</f>
        <v>5.1463168516649845E-2</v>
      </c>
      <c r="AN38" s="22">
        <f>IF(CIT_fed_deduction!AN38="",0,(CIT_history!AN38*(1-CIT_fed_deduction!AN38*CIT_history!AN$54))/(1-(CIT_fed_deduction!AN38*CIT_history!AN$54*CIT_history!AN38)))</f>
        <v>4.9160428889338463E-2</v>
      </c>
      <c r="AO38" s="22">
        <f>IF(CIT_fed_deduction!AO38="",0,(CIT_history!AO38*(1-CIT_fed_deduction!AO38*CIT_history!AO$54))/(1-(CIT_fed_deduction!AO38*CIT_history!AO$54*CIT_history!AO38)))</f>
        <v>4.9160428889338463E-2</v>
      </c>
      <c r="AP38" s="22">
        <f>IF(CIT_fed_deduction!AP38="",0,(CIT_history!AP38*(1-CIT_fed_deduction!AP38*CIT_history!AP$54))/(1-(CIT_fed_deduction!AP38*CIT_history!AP$54*CIT_history!AP38)))</f>
        <v>4.6266233766233768E-2</v>
      </c>
      <c r="AQ38" s="22">
        <f>IF(CIT_fed_deduction!AQ38="",0,(CIT_history!AQ38*(1-CIT_fed_deduction!AQ38*CIT_history!AQ$54))/(1-(CIT_fed_deduction!AQ38*CIT_history!AQ$54*CIT_history!AQ38)))</f>
        <v>4.2184634196046455E-2</v>
      </c>
      <c r="AR38" s="22">
        <f>IF(CIT_fed_deduction!AR38="",0,(CIT_history!AR38*(1-CIT_fed_deduction!AR38*CIT_history!AR$54))/(1-(CIT_fed_deduction!AR38*CIT_history!AR$54*CIT_history!AR38)))</f>
        <v>3.6885245901639344E-2</v>
      </c>
      <c r="AS38" s="22">
        <f>IF(CIT_fed_deduction!AS38="",0,(CIT_history!AS38*(1-CIT_fed_deduction!AS38*CIT_history!AS$54))/(1-(CIT_fed_deduction!AS38*CIT_history!AS$54*CIT_history!AS38)))</f>
        <v>0.06</v>
      </c>
      <c r="AT38" s="22">
        <f>IF(CIT_fed_deduction!AT38="",0,(CIT_history!AT38*(1-CIT_fed_deduction!AT38*CIT_history!AT$54))/(1-(CIT_fed_deduction!AT38*CIT_history!AT$54*CIT_history!AT38)))</f>
        <v>0.06</v>
      </c>
      <c r="AU38" s="22">
        <f>IF(CIT_fed_deduction!AU38="",0,(CIT_history!AU38*(1-CIT_fed_deduction!AU38*CIT_history!AU$54))/(1-(CIT_fed_deduction!AU38*CIT_history!AU$54*CIT_history!AU38)))</f>
        <v>0.06</v>
      </c>
      <c r="AV38" s="22">
        <f>IF(CIT_fed_deduction!AV38="",0,(CIT_history!AV38*(1-CIT_fed_deduction!AV38*CIT_history!AV$54))/(1-(CIT_fed_deduction!AV38*CIT_history!AV$54*CIT_history!AV38)))</f>
        <v>0.06</v>
      </c>
      <c r="AW38" s="22">
        <f>IF(CIT_fed_deduction!AW38="",0,(CIT_history!AW38*(1-CIT_fed_deduction!AW38*CIT_history!AW$54))/(1-(CIT_fed_deduction!AW38*CIT_history!AW$54*CIT_history!AW38)))</f>
        <v>2.5182778229082044E-2</v>
      </c>
      <c r="AX38" s="22">
        <f>IF(CIT_fed_deduction!AX38="",0,(CIT_history!AX38*(1-CIT_fed_deduction!AX38*CIT_history!AX$54))/(1-(CIT_fed_deduction!AX38*CIT_history!AX$54*CIT_history!AX38)))</f>
        <v>2.5182778229082044E-2</v>
      </c>
      <c r="AY38" s="22">
        <f>IF(CIT_fed_deduction!AY38="",0,(CIT_history!AY38*(1-CIT_fed_deduction!AY38*CIT_history!AY$54))/(1-(CIT_fed_deduction!AY38*CIT_history!AY$54*CIT_history!AY38)))</f>
        <v>2.5182778229082044E-2</v>
      </c>
      <c r="AZ38" s="22">
        <f>IF(CIT_fed_deduction!AZ38="",0,(CIT_history!AZ38*(1-CIT_fed_deduction!AZ38*CIT_history!AZ$54))/(1-(CIT_fed_deduction!AZ38*CIT_history!AZ$54*CIT_history!AZ38)))</f>
        <v>2.3596419853539465E-2</v>
      </c>
      <c r="BA38" s="22">
        <f>IF(CIT_fed_deduction!BA38="",0,(CIT_history!BA38*(1-CIT_fed_deduction!BA38*CIT_history!BA$54))/(1-(CIT_fed_deduction!BA38*CIT_history!BA$54*CIT_history!BA38)))</f>
        <v>2.0108196386648975E-2</v>
      </c>
      <c r="BB38" s="22">
        <f>IF(CIT_fed_deduction!BB38="",0,(CIT_history!BB38*(1-CIT_fed_deduction!BB38*CIT_history!BB$54))/(1-(CIT_fed_deduction!BB38*CIT_history!BB$54*CIT_history!BB38)))</f>
        <v>1.9607843137254902E-2</v>
      </c>
      <c r="BC38" s="22">
        <f>IF(CIT_fed_deduction!BC38="",0,(CIT_history!BC38*(1-CIT_fed_deduction!BC38*CIT_history!BC$54))/(1-(CIT_fed_deduction!BC38*CIT_history!BC$54*CIT_history!BC38)))</f>
        <v>1.9607843137254902E-2</v>
      </c>
      <c r="BD38" s="22">
        <f>IF(CIT_fed_deduction!BD38="",0,(CIT_history!BD38*(1-CIT_fed_deduction!BD38*CIT_history!BD$54))/(1-(CIT_fed_deduction!BD38*CIT_history!BD$54*CIT_history!BD38)))</f>
        <v>1.9607843137254902E-2</v>
      </c>
      <c r="BE38" s="22">
        <f>IF(CIT_fed_deduction!BE38="",0,(CIT_history!BE38*(1-CIT_fed_deduction!BE38*CIT_history!BE$54))/(1-(CIT_fed_deduction!BE38*CIT_history!BE$54*CIT_history!BE38)))</f>
        <v>1.9607843137254902E-2</v>
      </c>
      <c r="BF38" s="22">
        <f>IF(CIT_fed_deduction!BF38="",0,(CIT_history!BF38*(1-CIT_fed_deduction!BF38*CIT_history!BF$54))/(1-(CIT_fed_deduction!BF38*CIT_history!BF$54*CIT_history!BF38)))</f>
        <v>1.9607843137254902E-2</v>
      </c>
      <c r="BG38" s="22">
        <f>IF(CIT_fed_deduction!BG38="",0,(CIT_history!BG38*(1-CIT_fed_deduction!BG38*CIT_history!BG$54))/(1-(CIT_fed_deduction!BG38*CIT_history!BG$54*CIT_history!BG38)))</f>
        <v>1.9607843137254902E-2</v>
      </c>
      <c r="BH38" s="22">
        <f>IF(CIT_fed_deduction!BH38="",0,(CIT_history!BH38*(1-CIT_fed_deduction!BH38*CIT_history!BH$54))/(1-(CIT_fed_deduction!BH38*CIT_history!BH$54*CIT_history!BH38)))</f>
        <v>1.9607843137254902E-2</v>
      </c>
      <c r="BI38" s="22">
        <f>IF(CIT_fed_deduction!BI38="",0,(CIT_history!BI38*(1-CIT_fed_deduction!BI38*CIT_history!BI$54))/(1-(CIT_fed_deduction!BI38*CIT_history!BI$54*CIT_history!BI38)))</f>
        <v>1.9607843137254902E-2</v>
      </c>
      <c r="BJ38" s="22">
        <f>IF(CIT_fed_deduction!BJ38="",0,(CIT_history!BJ38*(1-CIT_fed_deduction!BJ38*CIT_history!BJ$54))/(1-(CIT_fed_deduction!BJ38*CIT_history!BJ$54*CIT_history!BJ38)))</f>
        <v>1.9607843137254902E-2</v>
      </c>
      <c r="BK38" s="22">
        <f>IF(CIT_fed_deduction!BK38="",0,(CIT_history!BK38*(1-CIT_fed_deduction!BK38*CIT_history!BK$54))/(1-(CIT_fed_deduction!BK38*CIT_history!BK$54*CIT_history!BK38)))</f>
        <v>1.9607843137254902E-2</v>
      </c>
      <c r="BL38" s="22">
        <f>IF(CIT_fed_deduction!BL38="",0,(CIT_history!BL38*(1-CIT_fed_deduction!BL38*CIT_history!BL$54))/(1-(CIT_fed_deduction!BL38*CIT_history!BL$54*CIT_history!BL38)))</f>
        <v>1.9607843137254902E-2</v>
      </c>
      <c r="BM38" s="22">
        <f>IF(CIT_fed_deduction!BM38="",0,(CIT_history!BM38*(1-CIT_fed_deduction!BM38*CIT_history!BM$54))/(1-(CIT_fed_deduction!BM38*CIT_history!BM$54*CIT_history!BM38)))</f>
        <v>1.9607843137254902E-2</v>
      </c>
      <c r="BN38" s="22">
        <f>IF(CIT_fed_deduction!BN38="",0,(CIT_history!BN38*(1-CIT_fed_deduction!BN38*CIT_history!BN$54))/(1-(CIT_fed_deduction!BN38*CIT_history!BN$54*CIT_history!BN38)))</f>
        <v>2.0408163265306124E-2</v>
      </c>
      <c r="BO38" s="22">
        <f>IF(CIT_fed_deduction!BO38="",0,(CIT_history!BO38*(1-CIT_fed_deduction!BO38*CIT_history!BO$54))/(1-(CIT_fed_deduction!BO38*CIT_history!BO$54*CIT_history!BO38)))</f>
        <v>2.1207177814029365E-2</v>
      </c>
      <c r="BP38" s="22">
        <f>IF(CIT_fed_deduction!BP38="",0,(CIT_history!BP38*(1-CIT_fed_deduction!BP38*CIT_history!BP$54))/(1-(CIT_fed_deduction!BP38*CIT_history!BP$54*CIT_history!BP38)))</f>
        <v>2.1207177814029365E-2</v>
      </c>
      <c r="BQ38" s="22">
        <f>IF(CIT_fed_deduction!BQ38="",0,(CIT_history!BQ38*(1-CIT_fed_deduction!BQ38*CIT_history!BQ$54))/(1-(CIT_fed_deduction!BQ38*CIT_history!BQ$54*CIT_history!BQ38)))</f>
        <v>2.1207177814029365E-2</v>
      </c>
      <c r="BR38" s="22">
        <f>IF(CIT_fed_deduction!BR38="",0,(CIT_history!BR38*(1-CIT_fed_deduction!BR38*CIT_history!BR$54))/(1-(CIT_fed_deduction!BR38*CIT_history!BR$54*CIT_history!BR38)))</f>
        <v>2.1207177814029365E-2</v>
      </c>
      <c r="BS38" s="22">
        <f>IF(CIT_fed_deduction!BS38="",0,(CIT_history!BS38*(1-CIT_fed_deduction!BS38*CIT_history!BS$54))/(1-(CIT_fed_deduction!BS38*CIT_history!BS$54*CIT_history!BS38)))</f>
        <v>2.1207177814029365E-2</v>
      </c>
      <c r="BT38" s="22">
        <f>IF(CIT_fed_deduction!BT38="",0,(CIT_history!BT38*(1-CIT_fed_deduction!BT38*CIT_history!BT$54))/(1-(CIT_fed_deduction!BT38*CIT_history!BT$54*CIT_history!BT38)))</f>
        <v>2.1207177814029365E-2</v>
      </c>
      <c r="BU38" s="22">
        <f>IF(CIT_fed_deduction!BU38="",0,(CIT_history!BU38*(1-CIT_fed_deduction!BU38*CIT_history!BU$54))/(1-(CIT_fed_deduction!BU38*CIT_history!BU$54*CIT_history!BU38)))</f>
        <v>0.04</v>
      </c>
      <c r="BV38" s="22">
        <f>IF(CIT_fed_deduction!BV38="",0,(CIT_history!BV38*(1-CIT_fed_deduction!BV38*CIT_history!BV$54))/(1-(CIT_fed_deduction!BV38*CIT_history!BV$54*CIT_history!BV38)))</f>
        <v>0.04</v>
      </c>
      <c r="BW38" s="22">
        <f>IF(CIT_fed_deduction!BW38="",0,(CIT_history!BW38*(1-CIT_fed_deduction!BW38*CIT_history!BW$54))/(1-(CIT_fed_deduction!BW38*CIT_history!BW$54*CIT_history!BW38)))</f>
        <v>0.04</v>
      </c>
      <c r="BX38" s="22">
        <f>IF(CIT_fed_deduction!BX38="",0,(CIT_history!BX38*(1-CIT_fed_deduction!BX38*CIT_history!BX$54))/(1-(CIT_fed_deduction!BX38*CIT_history!BX$54*CIT_history!BX38)))</f>
        <v>0.04</v>
      </c>
      <c r="BY38" s="22">
        <f>IF(CIT_fed_deduction!BY38="",0,(CIT_history!BY38*(1-CIT_fed_deduction!BY38*CIT_history!BY$54))/(1-(CIT_fed_deduction!BY38*CIT_history!BY$54*CIT_history!BY38)))</f>
        <v>0.04</v>
      </c>
      <c r="BZ38" s="22">
        <f>IF(CIT_fed_deduction!BZ38="",0,(CIT_history!BZ38*(1-CIT_fed_deduction!BZ38*CIT_history!BZ$54))/(1-(CIT_fed_deduction!BZ38*CIT_history!BZ$54*CIT_history!BZ38)))</f>
        <v>0.04</v>
      </c>
      <c r="CA38" s="22">
        <f>IF(CIT_fed_deduction!CA38="",0,(CIT_history!CA38*(1-CIT_fed_deduction!CA38*CIT_history!CA$54))/(1-(CIT_fed_deduction!CA38*CIT_history!CA$54*CIT_history!CA38)))</f>
        <v>0.04</v>
      </c>
      <c r="CB38" s="22">
        <f>IF(CIT_fed_deduction!CB38="",0,(CIT_history!CB38*(1-CIT_fed_deduction!CB38*CIT_history!CB$54))/(1-(CIT_fed_deduction!CB38*CIT_history!CB$54*CIT_history!CB38)))</f>
        <v>0.04</v>
      </c>
      <c r="CC38" s="22">
        <f>IF(CIT_fed_deduction!CC38="",0,(CIT_history!CC38*(1-CIT_fed_deduction!CC38*CIT_history!CC$54))/(1-(CIT_fed_deduction!CC38*CIT_history!CC$54*CIT_history!CC38)))</f>
        <v>0.04</v>
      </c>
      <c r="CD38" s="22">
        <f>IF(CIT_fed_deduction!CD38="",0,(CIT_history!CD38*(1-CIT_fed_deduction!CD38*CIT_history!CD$54))/(1-(CIT_fed_deduction!CD38*CIT_history!CD$54*CIT_history!CD38)))</f>
        <v>0.04</v>
      </c>
      <c r="CE38" s="22">
        <f>IF(CIT_fed_deduction!CE38="",0,(CIT_history!CE38*(1-CIT_fed_deduction!CE38*CIT_history!CE$54))/(1-(CIT_fed_deduction!CE38*CIT_history!CE$54*CIT_history!CE38)))</f>
        <v>0.04</v>
      </c>
      <c r="CF38" s="22">
        <f>IF(CIT_fed_deduction!CF38="",0,(CIT_history!CF38*(1-CIT_fed_deduction!CF38*CIT_history!CF$54))/(1-(CIT_fed_deduction!CF38*CIT_history!CF$54*CIT_history!CF38)))</f>
        <v>0.04</v>
      </c>
      <c r="CG38" s="22">
        <f>IF(CIT_fed_deduction!CG38="",0,(CIT_history!CG38*(1-CIT_fed_deduction!CG38*CIT_history!CG$54))/(1-(CIT_fed_deduction!CG38*CIT_history!CG$54*CIT_history!CG38)))</f>
        <v>0.04</v>
      </c>
      <c r="CH38" s="22">
        <f>IF(CIT_fed_deduction!CH38="",0,(CIT_history!CH38*(1-CIT_fed_deduction!CH38*CIT_history!CH$54))/(1-(CIT_fed_deduction!CH38*CIT_history!CH$54*CIT_history!CH38)))</f>
        <v>0.04</v>
      </c>
      <c r="CI38" s="22">
        <f>IF(CIT_fed_deduction!CI38="",0,(CIT_history!CI38*(1-CIT_fed_deduction!CI38*CIT_history!CI$54))/(1-(CIT_fed_deduction!CI38*CIT_history!CI$54*CIT_history!CI38)))</f>
        <v>0.05</v>
      </c>
      <c r="CJ38" s="22">
        <f>IF(CIT_fed_deduction!CJ38="",0,(CIT_history!CJ38*(1-CIT_fed_deduction!CJ38*CIT_history!CJ$54))/(1-(CIT_fed_deduction!CJ38*CIT_history!CJ$54*CIT_history!CJ38)))</f>
        <v>0.05</v>
      </c>
      <c r="CK38" s="22">
        <f>IF(CIT_fed_deduction!CK38="",0,(CIT_history!CK38*(1-CIT_fed_deduction!CK38*CIT_history!CK$54))/(1-(CIT_fed_deduction!CK38*CIT_history!CK$54*CIT_history!CK38)))</f>
        <v>0.05</v>
      </c>
      <c r="CL38" s="22">
        <f>IF(CIT_fed_deduction!CL38="",0,(CIT_history!CL38*(1-CIT_fed_deduction!CL38*CIT_history!CL$54))/(1-(CIT_fed_deduction!CL38*CIT_history!CL$54*CIT_history!CL38)))</f>
        <v>0.05</v>
      </c>
      <c r="CM38" s="22">
        <f>IF(CIT_fed_deduction!CM38="",0,(CIT_history!CM38*(1-CIT_fed_deduction!CM38*CIT_history!CM$54))/(1-(CIT_fed_deduction!CM38*CIT_history!CM$54*CIT_history!CM38)))</f>
        <v>0.05</v>
      </c>
      <c r="CN38" s="22">
        <f>IF(CIT_fed_deduction!CN38="",0,(CIT_history!CN38*(1-CIT_fed_deduction!CN38*CIT_history!CN$54))/(1-(CIT_fed_deduction!CN38*CIT_history!CN$54*CIT_history!CN38)))</f>
        <v>0.06</v>
      </c>
      <c r="CO38" s="22">
        <f>IF(CIT_fed_deduction!CO38="",0,(CIT_history!CO38*(1-CIT_fed_deduction!CO38*CIT_history!CO$54))/(1-(CIT_fed_deduction!CO38*CIT_history!CO$54*CIT_history!CO38)))</f>
        <v>0.06</v>
      </c>
      <c r="CP38" s="22">
        <f>IF(CIT_fed_deduction!CP38="",0,(CIT_history!CP38*(1-CIT_fed_deduction!CP38*CIT_history!CP$54))/(1-(CIT_fed_deduction!CP38*CIT_history!CP$54*CIT_history!CP38)))</f>
        <v>0.06</v>
      </c>
      <c r="CQ38" s="22">
        <f>IF(CIT_fed_deduction!CQ38="",0,(CIT_history!CQ38*(1-CIT_fed_deduction!CQ38*CIT_history!CQ$54))/(1-(CIT_fed_deduction!CQ38*CIT_history!CQ$54*CIT_history!CQ38)))</f>
        <v>0.06</v>
      </c>
      <c r="CR38" s="22">
        <f>IF(CIT_fed_deduction!CR38="",0,(CIT_history!CR38*(1-CIT_fed_deduction!CR38*CIT_history!CR$54))/(1-(CIT_fed_deduction!CR38*CIT_history!CR$54*CIT_history!CR38)))</f>
        <v>0.06</v>
      </c>
      <c r="CS38" s="22">
        <f>IF(CIT_fed_deduction!CS38="",0,(CIT_history!CS38*(1-CIT_fed_deduction!CS38*CIT_history!CS$54))/(1-(CIT_fed_deduction!CS38*CIT_history!CS$54*CIT_history!CS38)))</f>
        <v>0.06</v>
      </c>
      <c r="CT38" s="22">
        <f>IF(CIT_fed_deduction!CT38="",0,(CIT_history!CT38*(1-CIT_fed_deduction!CT38*CIT_history!CT$54))/(1-(CIT_fed_deduction!CT38*CIT_history!CT$54*CIT_history!CT38)))</f>
        <v>0.06</v>
      </c>
      <c r="CU38" s="22">
        <f>IF(CIT_fed_deduction!CU38="",0,(CIT_history!CU38*(1-CIT_fed_deduction!CU38*CIT_history!CU$54))/(1-(CIT_fed_deduction!CU38*CIT_history!CU$54*CIT_history!CU38)))</f>
        <v>0.06</v>
      </c>
      <c r="CV38" s="22">
        <f>IF(CIT_fed_deduction!CV38="",0,(CIT_history!CV38*(1-CIT_fed_deduction!CV38*CIT_history!CV$54))/(1-(CIT_fed_deduction!CV38*CIT_history!CV$54*CIT_history!CV38)))</f>
        <v>0.06</v>
      </c>
      <c r="CW38" s="22">
        <f>IF(CIT_fed_deduction!CW38="",0,(CIT_history!CW38*(1-CIT_fed_deduction!CW38*CIT_history!CW$54))/(1-(CIT_fed_deduction!CW38*CIT_history!CW$54*CIT_history!CW38)))</f>
        <v>0.06</v>
      </c>
      <c r="CX38" s="22">
        <f>IF(CIT_fed_deduction!CX38="",0,(CIT_history!CX38*(1-CIT_fed_deduction!CX38*CIT_history!CX$54))/(1-(CIT_fed_deduction!CX38*CIT_history!CX$54*CIT_history!CX38)))</f>
        <v>0.06</v>
      </c>
      <c r="CY38" s="22">
        <f>IF(CIT_fed_deduction!CY38="",0,(CIT_history!CY38*(1-CIT_fed_deduction!CY38*CIT_history!CY$54))/(1-(CIT_fed_deduction!CY38*CIT_history!CY$54*CIT_history!CY38)))</f>
        <v>0.06</v>
      </c>
      <c r="CZ38" s="22">
        <f>IF(CIT_fed_deduction!CZ38="",0,(CIT_history!CZ38*(1-CIT_fed_deduction!CZ38*CIT_history!CZ$54))/(1-(CIT_fed_deduction!CZ38*CIT_history!CZ$54*CIT_history!CZ38)))</f>
        <v>0.06</v>
      </c>
      <c r="DA38" s="22">
        <f>IF(CIT_fed_deduction!DA38="",0,(CIT_history!DA38*(1-CIT_fed_deduction!DA38*CIT_history!DA$54))/(1-(CIT_fed_deduction!DA38*CIT_history!DA$54*CIT_history!DA38)))</f>
        <v>0.06</v>
      </c>
      <c r="DB38" s="22">
        <f>IF(CIT_fed_deduction!DB38="",0,(CIT_history!DB38*(1-CIT_fed_deduction!DB38*CIT_history!DB$54))/(1-(CIT_fed_deduction!DB38*CIT_history!DB$54*CIT_history!DB38)))</f>
        <v>0.06</v>
      </c>
      <c r="DC38" s="22">
        <f>IF(CIT_fed_deduction!DC38="",0,(CIT_history!DC38*(1-CIT_fed_deduction!DC38*CIT_history!DC$54))/(1-(CIT_fed_deduction!DC38*CIT_history!DC$54*CIT_history!DC38)))</f>
        <v>0.06</v>
      </c>
      <c r="DD38" s="22">
        <f>IF(CIT_fed_deduction!DD38="",0,(CIT_history!DD38*(1-CIT_fed_deduction!DD38*CIT_history!DD$54))/(1-(CIT_fed_deduction!DD38*CIT_history!DD$54*CIT_history!DD38)))</f>
        <v>0.06</v>
      </c>
      <c r="DE38" s="22">
        <f>IF(CIT_fed_deduction!DE38="",0,(CIT_history!DE38*(1-CIT_fed_deduction!DE38*CIT_history!DE$54))/(1-(CIT_fed_deduction!DE38*CIT_history!DE$54*CIT_history!DE38)))</f>
        <v>0.06</v>
      </c>
      <c r="DF38" s="22">
        <f>IF(CIT_fed_deduction!DF38="",0,(CIT_history!DF38*(1-CIT_fed_deduction!DF38*CIT_history!DF$54))/(1-(CIT_fed_deduction!DF38*CIT_history!DF$54*CIT_history!DF38)))</f>
        <v>0.06</v>
      </c>
      <c r="DG38" s="22">
        <f>IF(CIT_fed_deduction!DG38="",0,(CIT_history!DG38*(1-CIT_fed_deduction!DG38*CIT_history!DG$54))/(1-(CIT_fed_deduction!DG38*CIT_history!DG$54*CIT_history!DG38)))</f>
        <v>0.06</v>
      </c>
      <c r="DH38" s="22">
        <f>IF(CIT_fed_deduction!DH38="",0,(CIT_history!DH38*(1-CIT_fed_deduction!DH38*CIT_history!DH$54))/(1-(CIT_fed_deduction!DH38*CIT_history!DH$54*CIT_history!DH38)))</f>
        <v>0.06</v>
      </c>
      <c r="DI38" s="22">
        <f>IF(CIT_fed_deduction!DI38="",0,(CIT_history!DI38*(1-CIT_fed_deduction!DI38*CIT_history!DI$54))/(1-(CIT_fed_deduction!DI38*CIT_history!DI$54*CIT_history!DI38)))</f>
        <v>0.06</v>
      </c>
      <c r="DJ38" s="22">
        <f>IF(CIT_fed_deduction!DJ38="",0,(CIT_history!DJ38*(1-CIT_fed_deduction!DJ38*CIT_history!DJ$54))/(1-(CIT_fed_deduction!DJ38*CIT_history!DJ$54*CIT_history!DJ38)))</f>
        <v>0.06</v>
      </c>
      <c r="DK38" s="22">
        <f>IF(CIT_fed_deduction!DK38="",0,(CIT_history!DK38*(1-CIT_fed_deduction!DK38*CIT_history!DK$54))/(1-(CIT_fed_deduction!DK38*CIT_history!DK$54*CIT_history!DK38)))</f>
        <v>0.06</v>
      </c>
      <c r="DL38" s="22">
        <f>IF(CIT_fed_deduction!DL38="",0,(CIT_history!DL38*(1-CIT_fed_deduction!DL38*CIT_history!DL$54))/(1-(CIT_fed_deduction!DL38*CIT_history!DL$54*CIT_history!DL38)))</f>
        <v>0.06</v>
      </c>
      <c r="DM38" s="22">
        <f>IF(CIT_fed_deduction!DM38="",0,(CIT_history!DM38*(1-CIT_fed_deduction!DM38*CIT_history!DM$54))/(1-(CIT_fed_deduction!DM38*CIT_history!DM$54*CIT_history!DM38)))</f>
        <v>0.06</v>
      </c>
      <c r="DN38" s="22">
        <f>IF(CIT_fed_deduction!DN38="",0,(CIT_history!DN38*(1-CIT_fed_deduction!DN38*CIT_history!DN$54))/(1-(CIT_fed_deduction!DN38*CIT_history!DN$54*CIT_history!DN38)))</f>
        <v>0.06</v>
      </c>
      <c r="DO38" s="22">
        <f>IF(CIT_fed_deduction!DO38="",0,(CIT_history!DO38*(1-CIT_fed_deduction!DO38*CIT_history!DO$54))/(1-(CIT_fed_deduction!DO38*CIT_history!DO$54*CIT_history!DO38)))</f>
        <v>0.06</v>
      </c>
      <c r="DP38" s="22">
        <f>IF(CIT_fed_deduction!DP38="",0,(CIT_history!DP38*(1-CIT_fed_deduction!DP38*CIT_history!DP$54))/(1-(CIT_fed_deduction!DP38*CIT_history!DP$54*CIT_history!DP38)))</f>
        <v>0.06</v>
      </c>
      <c r="DQ38" s="22">
        <f>IF(CIT_fed_deduction!DQ38="",0,(CIT_history!DQ38*(1-CIT_fed_deduction!DQ38*CIT_history!DQ$54))/(1-(CIT_fed_deduction!DQ38*CIT_history!DQ$54*CIT_history!DQ38)))</f>
        <v>0.06</v>
      </c>
      <c r="DR38" s="22">
        <f>IF(CIT_fed_deduction!DR38="",0,(CIT_history!DR38*(1-CIT_fed_deduction!DR38*CIT_history!DR$54))/(1-(CIT_fed_deduction!DR38*CIT_history!DR$54*CIT_history!DR38)))</f>
        <v>0.06</v>
      </c>
      <c r="DS38" s="22">
        <f>IF(CIT_fed_deduction!DS38="",0,(CIT_history!DS38*(1-CIT_fed_deduction!DS38*CIT_history!DS$54))/(1-(CIT_fed_deduction!DS38*CIT_history!DS$54*CIT_history!DS38)))</f>
        <v>0.06</v>
      </c>
      <c r="DT38" s="22">
        <f>IF(CIT_fed_deduction!DT38="",0,(CIT_history!DT38*(1-CIT_fed_deduction!DT38*CIT_history!DT$54))/(1-(CIT_fed_deduction!DT38*CIT_history!DT$54*CIT_history!DT38)))</f>
        <v>0.04</v>
      </c>
      <c r="DU38" s="22">
        <f>IF(CIT_fed_deduction!DU38="",0,(CIT_history!DU38*(1-CIT_fed_deduction!DU38*CIT_history!DU$54))/(1-(CIT_fed_deduction!DU38*CIT_history!DU$54*CIT_history!DU38)))</f>
        <v>0.04</v>
      </c>
      <c r="DV38" s="22">
        <f>IF(CIT_fed_deduction!DV38="",0,(CIT_history!DV38*(1-CIT_fed_deduction!DV38*CIT_history!DV$54))/(1-(CIT_fed_deduction!DV38*CIT_history!DV$54*CIT_history!DV38)))</f>
        <v>0.04</v>
      </c>
      <c r="DW38" s="22">
        <f>IF(CIT_fed_deduction!DW38="",0,(CIT_history!DW38*(1-CIT_fed_deduction!DW38*CIT_history!DW$54))/(1-(CIT_fed_deduction!DW38*CIT_history!DW$54*CIT_history!DW38)))</f>
        <v>0.04</v>
      </c>
      <c r="DX38" s="22">
        <f>IF(CIT_fed_deduction!DX38="",0,(CIT_history!DX38*(1-CIT_fed_deduction!DX38*CIT_history!DX$54))/(1-(CIT_fed_deduction!DX38*CIT_history!DX$54*CIT_history!DX38)))</f>
        <v>0.04</v>
      </c>
      <c r="DY38" s="144">
        <f>IF(CIT_fed_deduction!DY38="",0,(CIT_history!DY38*(1-CIT_fed_deduction!DY38*CIT_history!DY$54))/(1-(CIT_fed_deduction!DY38*CIT_history!DY$54*CIT_history!DY38)))</f>
        <v>0.04</v>
      </c>
      <c r="DZ38" s="68"/>
      <c r="EA38" s="68"/>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1"/>
      <c r="FL38" s="1"/>
      <c r="FM38" s="1"/>
      <c r="FN38" s="1"/>
    </row>
    <row r="39" spans="1:170" ht="15" customHeight="1">
      <c r="A39" s="137" t="s">
        <v>63</v>
      </c>
      <c r="B39" s="22">
        <f>IF(CIT_fed_deduction!B39="",0,(CIT_history!B39*(1-CIT_fed_deduction!B39*CIT_history!B$54))/(1-(CIT_fed_deduction!B39*CIT_history!B$54*CIT_history!B39)))</f>
        <v>0</v>
      </c>
      <c r="C39" s="22">
        <f>IF(CIT_fed_deduction!C39="",0,(CIT_history!C39*(1-CIT_fed_deduction!C39*CIT_history!C$54))/(1-(CIT_fed_deduction!C39*CIT_history!C$54*CIT_history!C39)))</f>
        <v>0</v>
      </c>
      <c r="D39" s="22">
        <f>IF(CIT_fed_deduction!D39="",0,(CIT_history!D39*(1-CIT_fed_deduction!D39*CIT_history!D$54))/(1-(CIT_fed_deduction!D39*CIT_history!D$54*CIT_history!D39)))</f>
        <v>0</v>
      </c>
      <c r="E39" s="22">
        <f>IF(CIT_fed_deduction!E39="",0,(CIT_history!E39*(1-CIT_fed_deduction!E39*CIT_history!E$54))/(1-(CIT_fed_deduction!E39*CIT_history!E$54*CIT_history!E39)))</f>
        <v>0</v>
      </c>
      <c r="F39" s="22">
        <f>IF(CIT_fed_deduction!F39="",0,(CIT_history!F39*(1-CIT_fed_deduction!F39*CIT_history!F$54))/(1-(CIT_fed_deduction!F39*CIT_history!F$54*CIT_history!F39)))</f>
        <v>0</v>
      </c>
      <c r="G39" s="22">
        <f>IF(CIT_fed_deduction!G39="",0,(CIT_history!G39*(1-CIT_fed_deduction!G39*CIT_history!G$54))/(1-(CIT_fed_deduction!G39*CIT_history!G$54*CIT_history!G39)))</f>
        <v>0</v>
      </c>
      <c r="H39" s="22">
        <f>IF(CIT_fed_deduction!H39="",0,(CIT_history!H39*(1-CIT_fed_deduction!H39*CIT_history!H$54))/(1-(CIT_fed_deduction!H39*CIT_history!H$54*CIT_history!H39)))</f>
        <v>0</v>
      </c>
      <c r="I39" s="22">
        <f>IF(CIT_fed_deduction!I39="",0,(CIT_history!I39*(1-CIT_fed_deduction!I39*CIT_history!I$54))/(1-(CIT_fed_deduction!I39*CIT_history!I$54*CIT_history!I39)))</f>
        <v>0</v>
      </c>
      <c r="J39" s="22">
        <f>IF(CIT_fed_deduction!J39="",0,(CIT_history!J39*(1-CIT_fed_deduction!J39*CIT_history!J$54))/(1-(CIT_fed_deduction!J39*CIT_history!J$54*CIT_history!J39)))</f>
        <v>0</v>
      </c>
      <c r="K39" s="22">
        <f>IF(CIT_fed_deduction!K39="",0,(CIT_history!K39*(1-CIT_fed_deduction!K39*CIT_history!K$54))/(1-(CIT_fed_deduction!K39*CIT_history!K$54*CIT_history!K39)))</f>
        <v>0</v>
      </c>
      <c r="L39" s="22">
        <f>IF(CIT_fed_deduction!L39="",0,(CIT_history!L39*(1-CIT_fed_deduction!L39*CIT_history!L$54))/(1-(CIT_fed_deduction!L39*CIT_history!L$54*CIT_history!L39)))</f>
        <v>0</v>
      </c>
      <c r="M39" s="22">
        <f>IF(CIT_fed_deduction!M39="",0,(CIT_history!M39*(1-CIT_fed_deduction!M39*CIT_history!M$54))/(1-(CIT_fed_deduction!M39*CIT_history!M$54*CIT_history!M39)))</f>
        <v>0</v>
      </c>
      <c r="N39" s="22">
        <f>IF(CIT_fed_deduction!N39="",0,(CIT_history!N39*(1-CIT_fed_deduction!N39*CIT_history!N$54))/(1-(CIT_fed_deduction!N39*CIT_history!N$54*CIT_history!N39)))</f>
        <v>0</v>
      </c>
      <c r="O39" s="22">
        <f>IF(CIT_fed_deduction!O39="",0,(CIT_history!O39*(1-CIT_fed_deduction!O39*CIT_history!O$54))/(1-(CIT_fed_deduction!O39*CIT_history!O$54*CIT_history!O39)))</f>
        <v>0</v>
      </c>
      <c r="P39" s="22">
        <f>IF(CIT_fed_deduction!P39="",0,(CIT_history!P39*(1-CIT_fed_deduction!P39*CIT_history!P$54))/(1-(CIT_fed_deduction!P39*CIT_history!P$54*CIT_history!P39)))</f>
        <v>0</v>
      </c>
      <c r="Q39" s="22">
        <f>IF(CIT_fed_deduction!Q39="",0,(CIT_history!Q39*(1-CIT_fed_deduction!Q39*CIT_history!Q$54))/(1-(CIT_fed_deduction!Q39*CIT_history!Q$54*CIT_history!Q39)))</f>
        <v>0</v>
      </c>
      <c r="R39" s="22">
        <f>IF(CIT_fed_deduction!R39="",0,(CIT_history!R39*(1-CIT_fed_deduction!R39*CIT_history!R$54))/(1-(CIT_fed_deduction!R39*CIT_history!R$54*CIT_history!R39)))</f>
        <v>0</v>
      </c>
      <c r="S39" s="22">
        <f>IF(CIT_fed_deduction!S39="",0,(CIT_history!S39*(1-CIT_fed_deduction!S39*CIT_history!S$54))/(1-(CIT_fed_deduction!S39*CIT_history!S$54*CIT_history!S39)))</f>
        <v>0</v>
      </c>
      <c r="T39" s="22">
        <f>IF(CIT_fed_deduction!T39="",0,(CIT_history!T39*(1-CIT_fed_deduction!T39*CIT_history!T$54))/(1-(CIT_fed_deduction!T39*CIT_history!T$54*CIT_history!T39)))</f>
        <v>0</v>
      </c>
      <c r="U39" s="22">
        <f>IF(CIT_fed_deduction!U39="",0,(CIT_history!U39*(1-CIT_fed_deduction!U39*CIT_history!U$54))/(1-(CIT_fed_deduction!U39*CIT_history!U$54*CIT_history!U39)))</f>
        <v>0</v>
      </c>
      <c r="V39" s="22">
        <f>IF(CIT_fed_deduction!V39="",0,(CIT_history!V39*(1-CIT_fed_deduction!V39*CIT_history!V$54))/(1-(CIT_fed_deduction!V39*CIT_history!V$54*CIT_history!V39)))</f>
        <v>0</v>
      </c>
      <c r="W39" s="22">
        <f>IF(CIT_fed_deduction!W39="",0,(CIT_history!W39*(1-CIT_fed_deduction!W39*CIT_history!W$54))/(1-(CIT_fed_deduction!W39*CIT_history!W$54*CIT_history!W39)))</f>
        <v>0</v>
      </c>
      <c r="X39" s="22">
        <f>IF(CIT_fed_deduction!X39="",0,(CIT_history!X39*(1-CIT_fed_deduction!X39*CIT_history!X$54))/(1-(CIT_fed_deduction!X39*CIT_history!X$54*CIT_history!X39)))</f>
        <v>0</v>
      </c>
      <c r="Y39" s="22">
        <f>IF(CIT_fed_deduction!Y39="",0,(CIT_history!Y39*(1-CIT_fed_deduction!Y39*CIT_history!Y$54))/(1-(CIT_fed_deduction!Y39*CIT_history!Y$54*CIT_history!Y39)))</f>
        <v>5.2896725440806043E-2</v>
      </c>
      <c r="Z39" s="22">
        <f>IF(CIT_fed_deduction!Z39="",0,(CIT_history!Z39*(1-CIT_fed_deduction!Z39*CIT_history!Z$54))/(1-(CIT_fed_deduction!Z39*CIT_history!Z$54*CIT_history!Z39)))</f>
        <v>0</v>
      </c>
      <c r="AA39" s="22">
        <f>IF(CIT_fed_deduction!AA39="",0,(CIT_history!AA39*(1-CIT_fed_deduction!AA39*CIT_history!AA$54))/(1-(CIT_fed_deduction!AA39*CIT_history!AA$54*CIT_history!AA39)))</f>
        <v>0</v>
      </c>
      <c r="AB39" s="22">
        <f>IF(CIT_fed_deduction!AB39="",0,(CIT_history!AB39*(1-CIT_fed_deduction!AB39*CIT_history!AB$54))/(1-(CIT_fed_deduction!AB39*CIT_history!AB$54*CIT_history!AB39)))</f>
        <v>0</v>
      </c>
      <c r="AC39" s="22">
        <f>IF(CIT_fed_deduction!AC39="",0,(CIT_history!AC39*(1-CIT_fed_deduction!AC39*CIT_history!AC$54))/(1-(CIT_fed_deduction!AC39*CIT_history!AC$54*CIT_history!AC39)))</f>
        <v>0</v>
      </c>
      <c r="AD39" s="22">
        <f>IF(CIT_fed_deduction!AD39="",0,(CIT_history!AD39*(1-CIT_fed_deduction!AD39*CIT_history!AD$54))/(1-(CIT_fed_deduction!AD39*CIT_history!AD$54*CIT_history!AD39)))</f>
        <v>0</v>
      </c>
      <c r="AE39" s="22">
        <f>IF(CIT_fed_deduction!AE39="",0,(CIT_history!AE39*(1-CIT_fed_deduction!AE39*CIT_history!AE$54))/(1-(CIT_fed_deduction!AE39*CIT_history!AE$54*CIT_history!AE39)))</f>
        <v>4.4746103569632982E-2</v>
      </c>
      <c r="AF39" s="22">
        <f>IF(CIT_fed_deduction!AF39="",0,(CIT_history!AF39*(1-CIT_fed_deduction!AF39*CIT_history!AF$54))/(1-(CIT_fed_deduction!AF39*CIT_history!AF$54*CIT_history!AF39)))</f>
        <v>4.4265593561368215E-2</v>
      </c>
      <c r="AG39" s="22">
        <f>IF(CIT_fed_deduction!AG39="",0,(CIT_history!AG39*(1-CIT_fed_deduction!AG39*CIT_history!AG$54))/(1-(CIT_fed_deduction!AG39*CIT_history!AG$54*CIT_history!AG39)))</f>
        <v>4.4265593561368215E-2</v>
      </c>
      <c r="AH39" s="22">
        <f>IF(CIT_fed_deduction!AH39="",0,(CIT_history!AH39*(1-CIT_fed_deduction!AH39*CIT_history!AH$54))/(1-(CIT_fed_deduction!AH39*CIT_history!AH$54*CIT_history!AH39)))</f>
        <v>6.9767441860465129E-2</v>
      </c>
      <c r="AI39" s="22">
        <f>IF(CIT_fed_deduction!AI39="",0,(CIT_history!AI39*(1-CIT_fed_deduction!AI39*CIT_history!AI$54))/(1-(CIT_fed_deduction!AI39*CIT_history!AI$54*CIT_history!AI39)))</f>
        <v>0.08</v>
      </c>
      <c r="AJ39" s="22">
        <f>IF(CIT_fed_deduction!AJ39="",0,(CIT_history!AJ39*(1-CIT_fed_deduction!AJ39*CIT_history!AJ$54))/(1-(CIT_fed_deduction!AJ39*CIT_history!AJ$54*CIT_history!AJ39)))</f>
        <v>0.08</v>
      </c>
      <c r="AK39" s="22">
        <f>IF(CIT_fed_deduction!AK39="",0,(CIT_history!AK39*(1-CIT_fed_deduction!AK39*CIT_history!AK$54))/(1-(CIT_fed_deduction!AK39*CIT_history!AK$54*CIT_history!AK39)))</f>
        <v>0.08</v>
      </c>
      <c r="AL39" s="22">
        <f>IF(CIT_fed_deduction!AL39="",0,(CIT_history!AL39*(1-CIT_fed_deduction!AL39*CIT_history!AL$54))/(1-(CIT_fed_deduction!AL39*CIT_history!AL$54*CIT_history!AL39)))</f>
        <v>0.08</v>
      </c>
      <c r="AM39" s="22">
        <f>IF(CIT_fed_deduction!AM39="",0,(CIT_history!AM39*(1-CIT_fed_deduction!AM39*CIT_history!AM$54))/(1-(CIT_fed_deduction!AM39*CIT_history!AM$54*CIT_history!AM39)))</f>
        <v>0.08</v>
      </c>
      <c r="AN39" s="22">
        <f>IF(CIT_fed_deduction!AN39="",0,(CIT_history!AN39*(1-CIT_fed_deduction!AN39*CIT_history!AN$54))/(1-(CIT_fed_deduction!AN39*CIT_history!AN$54*CIT_history!AN39)))</f>
        <v>0.08</v>
      </c>
      <c r="AO39" s="22">
        <f>IF(CIT_fed_deduction!AO39="",0,(CIT_history!AO39*(1-CIT_fed_deduction!AO39*CIT_history!AO$54))/(1-(CIT_fed_deduction!AO39*CIT_history!AO$54*CIT_history!AO39)))</f>
        <v>0.08</v>
      </c>
      <c r="AP39" s="22">
        <f>IF(CIT_fed_deduction!AP39="",0,(CIT_history!AP39*(1-CIT_fed_deduction!AP39*CIT_history!AP$54))/(1-(CIT_fed_deduction!AP39*CIT_history!AP$54*CIT_history!AP39)))</f>
        <v>0.08</v>
      </c>
      <c r="AQ39" s="22">
        <f>IF(CIT_fed_deduction!AQ39="",0,(CIT_history!AQ39*(1-CIT_fed_deduction!AQ39*CIT_history!AQ$54))/(1-(CIT_fed_deduction!AQ39*CIT_history!AQ$54*CIT_history!AQ39)))</f>
        <v>0.08</v>
      </c>
      <c r="AR39" s="22">
        <f>IF(CIT_fed_deduction!AR39="",0,(CIT_history!AR39*(1-CIT_fed_deduction!AR39*CIT_history!AR$54))/(1-(CIT_fed_deduction!AR39*CIT_history!AR$54*CIT_history!AR39)))</f>
        <v>0.08</v>
      </c>
      <c r="AS39" s="22">
        <f>IF(CIT_fed_deduction!AS39="",0,(CIT_history!AS39*(1-CIT_fed_deduction!AS39*CIT_history!AS$54))/(1-(CIT_fed_deduction!AS39*CIT_history!AS$54*CIT_history!AS39)))</f>
        <v>0.08</v>
      </c>
      <c r="AT39" s="22">
        <f>IF(CIT_fed_deduction!AT39="",0,(CIT_history!AT39*(1-CIT_fed_deduction!AT39*CIT_history!AT$54))/(1-(CIT_fed_deduction!AT39*CIT_history!AT$54*CIT_history!AT39)))</f>
        <v>0.08</v>
      </c>
      <c r="AU39" s="22">
        <f>IF(CIT_fed_deduction!AU39="",0,(CIT_history!AU39*(1-CIT_fed_deduction!AU39*CIT_history!AU$54))/(1-(CIT_fed_deduction!AU39*CIT_history!AU$54*CIT_history!AU39)))</f>
        <v>0.08</v>
      </c>
      <c r="AV39" s="22">
        <f>IF(CIT_fed_deduction!AV39="",0,(CIT_history!AV39*(1-CIT_fed_deduction!AV39*CIT_history!AV$54))/(1-(CIT_fed_deduction!AV39*CIT_history!AV$54*CIT_history!AV39)))</f>
        <v>0.08</v>
      </c>
      <c r="AW39" s="22">
        <f>IF(CIT_fed_deduction!AW39="",0,(CIT_history!AW39*(1-CIT_fed_deduction!AW39*CIT_history!AW$54))/(1-(CIT_fed_deduction!AW39*CIT_history!AW$54*CIT_history!AW39)))</f>
        <v>0.08</v>
      </c>
      <c r="AX39" s="22">
        <f>IF(CIT_fed_deduction!AX39="",0,(CIT_history!AX39*(1-CIT_fed_deduction!AX39*CIT_history!AX$54))/(1-(CIT_fed_deduction!AX39*CIT_history!AX$54*CIT_history!AX39)))</f>
        <v>0.08</v>
      </c>
      <c r="AY39" s="22">
        <f>IF(CIT_fed_deduction!AY39="",0,(CIT_history!AY39*(1-CIT_fed_deduction!AY39*CIT_history!AY$54))/(1-(CIT_fed_deduction!AY39*CIT_history!AY$54*CIT_history!AY39)))</f>
        <v>0.08</v>
      </c>
      <c r="AZ39" s="22">
        <f>IF(CIT_fed_deduction!AZ39="",0,(CIT_history!AZ39*(1-CIT_fed_deduction!AZ39*CIT_history!AZ$54))/(1-(CIT_fed_deduction!AZ39*CIT_history!AZ$54*CIT_history!AZ39)))</f>
        <v>0.08</v>
      </c>
      <c r="BA39" s="22">
        <f>IF(CIT_fed_deduction!BA39="",0,(CIT_history!BA39*(1-CIT_fed_deduction!BA39*CIT_history!BA$54))/(1-(CIT_fed_deduction!BA39*CIT_history!BA$54*CIT_history!BA39)))</f>
        <v>0.08</v>
      </c>
      <c r="BB39" s="22">
        <f>IF(CIT_fed_deduction!BB39="",0,(CIT_history!BB39*(1-CIT_fed_deduction!BB39*CIT_history!BB$54))/(1-(CIT_fed_deduction!BB39*CIT_history!BB$54*CIT_history!BB39)))</f>
        <v>0.08</v>
      </c>
      <c r="BC39" s="22">
        <f>IF(CIT_fed_deduction!BC39="",0,(CIT_history!BC39*(1-CIT_fed_deduction!BC39*CIT_history!BC$54))/(1-(CIT_fed_deduction!BC39*CIT_history!BC$54*CIT_history!BC39)))</f>
        <v>0.08</v>
      </c>
      <c r="BD39" s="22">
        <f>IF(CIT_fed_deduction!BD39="",0,(CIT_history!BD39*(1-CIT_fed_deduction!BD39*CIT_history!BD$54))/(1-(CIT_fed_deduction!BD39*CIT_history!BD$54*CIT_history!BD39)))</f>
        <v>0.08</v>
      </c>
      <c r="BE39" s="22">
        <f>IF(CIT_fed_deduction!BE39="",0,(CIT_history!BE39*(1-CIT_fed_deduction!BE39*CIT_history!BE$54))/(1-(CIT_fed_deduction!BE39*CIT_history!BE$54*CIT_history!BE39)))</f>
        <v>0.04</v>
      </c>
      <c r="BF39" s="22">
        <f>IF(CIT_fed_deduction!BF39="",0,(CIT_history!BF39*(1-CIT_fed_deduction!BF39*CIT_history!BF$54))/(1-(CIT_fed_deduction!BF39*CIT_history!BF$54*CIT_history!BF39)))</f>
        <v>0.04</v>
      </c>
      <c r="BG39" s="22">
        <f>IF(CIT_fed_deduction!BG39="",0,(CIT_history!BG39*(1-CIT_fed_deduction!BG39*CIT_history!BG$54))/(1-(CIT_fed_deduction!BG39*CIT_history!BG$54*CIT_history!BG39)))</f>
        <v>0.06</v>
      </c>
      <c r="BH39" s="22">
        <f>IF(CIT_fed_deduction!BH39="",0,(CIT_history!BH39*(1-CIT_fed_deduction!BH39*CIT_history!BH$54))/(1-(CIT_fed_deduction!BH39*CIT_history!BH$54*CIT_history!BH39)))</f>
        <v>0.06</v>
      </c>
      <c r="BI39" s="22">
        <f>IF(CIT_fed_deduction!BI39="",0,(CIT_history!BI39*(1-CIT_fed_deduction!BI39*CIT_history!BI$54))/(1-(CIT_fed_deduction!BI39*CIT_history!BI$54*CIT_history!BI39)))</f>
        <v>0.06</v>
      </c>
      <c r="BJ39" s="22">
        <f>IF(CIT_fed_deduction!BJ39="",0,(CIT_history!BJ39*(1-CIT_fed_deduction!BJ39*CIT_history!BJ$54))/(1-(CIT_fed_deduction!BJ39*CIT_history!BJ$54*CIT_history!BJ39)))</f>
        <v>0.06</v>
      </c>
      <c r="BK39" s="22">
        <f>IF(CIT_fed_deduction!BK39="",0,(CIT_history!BK39*(1-CIT_fed_deduction!BK39*CIT_history!BK$54))/(1-(CIT_fed_deduction!BK39*CIT_history!BK$54*CIT_history!BK39)))</f>
        <v>0.06</v>
      </c>
      <c r="BL39" s="22">
        <f>IF(CIT_fed_deduction!BL39="",0,(CIT_history!BL39*(1-CIT_fed_deduction!BL39*CIT_history!BL$54))/(1-(CIT_fed_deduction!BL39*CIT_history!BL$54*CIT_history!BL39)))</f>
        <v>0.06</v>
      </c>
      <c r="BM39" s="22">
        <f>IF(CIT_fed_deduction!BM39="",0,(CIT_history!BM39*(1-CIT_fed_deduction!BM39*CIT_history!BM$54))/(1-(CIT_fed_deduction!BM39*CIT_history!BM$54*CIT_history!BM39)))</f>
        <v>0.06</v>
      </c>
      <c r="BN39" s="22">
        <f>IF(CIT_fed_deduction!BN39="",0,(CIT_history!BN39*(1-CIT_fed_deduction!BN39*CIT_history!BN$54))/(1-(CIT_fed_deduction!BN39*CIT_history!BN$54*CIT_history!BN39)))</f>
        <v>0.06</v>
      </c>
      <c r="BO39" s="22">
        <f>IF(CIT_fed_deduction!BO39="",0,(CIT_history!BO39*(1-CIT_fed_deduction!BO39*CIT_history!BO$54))/(1-(CIT_fed_deduction!BO39*CIT_history!BO$54*CIT_history!BO39)))</f>
        <v>0.06</v>
      </c>
      <c r="BP39" s="22">
        <f>IF(CIT_fed_deduction!BP39="",0,(CIT_history!BP39*(1-CIT_fed_deduction!BP39*CIT_history!BP$54))/(1-(CIT_fed_deduction!BP39*CIT_history!BP$54*CIT_history!BP39)))</f>
        <v>0.06</v>
      </c>
      <c r="BQ39" s="22">
        <f>IF(CIT_fed_deduction!BQ39="",0,(CIT_history!BQ39*(1-CIT_fed_deduction!BQ39*CIT_history!BQ$54))/(1-(CIT_fed_deduction!BQ39*CIT_history!BQ$54*CIT_history!BQ39)))</f>
        <v>0.06</v>
      </c>
      <c r="BR39" s="22">
        <f>IF(CIT_fed_deduction!BR39="",0,(CIT_history!BR39*(1-CIT_fed_deduction!BR39*CIT_history!BR$54))/(1-(CIT_fed_deduction!BR39*CIT_history!BR$54*CIT_history!BR39)))</f>
        <v>0.06</v>
      </c>
      <c r="BS39" s="22">
        <f>IF(CIT_fed_deduction!BS39="",0,(CIT_history!BS39*(1-CIT_fed_deduction!BS39*CIT_history!BS$54))/(1-(CIT_fed_deduction!BS39*CIT_history!BS$54*CIT_history!BS39)))</f>
        <v>0.06</v>
      </c>
      <c r="BT39" s="22">
        <f>IF(CIT_fed_deduction!BT39="",0,(CIT_history!BT39*(1-CIT_fed_deduction!BT39*CIT_history!BT$54))/(1-(CIT_fed_deduction!BT39*CIT_history!BT$54*CIT_history!BT39)))</f>
        <v>0.06</v>
      </c>
      <c r="BU39" s="22">
        <f>IF(CIT_fed_deduction!BU39="",0,(CIT_history!BU39*(1-CIT_fed_deduction!BU39*CIT_history!BU$54))/(1-(CIT_fed_deduction!BU39*CIT_history!BU$54*CIT_history!BU39)))</f>
        <v>0.06</v>
      </c>
      <c r="BV39" s="22">
        <f>IF(CIT_fed_deduction!BV39="",0,(CIT_history!BV39*(1-CIT_fed_deduction!BV39*CIT_history!BV$54))/(1-(CIT_fed_deduction!BV39*CIT_history!BV$54*CIT_history!BV39)))</f>
        <v>0.06</v>
      </c>
      <c r="BW39" s="22">
        <f>IF(CIT_fed_deduction!BW39="",0,(CIT_history!BW39*(1-CIT_fed_deduction!BW39*CIT_history!BW$54))/(1-(CIT_fed_deduction!BW39*CIT_history!BW$54*CIT_history!BW39)))</f>
        <v>0.06</v>
      </c>
      <c r="BX39" s="22">
        <f>IF(CIT_fed_deduction!BX39="",0,(CIT_history!BX39*(1-CIT_fed_deduction!BX39*CIT_history!BX$54))/(1-(CIT_fed_deduction!BX39*CIT_history!BX$54*CIT_history!BX39)))</f>
        <v>0.06</v>
      </c>
      <c r="BY39" s="22">
        <f>IF(CIT_fed_deduction!BY39="",0,(CIT_history!BY39*(1-CIT_fed_deduction!BY39*CIT_history!BY$54))/(1-(CIT_fed_deduction!BY39*CIT_history!BY$54*CIT_history!BY39)))</f>
        <v>0.06</v>
      </c>
      <c r="BZ39" s="22">
        <f>IF(CIT_fed_deduction!BZ39="",0,(CIT_history!BZ39*(1-CIT_fed_deduction!BZ39*CIT_history!BZ$54))/(1-(CIT_fed_deduction!BZ39*CIT_history!BZ$54*CIT_history!BZ39)))</f>
        <v>6.5000000000000002E-2</v>
      </c>
      <c r="CA39" s="22">
        <f>IF(CIT_fed_deduction!CA39="",0,(CIT_history!CA39*(1-CIT_fed_deduction!CA39*CIT_history!CA$54))/(1-(CIT_fed_deduction!CA39*CIT_history!CA$54*CIT_history!CA39)))</f>
        <v>7.0000000000000007E-2</v>
      </c>
      <c r="CB39" s="22">
        <f>IF(CIT_fed_deduction!CB39="",0,(CIT_history!CB39*(1-CIT_fed_deduction!CB39*CIT_history!CB$54))/(1-(CIT_fed_deduction!CB39*CIT_history!CB$54*CIT_history!CB39)))</f>
        <v>7.4999999999999997E-2</v>
      </c>
      <c r="CC39" s="22">
        <f>IF(CIT_fed_deduction!CC39="",0,(CIT_history!CC39*(1-CIT_fed_deduction!CC39*CIT_history!CC$54))/(1-(CIT_fed_deduction!CC39*CIT_history!CC$54*CIT_history!CC39)))</f>
        <v>7.4999999999999997E-2</v>
      </c>
      <c r="CD39" s="22">
        <f>IF(CIT_fed_deduction!CD39="",0,(CIT_history!CD39*(1-CIT_fed_deduction!CD39*CIT_history!CD$54))/(1-(CIT_fed_deduction!CD39*CIT_history!CD$54*CIT_history!CD39)))</f>
        <v>7.4999999999999997E-2</v>
      </c>
      <c r="CE39" s="22">
        <f>IF(CIT_fed_deduction!CE39="",0,(CIT_history!CE39*(1-CIT_fed_deduction!CE39*CIT_history!CE$54))/(1-(CIT_fed_deduction!CE39*CIT_history!CE$54*CIT_history!CE39)))</f>
        <v>7.4999999999999997E-2</v>
      </c>
      <c r="CF39" s="22">
        <f>IF(CIT_fed_deduction!CF39="",0,(CIT_history!CF39*(1-CIT_fed_deduction!CF39*CIT_history!CF$54))/(1-(CIT_fed_deduction!CF39*CIT_history!CF$54*CIT_history!CF39)))</f>
        <v>7.4999999999999997E-2</v>
      </c>
      <c r="CG39" s="22">
        <f>IF(CIT_fed_deduction!CG39="",0,(CIT_history!CG39*(1-CIT_fed_deduction!CG39*CIT_history!CG$54))/(1-(CIT_fed_deduction!CG39*CIT_history!CG$54*CIT_history!CG39)))</f>
        <v>7.4999999999999997E-2</v>
      </c>
      <c r="CH39" s="22">
        <f>IF(CIT_fed_deduction!CH39="",0,(CIT_history!CH39*(1-CIT_fed_deduction!CH39*CIT_history!CH$54))/(1-(CIT_fed_deduction!CH39*CIT_history!CH$54*CIT_history!CH39)))</f>
        <v>7.4999999999999997E-2</v>
      </c>
      <c r="CI39" s="22">
        <f>IF(CIT_fed_deduction!CI39="",0,(CIT_history!CI39*(1-CIT_fed_deduction!CI39*CIT_history!CI$54))/(1-(CIT_fed_deduction!CI39*CIT_history!CI$54*CIT_history!CI39)))</f>
        <v>7.4999999999999997E-2</v>
      </c>
      <c r="CJ39" s="22">
        <f>IF(CIT_fed_deduction!CJ39="",0,(CIT_history!CJ39*(1-CIT_fed_deduction!CJ39*CIT_history!CJ$54))/(1-(CIT_fed_deduction!CJ39*CIT_history!CJ$54*CIT_history!CJ39)))</f>
        <v>7.4999999999999997E-2</v>
      </c>
      <c r="CK39" s="22">
        <f>IF(CIT_fed_deduction!CK39="",0,(CIT_history!CK39*(1-CIT_fed_deduction!CK39*CIT_history!CK$54))/(1-(CIT_fed_deduction!CK39*CIT_history!CK$54*CIT_history!CK39)))</f>
        <v>6.6000000000000003E-2</v>
      </c>
      <c r="CL39" s="22">
        <f>IF(CIT_fed_deduction!CL39="",0,(CIT_history!CL39*(1-CIT_fed_deduction!CL39*CIT_history!CL$54))/(1-(CIT_fed_deduction!CL39*CIT_history!CL$54*CIT_history!CL39)))</f>
        <v>6.6000000000000003E-2</v>
      </c>
      <c r="CM39" s="22">
        <f>IF(CIT_fed_deduction!CM39="",0,(CIT_history!CM39*(1-CIT_fed_deduction!CM39*CIT_history!CM$54))/(1-(CIT_fed_deduction!CM39*CIT_history!CM$54*CIT_history!CM39)))</f>
        <v>6.6000000000000003E-2</v>
      </c>
      <c r="CN39" s="22">
        <f>IF(CIT_fed_deduction!CN39="",0,(CIT_history!CN39*(1-CIT_fed_deduction!CN39*CIT_history!CN$54))/(1-(CIT_fed_deduction!CN39*CIT_history!CN$54*CIT_history!CN39)))</f>
        <v>6.6000000000000003E-2</v>
      </c>
      <c r="CO39" s="22">
        <f>IF(CIT_fed_deduction!CO39="",0,(CIT_history!CO39*(1-CIT_fed_deduction!CO39*CIT_history!CO$54))/(1-(CIT_fed_deduction!CO39*CIT_history!CO$54*CIT_history!CO39)))</f>
        <v>6.6000000000000003E-2</v>
      </c>
      <c r="CP39" s="22">
        <f>IF(CIT_fed_deduction!CP39="",0,(CIT_history!CP39*(1-CIT_fed_deduction!CP39*CIT_history!CP$54))/(1-(CIT_fed_deduction!CP39*CIT_history!CP$54*CIT_history!CP39)))</f>
        <v>6.6000000000000003E-2</v>
      </c>
      <c r="CQ39" s="22">
        <f>IF(CIT_fed_deduction!CQ39="",0,(CIT_history!CQ39*(1-CIT_fed_deduction!CQ39*CIT_history!CQ$54))/(1-(CIT_fed_deduction!CQ39*CIT_history!CQ$54*CIT_history!CQ39)))</f>
        <v>6.6000000000000003E-2</v>
      </c>
      <c r="CR39" s="22">
        <f>IF(CIT_fed_deduction!CR39="",0,(CIT_history!CR39*(1-CIT_fed_deduction!CR39*CIT_history!CR$54))/(1-(CIT_fed_deduction!CR39*CIT_history!CR$54*CIT_history!CR39)))</f>
        <v>6.6000000000000003E-2</v>
      </c>
      <c r="CS39" s="22">
        <f>IF(CIT_fed_deduction!CS39="",0,(CIT_history!CS39*(1-CIT_fed_deduction!CS39*CIT_history!CS$54))/(1-(CIT_fed_deduction!CS39*CIT_history!CS$54*CIT_history!CS39)))</f>
        <v>6.6000000000000003E-2</v>
      </c>
      <c r="CT39" s="22">
        <f>IF(CIT_fed_deduction!CT39="",0,(CIT_history!CT39*(1-CIT_fed_deduction!CT39*CIT_history!CT$54))/(1-(CIT_fed_deduction!CT39*CIT_history!CT$54*CIT_history!CT39)))</f>
        <v>6.6000000000000003E-2</v>
      </c>
      <c r="CU39" s="22">
        <f>IF(CIT_fed_deduction!CU39="",0,(CIT_history!CU39*(1-CIT_fed_deduction!CU39*CIT_history!CU$54))/(1-(CIT_fed_deduction!CU39*CIT_history!CU$54*CIT_history!CU39)))</f>
        <v>6.6000000000000003E-2</v>
      </c>
      <c r="CV39" s="22">
        <f>IF(CIT_fed_deduction!CV39="",0,(CIT_history!CV39*(1-CIT_fed_deduction!CV39*CIT_history!CV$54))/(1-(CIT_fed_deduction!CV39*CIT_history!CV$54*CIT_history!CV39)))</f>
        <v>6.6000000000000003E-2</v>
      </c>
      <c r="CW39" s="22">
        <f>IF(CIT_fed_deduction!CW39="",0,(CIT_history!CW39*(1-CIT_fed_deduction!CW39*CIT_history!CW$54))/(1-(CIT_fed_deduction!CW39*CIT_history!CW$54*CIT_history!CW39)))</f>
        <v>6.6000000000000003E-2</v>
      </c>
      <c r="CX39" s="22">
        <f>IF(CIT_fed_deduction!CX39="",0,(CIT_history!CX39*(1-CIT_fed_deduction!CX39*CIT_history!CX$54))/(1-(CIT_fed_deduction!CX39*CIT_history!CX$54*CIT_history!CX39)))</f>
        <v>6.6000000000000003E-2</v>
      </c>
      <c r="CY39" s="22">
        <f>IF(CIT_fed_deduction!CY39="",0,(CIT_history!CY39*(1-CIT_fed_deduction!CY39*CIT_history!CY$54))/(1-(CIT_fed_deduction!CY39*CIT_history!CY$54*CIT_history!CY39)))</f>
        <v>6.6000000000000003E-2</v>
      </c>
      <c r="CZ39" s="22">
        <f>IF(CIT_fed_deduction!CZ39="",0,(CIT_history!CZ39*(1-CIT_fed_deduction!CZ39*CIT_history!CZ$54))/(1-(CIT_fed_deduction!CZ39*CIT_history!CZ$54*CIT_history!CZ39)))</f>
        <v>6.6000000000000003E-2</v>
      </c>
      <c r="DA39" s="22">
        <f>IF(CIT_fed_deduction!DA39="",0,(CIT_history!DA39*(1-CIT_fed_deduction!DA39*CIT_history!DA$54))/(1-(CIT_fed_deduction!DA39*CIT_history!DA$54*CIT_history!DA39)))</f>
        <v>6.6000000000000003E-2</v>
      </c>
      <c r="DB39" s="22">
        <f>IF(CIT_fed_deduction!DB39="",0,(CIT_history!DB39*(1-CIT_fed_deduction!DB39*CIT_history!DB$54))/(1-(CIT_fed_deduction!DB39*CIT_history!DB$54*CIT_history!DB39)))</f>
        <v>6.6000000000000003E-2</v>
      </c>
      <c r="DC39" s="22">
        <f>IF(CIT_fed_deduction!DC39="",0,(CIT_history!DC39*(1-CIT_fed_deduction!DC39*CIT_history!DC$54))/(1-(CIT_fed_deduction!DC39*CIT_history!DC$54*CIT_history!DC39)))</f>
        <v>6.6000000000000003E-2</v>
      </c>
      <c r="DD39" s="22">
        <f>IF(CIT_fed_deduction!DD39="",0,(CIT_history!DD39*(1-CIT_fed_deduction!DD39*CIT_history!DD$54))/(1-(CIT_fed_deduction!DD39*CIT_history!DD$54*CIT_history!DD39)))</f>
        <v>6.6000000000000003E-2</v>
      </c>
      <c r="DE39" s="22">
        <f>IF(CIT_fed_deduction!DE39="",0,(CIT_history!DE39*(1-CIT_fed_deduction!DE39*CIT_history!DE$54))/(1-(CIT_fed_deduction!DE39*CIT_history!DE$54*CIT_history!DE39)))</f>
        <v>6.6000000000000003E-2</v>
      </c>
      <c r="DF39" s="22">
        <f>IF(CIT_fed_deduction!DF39="",0,(CIT_history!DF39*(1-CIT_fed_deduction!DF39*CIT_history!DF$54))/(1-(CIT_fed_deduction!DF39*CIT_history!DF$54*CIT_history!DF39)))</f>
        <v>6.6000000000000003E-2</v>
      </c>
      <c r="DG39" s="22">
        <f>IF(CIT_fed_deduction!DG39="",0,(CIT_history!DG39*(1-CIT_fed_deduction!DG39*CIT_history!DG$54))/(1-(CIT_fed_deduction!DG39*CIT_history!DG$54*CIT_history!DG39)))</f>
        <v>7.9000000000000001E-2</v>
      </c>
      <c r="DH39" s="22">
        <f>IF(CIT_fed_deduction!DH39="",0,(CIT_history!DH39*(1-CIT_fed_deduction!DH39*CIT_history!DH$54))/(1-(CIT_fed_deduction!DH39*CIT_history!DH$54*CIT_history!DH39)))</f>
        <v>7.9000000000000001E-2</v>
      </c>
      <c r="DI39" s="22">
        <f>IF(CIT_fed_deduction!DI39="",0,(CIT_history!DI39*(1-CIT_fed_deduction!DI39*CIT_history!DI$54))/(1-(CIT_fed_deduction!DI39*CIT_history!DI$54*CIT_history!DI39)))</f>
        <v>7.5999999999999998E-2</v>
      </c>
      <c r="DJ39" s="22">
        <f>IF(CIT_fed_deduction!DJ39="",0,(CIT_history!DJ39*(1-CIT_fed_deduction!DJ39*CIT_history!DJ$54))/(1-(CIT_fed_deduction!DJ39*CIT_history!DJ$54*CIT_history!DJ39)))</f>
        <v>7.5999999999999998E-2</v>
      </c>
      <c r="DK39" s="22">
        <f>IF(CIT_fed_deduction!DK39="",0,(CIT_history!DK39*(1-CIT_fed_deduction!DK39*CIT_history!DK$54))/(1-(CIT_fed_deduction!DK39*CIT_history!DK$54*CIT_history!DK39)))</f>
        <v>7.5999999999999998E-2</v>
      </c>
      <c r="DL39" s="22">
        <f>IF(CIT_fed_deduction!DL39="",0,(CIT_history!DL39*(1-CIT_fed_deduction!DL39*CIT_history!DL$54))/(1-(CIT_fed_deduction!DL39*CIT_history!DL$54*CIT_history!DL39)))</f>
        <v>7.5999999999999998E-2</v>
      </c>
      <c r="DM39" s="22">
        <f>IF(CIT_fed_deduction!DM39="",0,(CIT_history!DM39*(1-CIT_fed_deduction!DM39*CIT_history!DM$54))/(1-(CIT_fed_deduction!DM39*CIT_history!DM$54*CIT_history!DM39)))</f>
        <v>7.5999999999999998E-2</v>
      </c>
      <c r="DN39" s="22">
        <f>IF(CIT_fed_deduction!DN39="",0,(CIT_history!DN39*(1-CIT_fed_deduction!DN39*CIT_history!DN$54))/(1-(CIT_fed_deduction!DN39*CIT_history!DN$54*CIT_history!DN39)))</f>
        <v>7.5999999999999998E-2</v>
      </c>
      <c r="DO39" s="22">
        <f>IF(CIT_fed_deduction!DO39="",0,(CIT_history!DO39*(1-CIT_fed_deduction!DO39*CIT_history!DO$54))/(1-(CIT_fed_deduction!DO39*CIT_history!DO$54*CIT_history!DO39)))</f>
        <v>7.5999999999999998E-2</v>
      </c>
      <c r="DP39" s="22">
        <f>IF(CIT_fed_deduction!DP39="",0,(CIT_history!DP39*(1-CIT_fed_deduction!DP39*CIT_history!DP$54))/(1-(CIT_fed_deduction!DP39*CIT_history!DP$54*CIT_history!DP39)))</f>
        <v>7.5999999999999998E-2</v>
      </c>
      <c r="DQ39" s="22">
        <f>IF(CIT_fed_deduction!DQ39="",0,(CIT_history!DQ39*(1-CIT_fed_deduction!DQ39*CIT_history!DQ$54))/(1-(CIT_fed_deduction!DQ39*CIT_history!DQ$54*CIT_history!DQ39)))</f>
        <v>7.5999999999999998E-2</v>
      </c>
      <c r="DR39" s="22">
        <f>IF(CIT_fed_deduction!DR39="",0,(CIT_history!DR39*(1-CIT_fed_deduction!DR39*CIT_history!DR$54))/(1-(CIT_fed_deduction!DR39*CIT_history!DR$54*CIT_history!DR39)))</f>
        <v>7.5999999999999998E-2</v>
      </c>
      <c r="DS39" s="22">
        <f>IF(CIT_fed_deduction!DS39="",0,(CIT_history!DS39*(1-CIT_fed_deduction!DS39*CIT_history!DS$54))/(1-(CIT_fed_deduction!DS39*CIT_history!DS$54*CIT_history!DS39)))</f>
        <v>7.5999999999999998E-2</v>
      </c>
      <c r="DT39" s="22">
        <f>IF(CIT_fed_deduction!DT39="",0,(CIT_history!DT39*(1-CIT_fed_deduction!DT39*CIT_history!DT$54))/(1-(CIT_fed_deduction!DT39*CIT_history!DT$54*CIT_history!DT39)))</f>
        <v>7.5999999999999998E-2</v>
      </c>
      <c r="DU39" s="22">
        <f>IF(CIT_fed_deduction!DU39="",0,(CIT_history!DU39*(1-CIT_fed_deduction!DU39*CIT_history!DU$54))/(1-(CIT_fed_deduction!DU39*CIT_history!DU$54*CIT_history!DU39)))</f>
        <v>7.5999999999999998E-2</v>
      </c>
      <c r="DV39" s="22">
        <f>IF(CIT_fed_deduction!DV39="",0,(CIT_history!DV39*(1-CIT_fed_deduction!DV39*CIT_history!DV$54))/(1-(CIT_fed_deduction!DV39*CIT_history!DV$54*CIT_history!DV39)))</f>
        <v>7.5999999999999998E-2</v>
      </c>
      <c r="DW39" s="22">
        <f>IF(CIT_fed_deduction!DW39="",0,(CIT_history!DW39*(1-CIT_fed_deduction!DW39*CIT_history!DW$54))/(1-(CIT_fed_deduction!DW39*CIT_history!DW$54*CIT_history!DW39)))</f>
        <v>7.5999999999999998E-2</v>
      </c>
      <c r="DX39" s="22">
        <f>IF(CIT_fed_deduction!DX39="",0,(CIT_history!DX39*(1-CIT_fed_deduction!DX39*CIT_history!DX$54))/(1-(CIT_fed_deduction!DX39*CIT_history!DX$54*CIT_history!DX39)))</f>
        <v>7.5999999999999998E-2</v>
      </c>
      <c r="DY39" s="144">
        <f>IF(CIT_fed_deduction!DY39="",0,(CIT_history!DY39*(1-CIT_fed_deduction!DY39*CIT_history!DY$54))/(1-(CIT_fed_deduction!DY39*CIT_history!DY$54*CIT_history!DY39)))</f>
        <v>7.5999999999999998E-2</v>
      </c>
      <c r="DZ39" s="68"/>
      <c r="EA39" s="68"/>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1"/>
      <c r="FL39" s="1"/>
      <c r="FM39" s="1"/>
      <c r="FN39" s="1"/>
    </row>
    <row r="40" spans="1:170" ht="15" customHeight="1">
      <c r="A40" s="137" t="s">
        <v>64</v>
      </c>
      <c r="B40" s="22">
        <f>IF(CIT_fed_deduction!B40="",0,(CIT_history!B40*(1-CIT_fed_deduction!B40*CIT_history!B$54))/(1-(CIT_fed_deduction!B40*CIT_history!B$54*CIT_history!B40)))</f>
        <v>0</v>
      </c>
      <c r="C40" s="22">
        <f>IF(CIT_fed_deduction!C40="",0,(CIT_history!C40*(1-CIT_fed_deduction!C40*CIT_history!C$54))/(1-(CIT_fed_deduction!C40*CIT_history!C$54*CIT_history!C40)))</f>
        <v>0</v>
      </c>
      <c r="D40" s="22">
        <f>IF(CIT_fed_deduction!D40="",0,(CIT_history!D40*(1-CIT_fed_deduction!D40*CIT_history!D$54))/(1-(CIT_fed_deduction!D40*CIT_history!D$54*CIT_history!D40)))</f>
        <v>0</v>
      </c>
      <c r="E40" s="22">
        <f>IF(CIT_fed_deduction!E40="",0,(CIT_history!E40*(1-CIT_fed_deduction!E40*CIT_history!E$54))/(1-(CIT_fed_deduction!E40*CIT_history!E$54*CIT_history!E40)))</f>
        <v>0</v>
      </c>
      <c r="F40" s="22">
        <f>IF(CIT_fed_deduction!F40="",0,(CIT_history!F40*(1-CIT_fed_deduction!F40*CIT_history!F$54))/(1-(CIT_fed_deduction!F40*CIT_history!F$54*CIT_history!F40)))</f>
        <v>0</v>
      </c>
      <c r="G40" s="22">
        <f>IF(CIT_fed_deduction!G40="",0,(CIT_history!G40*(1-CIT_fed_deduction!G40*CIT_history!G$54))/(1-(CIT_fed_deduction!G40*CIT_history!G$54*CIT_history!G40)))</f>
        <v>0</v>
      </c>
      <c r="H40" s="22">
        <f>IF(CIT_fed_deduction!H40="",0,(CIT_history!H40*(1-CIT_fed_deduction!H40*CIT_history!H$54))/(1-(CIT_fed_deduction!H40*CIT_history!H$54*CIT_history!H40)))</f>
        <v>0</v>
      </c>
      <c r="I40" s="22">
        <f>IF(CIT_fed_deduction!I40="",0,(CIT_history!I40*(1-CIT_fed_deduction!I40*CIT_history!I$54))/(1-(CIT_fed_deduction!I40*CIT_history!I$54*CIT_history!I40)))</f>
        <v>0</v>
      </c>
      <c r="J40" s="22">
        <f>IF(CIT_fed_deduction!J40="",0,(CIT_history!J40*(1-CIT_fed_deduction!J40*CIT_history!J$54))/(1-(CIT_fed_deduction!J40*CIT_history!J$54*CIT_history!J40)))</f>
        <v>0</v>
      </c>
      <c r="K40" s="22">
        <f>IF(CIT_fed_deduction!K40="",0,(CIT_history!K40*(1-CIT_fed_deduction!K40*CIT_history!K$54))/(1-(CIT_fed_deduction!K40*CIT_history!K$54*CIT_history!K40)))</f>
        <v>0</v>
      </c>
      <c r="L40" s="22">
        <f>IF(CIT_fed_deduction!L40="",0,(CIT_history!L40*(1-CIT_fed_deduction!L40*CIT_history!L$54))/(1-(CIT_fed_deduction!L40*CIT_history!L$54*CIT_history!L40)))</f>
        <v>0</v>
      </c>
      <c r="M40" s="22">
        <f>IF(CIT_fed_deduction!M40="",0,(CIT_history!M40*(1-CIT_fed_deduction!M40*CIT_history!M$54))/(1-(CIT_fed_deduction!M40*CIT_history!M$54*CIT_history!M40)))</f>
        <v>0</v>
      </c>
      <c r="N40" s="22">
        <f>IF(CIT_fed_deduction!N40="",0,(CIT_history!N40*(1-CIT_fed_deduction!N40*CIT_history!N$54))/(1-(CIT_fed_deduction!N40*CIT_history!N$54*CIT_history!N40)))</f>
        <v>0</v>
      </c>
      <c r="O40" s="22">
        <f>IF(CIT_fed_deduction!O40="",0,(CIT_history!O40*(1-CIT_fed_deduction!O40*CIT_history!O$54))/(1-(CIT_fed_deduction!O40*CIT_history!O$54*CIT_history!O40)))</f>
        <v>0</v>
      </c>
      <c r="P40" s="22">
        <f>IF(CIT_fed_deduction!P40="",0,(CIT_history!P40*(1-CIT_fed_deduction!P40*CIT_history!P$54))/(1-(CIT_fed_deduction!P40*CIT_history!P$54*CIT_history!P40)))</f>
        <v>0</v>
      </c>
      <c r="Q40" s="22">
        <f>IF(CIT_fed_deduction!Q40="",0,(CIT_history!Q40*(1-CIT_fed_deduction!Q40*CIT_history!Q$54))/(1-(CIT_fed_deduction!Q40*CIT_history!Q$54*CIT_history!Q40)))</f>
        <v>0</v>
      </c>
      <c r="R40" s="22">
        <f>IF(CIT_fed_deduction!R40="",0,(CIT_history!R40*(1-CIT_fed_deduction!R40*CIT_history!R$54))/(1-(CIT_fed_deduction!R40*CIT_history!R$54*CIT_history!R40)))</f>
        <v>0</v>
      </c>
      <c r="S40" s="22">
        <f>IF(CIT_fed_deduction!S40="",0,(CIT_history!S40*(1-CIT_fed_deduction!S40*CIT_history!S$54))/(1-(CIT_fed_deduction!S40*CIT_history!S$54*CIT_history!S40)))</f>
        <v>0</v>
      </c>
      <c r="T40" s="22">
        <f>IF(CIT_fed_deduction!T40="",0,(CIT_history!T40*(1-CIT_fed_deduction!T40*CIT_history!T$54))/(1-(CIT_fed_deduction!T40*CIT_history!T$54*CIT_history!T40)))</f>
        <v>0</v>
      </c>
      <c r="U40" s="22">
        <f>IF(CIT_fed_deduction!U40="",0,(CIT_history!U40*(1-CIT_fed_deduction!U40*CIT_history!U$54))/(1-(CIT_fed_deduction!U40*CIT_history!U$54*CIT_history!U40)))</f>
        <v>0</v>
      </c>
      <c r="V40" s="22">
        <f>IF(CIT_fed_deduction!V40="",0,(CIT_history!V40*(1-CIT_fed_deduction!V40*CIT_history!V$54))/(1-(CIT_fed_deduction!V40*CIT_history!V$54*CIT_history!V40)))</f>
        <v>0</v>
      </c>
      <c r="W40" s="22">
        <f>IF(CIT_fed_deduction!W40="",0,(CIT_history!W40*(1-CIT_fed_deduction!W40*CIT_history!W$54))/(1-(CIT_fed_deduction!W40*CIT_history!W$54*CIT_history!W40)))</f>
        <v>0</v>
      </c>
      <c r="X40" s="22">
        <f>IF(CIT_fed_deduction!X40="",0,(CIT_history!X40*(1-CIT_fed_deduction!X40*CIT_history!X$54))/(1-(CIT_fed_deduction!X40*CIT_history!X$54*CIT_history!X40)))</f>
        <v>0</v>
      </c>
      <c r="Y40" s="22">
        <f>IF(CIT_fed_deduction!Y40="",0,(CIT_history!Y40*(1-CIT_fed_deduction!Y40*CIT_history!Y$54))/(1-(CIT_fed_deduction!Y40*CIT_history!Y$54*CIT_history!Y40)))</f>
        <v>5.0000000000000001E-3</v>
      </c>
      <c r="Z40" s="22">
        <f>IF(CIT_fed_deduction!Z40="",0,(CIT_history!Z40*(1-CIT_fed_deduction!Z40*CIT_history!Z$54))/(1-(CIT_fed_deduction!Z40*CIT_history!Z$54*CIT_history!Z40)))</f>
        <v>5.0000000000000001E-3</v>
      </c>
      <c r="AA40" s="22">
        <f>IF(CIT_fed_deduction!AA40="",0,(CIT_history!AA40*(1-CIT_fed_deduction!AA40*CIT_history!AA$54))/(1-(CIT_fed_deduction!AA40*CIT_history!AA$54*CIT_history!AA40)))</f>
        <v>0</v>
      </c>
      <c r="AB40" s="22">
        <f>IF(CIT_fed_deduction!AB40="",0,(CIT_history!AB40*(1-CIT_fed_deduction!AB40*CIT_history!AB$54))/(1-(CIT_fed_deduction!AB40*CIT_history!AB$54*CIT_history!AB40)))</f>
        <v>0</v>
      </c>
      <c r="AC40" s="22">
        <f>IF(CIT_fed_deduction!AC40="",0,(CIT_history!AC40*(1-CIT_fed_deduction!AC40*CIT_history!AC$54))/(1-(CIT_fed_deduction!AC40*CIT_history!AC$54*CIT_history!AC40)))</f>
        <v>0</v>
      </c>
      <c r="AD40" s="22">
        <f>IF(CIT_fed_deduction!AD40="",0,(CIT_history!AD40*(1-CIT_fed_deduction!AD40*CIT_history!AD$54))/(1-(CIT_fed_deduction!AD40*CIT_history!AD$54*CIT_history!AD40)))</f>
        <v>0</v>
      </c>
      <c r="AE40" s="22">
        <f>IF(CIT_fed_deduction!AE40="",0,(CIT_history!AE40*(1-CIT_fed_deduction!AE40*CIT_history!AE$54))/(1-(CIT_fed_deduction!AE40*CIT_history!AE$54*CIT_history!AE40)))</f>
        <v>0</v>
      </c>
      <c r="AF40" s="22">
        <f>IF(CIT_fed_deduction!AF40="",0,(CIT_history!AF40*(1-CIT_fed_deduction!AF40*CIT_history!AF$54))/(1-(CIT_fed_deduction!AF40*CIT_history!AF$54*CIT_history!AF40)))</f>
        <v>0</v>
      </c>
      <c r="AG40" s="22">
        <f>IF(CIT_fed_deduction!AG40="",0,(CIT_history!AG40*(1-CIT_fed_deduction!AG40*CIT_history!AG$54))/(1-(CIT_fed_deduction!AG40*CIT_history!AG$54*CIT_history!AG40)))</f>
        <v>0</v>
      </c>
      <c r="AH40" s="22">
        <f>IF(CIT_fed_deduction!AH40="",0,(CIT_history!AH40*(1-CIT_fed_deduction!AH40*CIT_history!AH$54))/(1-(CIT_fed_deduction!AH40*CIT_history!AH$54*CIT_history!AH40)))</f>
        <v>0</v>
      </c>
      <c r="AI40" s="22">
        <f>IF(CIT_fed_deduction!AI40="",0,(CIT_history!AI40*(1-CIT_fed_deduction!AI40*CIT_history!AI$54))/(1-(CIT_fed_deduction!AI40*CIT_history!AI$54*CIT_history!AI40)))</f>
        <v>0</v>
      </c>
      <c r="AJ40" s="22">
        <f>IF(CIT_fed_deduction!AJ40="",0,(CIT_history!AJ40*(1-CIT_fed_deduction!AJ40*CIT_history!AJ$54))/(1-(CIT_fed_deduction!AJ40*CIT_history!AJ$54*CIT_history!AJ40)))</f>
        <v>0</v>
      </c>
      <c r="AK40" s="22">
        <f>IF(CIT_fed_deduction!AK40="",0,(CIT_history!AK40*(1-CIT_fed_deduction!AK40*CIT_history!AK$54))/(1-(CIT_fed_deduction!AK40*CIT_history!AK$54*CIT_history!AK40)))</f>
        <v>5.2180489034534906E-2</v>
      </c>
      <c r="AL40" s="22">
        <f>IF(CIT_fed_deduction!AL40="",0,(CIT_history!AL40*(1-CIT_fed_deduction!AL40*CIT_history!AL$54))/(1-(CIT_fed_deduction!AL40*CIT_history!AL$54*CIT_history!AL40)))</f>
        <v>8.6294416243654831E-2</v>
      </c>
      <c r="AM40" s="22">
        <f>IF(CIT_fed_deduction!AM40="",0,(CIT_history!AM40*(1-CIT_fed_deduction!AM40*CIT_history!AM$54))/(1-(CIT_fed_deduction!AM40*CIT_history!AM$54*CIT_history!AM40)))</f>
        <v>6.0131379484588181E-2</v>
      </c>
      <c r="AN40" s="22">
        <f>IF(CIT_fed_deduction!AN40="",0,(CIT_history!AN40*(1-CIT_fed_deduction!AN40*CIT_history!AN$54))/(1-(CIT_fed_deduction!AN40*CIT_history!AN$54*CIT_history!AN40)))</f>
        <v>5.7464274855579207E-2</v>
      </c>
      <c r="AO40" s="22">
        <f>IF(CIT_fed_deduction!AO40="",0,(CIT_history!AO40*(1-CIT_fed_deduction!AO40*CIT_history!AO$54))/(1-(CIT_fed_deduction!AO40*CIT_history!AO$54*CIT_history!AO40)))</f>
        <v>5.7464274855579207E-2</v>
      </c>
      <c r="AP40" s="22">
        <f>IF(CIT_fed_deduction!AP40="",0,(CIT_history!AP40*(1-CIT_fed_deduction!AP40*CIT_history!AP$54))/(1-(CIT_fed_deduction!AP40*CIT_history!AP$54*CIT_history!AP40)))</f>
        <v>5.4109031733116361E-2</v>
      </c>
      <c r="AQ40" s="22">
        <f>IF(CIT_fed_deduction!AQ40="",0,(CIT_history!AQ40*(1-CIT_fed_deduction!AQ40*CIT_history!AQ$54))/(1-(CIT_fed_deduction!AQ40*CIT_history!AQ$54*CIT_history!AQ40)))</f>
        <v>4.9371358478994182E-2</v>
      </c>
      <c r="AR40" s="22">
        <f>IF(CIT_fed_deduction!AR40="",0,(CIT_history!AR40*(1-CIT_fed_deduction!AR40*CIT_history!AR$54))/(1-(CIT_fed_deduction!AR40*CIT_history!AR$54*CIT_history!AR40)))</f>
        <v>4.3209876543209881E-2</v>
      </c>
      <c r="AS40" s="22">
        <f>IF(CIT_fed_deduction!AS40="",0,(CIT_history!AS40*(1-CIT_fed_deduction!AS40*CIT_history!AS$54))/(1-(CIT_fed_deduction!AS40*CIT_history!AS$54*CIT_history!AS40)))</f>
        <v>0.04</v>
      </c>
      <c r="AT40" s="22">
        <f>IF(CIT_fed_deduction!AT40="",0,(CIT_history!AT40*(1-CIT_fed_deduction!AT40*CIT_history!AT$54))/(1-(CIT_fed_deduction!AT40*CIT_history!AT$54*CIT_history!AT40)))</f>
        <v>0.04</v>
      </c>
      <c r="AU40" s="22">
        <f>IF(CIT_fed_deduction!AU40="",0,(CIT_history!AU40*(1-CIT_fed_deduction!AU40*CIT_history!AU$54))/(1-(CIT_fed_deduction!AU40*CIT_history!AU$54*CIT_history!AU40)))</f>
        <v>0.04</v>
      </c>
      <c r="AV40" s="22">
        <f>IF(CIT_fed_deduction!AV40="",0,(CIT_history!AV40*(1-CIT_fed_deduction!AV40*CIT_history!AV$54))/(1-(CIT_fed_deduction!AV40*CIT_history!AV$54*CIT_history!AV40)))</f>
        <v>0.04</v>
      </c>
      <c r="AW40" s="22">
        <f>IF(CIT_fed_deduction!AW40="",0,(CIT_history!AW40*(1-CIT_fed_deduction!AW40*CIT_history!AW$54))/(1-(CIT_fed_deduction!AW40*CIT_history!AW$54*CIT_history!AW40)))</f>
        <v>0.04</v>
      </c>
      <c r="AX40" s="22">
        <f>IF(CIT_fed_deduction!AX40="",0,(CIT_history!AX40*(1-CIT_fed_deduction!AX40*CIT_history!AX$54))/(1-(CIT_fed_deduction!AX40*CIT_history!AX$54*CIT_history!AX40)))</f>
        <v>0.04</v>
      </c>
      <c r="AY40" s="22">
        <f>IF(CIT_fed_deduction!AY40="",0,(CIT_history!AY40*(1-CIT_fed_deduction!AY40*CIT_history!AY$54))/(1-(CIT_fed_deduction!AY40*CIT_history!AY$54*CIT_history!AY40)))</f>
        <v>0.04</v>
      </c>
      <c r="AZ40" s="22">
        <f>IF(CIT_fed_deduction!AZ40="",0,(CIT_history!AZ40*(1-CIT_fed_deduction!AZ40*CIT_history!AZ$54))/(1-(CIT_fed_deduction!AZ40*CIT_history!AZ$54*CIT_history!AZ40)))</f>
        <v>0.04</v>
      </c>
      <c r="BA40" s="22">
        <f>IF(CIT_fed_deduction!BA40="",0,(CIT_history!BA40*(1-CIT_fed_deduction!BA40*CIT_history!BA$54))/(1-(CIT_fed_deduction!BA40*CIT_history!BA$54*CIT_history!BA40)))</f>
        <v>0.05</v>
      </c>
      <c r="BB40" s="22">
        <f>IF(CIT_fed_deduction!BB40="",0,(CIT_history!BB40*(1-CIT_fed_deduction!BB40*CIT_history!BB$54))/(1-(CIT_fed_deduction!BB40*CIT_history!BB$54*CIT_history!BB40)))</f>
        <v>0.05</v>
      </c>
      <c r="BC40" s="22">
        <f>IF(CIT_fed_deduction!BC40="",0,(CIT_history!BC40*(1-CIT_fed_deduction!BC40*CIT_history!BC$54))/(1-(CIT_fed_deduction!BC40*CIT_history!BC$54*CIT_history!BC40)))</f>
        <v>0.05</v>
      </c>
      <c r="BD40" s="22">
        <f>IF(CIT_fed_deduction!BD40="",0,(CIT_history!BD40*(1-CIT_fed_deduction!BD40*CIT_history!BD$54))/(1-(CIT_fed_deduction!BD40*CIT_history!BD$54*CIT_history!BD40)))</f>
        <v>0.05</v>
      </c>
      <c r="BE40" s="22">
        <f>IF(CIT_fed_deduction!BE40="",0,(CIT_history!BE40*(1-CIT_fed_deduction!BE40*CIT_history!BE$54))/(1-(CIT_fed_deduction!BE40*CIT_history!BE$54*CIT_history!BE40)))</f>
        <v>0.05</v>
      </c>
      <c r="BF40" s="22">
        <f>IF(CIT_fed_deduction!BF40="",0,(CIT_history!BF40*(1-CIT_fed_deduction!BF40*CIT_history!BF$54))/(1-(CIT_fed_deduction!BF40*CIT_history!BF$54*CIT_history!BF40)))</f>
        <v>0.06</v>
      </c>
      <c r="BG40" s="22">
        <f>IF(CIT_fed_deduction!BG40="",0,(CIT_history!BG40*(1-CIT_fed_deduction!BG40*CIT_history!BG$54))/(1-(CIT_fed_deduction!BG40*CIT_history!BG$54*CIT_history!BG40)))</f>
        <v>0.06</v>
      </c>
      <c r="BH40" s="22">
        <f>IF(CIT_fed_deduction!BH40="",0,(CIT_history!BH40*(1-CIT_fed_deduction!BH40*CIT_history!BH$54))/(1-(CIT_fed_deduction!BH40*CIT_history!BH$54*CIT_history!BH40)))</f>
        <v>0.06</v>
      </c>
      <c r="BI40" s="22">
        <f>IF(CIT_fed_deduction!BI40="",0,(CIT_history!BI40*(1-CIT_fed_deduction!BI40*CIT_history!BI$54))/(1-(CIT_fed_deduction!BI40*CIT_history!BI$54*CIT_history!BI40)))</f>
        <v>0.06</v>
      </c>
      <c r="BJ40" s="22">
        <f>IF(CIT_fed_deduction!BJ40="",0,(CIT_history!BJ40*(1-CIT_fed_deduction!BJ40*CIT_history!BJ$54))/(1-(CIT_fed_deduction!BJ40*CIT_history!BJ$54*CIT_history!BJ40)))</f>
        <v>0.06</v>
      </c>
      <c r="BK40" s="22">
        <f>IF(CIT_fed_deduction!BK40="",0,(CIT_history!BK40*(1-CIT_fed_deduction!BK40*CIT_history!BK$54))/(1-(CIT_fed_deduction!BK40*CIT_history!BK$54*CIT_history!BK40)))</f>
        <v>0.06</v>
      </c>
      <c r="BL40" s="22">
        <f>IF(CIT_fed_deduction!BL40="",0,(CIT_history!BL40*(1-CIT_fed_deduction!BL40*CIT_history!BL$54))/(1-(CIT_fed_deduction!BL40*CIT_history!BL$54*CIT_history!BL40)))</f>
        <v>0.06</v>
      </c>
      <c r="BM40" s="22">
        <f>IF(CIT_fed_deduction!BM40="",0,(CIT_history!BM40*(1-CIT_fed_deduction!BM40*CIT_history!BM$54))/(1-(CIT_fed_deduction!BM40*CIT_history!BM$54*CIT_history!BM40)))</f>
        <v>0.06</v>
      </c>
      <c r="BN40" s="22">
        <f>IF(CIT_fed_deduction!BN40="",0,(CIT_history!BN40*(1-CIT_fed_deduction!BN40*CIT_history!BN$54))/(1-(CIT_fed_deduction!BN40*CIT_history!BN$54*CIT_history!BN40)))</f>
        <v>0.06</v>
      </c>
      <c r="BO40" s="22">
        <f>IF(CIT_fed_deduction!BO40="",0,(CIT_history!BO40*(1-CIT_fed_deduction!BO40*CIT_history!BO$54))/(1-(CIT_fed_deduction!BO40*CIT_history!BO$54*CIT_history!BO40)))</f>
        <v>0.06</v>
      </c>
      <c r="BP40" s="22">
        <f>IF(CIT_fed_deduction!BP40="",0,(CIT_history!BP40*(1-CIT_fed_deduction!BP40*CIT_history!BP$54))/(1-(CIT_fed_deduction!BP40*CIT_history!BP$54*CIT_history!BP40)))</f>
        <v>0.06</v>
      </c>
      <c r="BQ40" s="22">
        <f>IF(CIT_fed_deduction!BQ40="",0,(CIT_history!BQ40*(1-CIT_fed_deduction!BQ40*CIT_history!BQ$54))/(1-(CIT_fed_deduction!BQ40*CIT_history!BQ$54*CIT_history!BQ40)))</f>
        <v>7.0000000000000007E-2</v>
      </c>
      <c r="BR40" s="22">
        <f>IF(CIT_fed_deduction!BR40="",0,(CIT_history!BR40*(1-CIT_fed_deduction!BR40*CIT_history!BR$54))/(1-(CIT_fed_deduction!BR40*CIT_history!BR$54*CIT_history!BR40)))</f>
        <v>7.0000000000000007E-2</v>
      </c>
      <c r="BS40" s="22">
        <f>IF(CIT_fed_deduction!BS40="",0,(CIT_history!BS40*(1-CIT_fed_deduction!BS40*CIT_history!BS$54))/(1-(CIT_fed_deduction!BS40*CIT_history!BS$54*CIT_history!BS40)))</f>
        <v>0.12</v>
      </c>
      <c r="BT40" s="22">
        <f>IF(CIT_fed_deduction!BT40="",0,(CIT_history!BT40*(1-CIT_fed_deduction!BT40*CIT_history!BT$54))/(1-(CIT_fed_deduction!BT40*CIT_history!BT$54*CIT_history!BT40)))</f>
        <v>0.12</v>
      </c>
      <c r="BU40" s="22">
        <f>IF(CIT_fed_deduction!BU40="",0,(CIT_history!BU40*(1-CIT_fed_deduction!BU40*CIT_history!BU$54))/(1-(CIT_fed_deduction!BU40*CIT_history!BU$54*CIT_history!BU40)))</f>
        <v>0.12</v>
      </c>
      <c r="BV40" s="22">
        <f>IF(CIT_fed_deduction!BV40="",0,(CIT_history!BV40*(1-CIT_fed_deduction!BV40*CIT_history!BV$54))/(1-(CIT_fed_deduction!BV40*CIT_history!BV$54*CIT_history!BV40)))</f>
        <v>0.11</v>
      </c>
      <c r="BW40" s="22">
        <f>IF(CIT_fed_deduction!BW40="",0,(CIT_history!BW40*(1-CIT_fed_deduction!BW40*CIT_history!BW$54))/(1-(CIT_fed_deduction!BW40*CIT_history!BW$54*CIT_history!BW40)))</f>
        <v>0.11</v>
      </c>
      <c r="BX40" s="22">
        <f>IF(CIT_fed_deduction!BX40="",0,(CIT_history!BX40*(1-CIT_fed_deduction!BX40*CIT_history!BX$54))/(1-(CIT_fed_deduction!BX40*CIT_history!BX$54*CIT_history!BX40)))</f>
        <v>9.5000000000000001E-2</v>
      </c>
      <c r="BY40" s="22">
        <f>IF(CIT_fed_deduction!BY40="",0,(CIT_history!BY40*(1-CIT_fed_deduction!BY40*CIT_history!BY$54))/(1-(CIT_fed_deduction!BY40*CIT_history!BY$54*CIT_history!BY40)))</f>
        <v>9.5000000000000001E-2</v>
      </c>
      <c r="BZ40" s="22">
        <f>IF(CIT_fed_deduction!BZ40="",0,(CIT_history!BZ40*(1-CIT_fed_deduction!BZ40*CIT_history!BZ$54))/(1-(CIT_fed_deduction!BZ40*CIT_history!BZ$54*CIT_history!BZ40)))</f>
        <v>9.5000000000000001E-2</v>
      </c>
      <c r="CA40" s="22">
        <f>IF(CIT_fed_deduction!CA40="",0,(CIT_history!CA40*(1-CIT_fed_deduction!CA40*CIT_history!CA$54))/(1-(CIT_fed_deduction!CA40*CIT_history!CA$54*CIT_history!CA40)))</f>
        <v>0.105</v>
      </c>
      <c r="CB40" s="22">
        <f>IF(CIT_fed_deduction!CB40="",0,(CIT_history!CB40*(1-CIT_fed_deduction!CB40*CIT_history!CB$54))/(1-(CIT_fed_deduction!CB40*CIT_history!CB$54*CIT_history!CB40)))</f>
        <v>0.105</v>
      </c>
      <c r="CC40" s="22">
        <f>IF(CIT_fed_deduction!CC40="",0,(CIT_history!CC40*(1-CIT_fed_deduction!CC40*CIT_history!CC$54))/(1-(CIT_fed_deduction!CC40*CIT_history!CC$54*CIT_history!CC40)))</f>
        <v>0.105</v>
      </c>
      <c r="CD40" s="22">
        <f>IF(CIT_fed_deduction!CD40="",0,(CIT_history!CD40*(1-CIT_fed_deduction!CD40*CIT_history!CD$54))/(1-(CIT_fed_deduction!CD40*CIT_history!CD$54*CIT_history!CD40)))</f>
        <v>0.105</v>
      </c>
      <c r="CE40" s="22">
        <f>IF(CIT_fed_deduction!CE40="",0,(CIT_history!CE40*(1-CIT_fed_deduction!CE40*CIT_history!CE$54))/(1-(CIT_fed_deduction!CE40*CIT_history!CE$54*CIT_history!CE40)))</f>
        <v>0.105</v>
      </c>
      <c r="CF40" s="22">
        <f>IF(CIT_fed_deduction!CF40="",0,(CIT_history!CF40*(1-CIT_fed_deduction!CF40*CIT_history!CF$54))/(1-(CIT_fed_deduction!CF40*CIT_history!CF$54*CIT_history!CF40)))</f>
        <v>0.105</v>
      </c>
      <c r="CG40" s="22">
        <f>IF(CIT_fed_deduction!CG40="",0,(CIT_history!CG40*(1-CIT_fed_deduction!CG40*CIT_history!CG$54))/(1-(CIT_fed_deduction!CG40*CIT_history!CG$54*CIT_history!CG40)))</f>
        <v>0.105</v>
      </c>
      <c r="CH40" s="22">
        <f>IF(CIT_fed_deduction!CH40="",0,(CIT_history!CH40*(1-CIT_fed_deduction!CH40*CIT_history!CH$54))/(1-(CIT_fed_deduction!CH40*CIT_history!CH$54*CIT_history!CH40)))</f>
        <v>0.105</v>
      </c>
      <c r="CI40" s="22">
        <f>IF(CIT_fed_deduction!CI40="",0,(CIT_history!CI40*(1-CIT_fed_deduction!CI40*CIT_history!CI$54))/(1-(CIT_fed_deduction!CI40*CIT_history!CI$54*CIT_history!CI40)))</f>
        <v>9.5000000000000001E-2</v>
      </c>
      <c r="CJ40" s="22">
        <f>IF(CIT_fed_deduction!CJ40="",0,(CIT_history!CJ40*(1-CIT_fed_deduction!CJ40*CIT_history!CJ$54))/(1-(CIT_fed_deduction!CJ40*CIT_history!CJ$54*CIT_history!CJ40)))</f>
        <v>9.5000000000000001E-2</v>
      </c>
      <c r="CK40" s="22">
        <f>IF(CIT_fed_deduction!CK40="",0,(CIT_history!CK40*(1-CIT_fed_deduction!CK40*CIT_history!CK$54))/(1-(CIT_fed_deduction!CK40*CIT_history!CK$54*CIT_history!CK40)))</f>
        <v>8.5000000000000006E-2</v>
      </c>
      <c r="CL40" s="22">
        <f>IF(CIT_fed_deduction!CL40="",0,(CIT_history!CL40*(1-CIT_fed_deduction!CL40*CIT_history!CL$54))/(1-(CIT_fed_deduction!CL40*CIT_history!CL$54*CIT_history!CL40)))</f>
        <v>8.5000000000000006E-2</v>
      </c>
      <c r="CM40" s="22">
        <f>IF(CIT_fed_deduction!CM40="",0,(CIT_history!CM40*(1-CIT_fed_deduction!CM40*CIT_history!CM$54))/(1-(CIT_fed_deduction!CM40*CIT_history!CM$54*CIT_history!CM40)))</f>
        <v>8.5000000000000006E-2</v>
      </c>
      <c r="CN40" s="22">
        <f>IF(CIT_fed_deduction!CN40="",0,(CIT_history!CN40*(1-CIT_fed_deduction!CN40*CIT_history!CN$54))/(1-(CIT_fed_deduction!CN40*CIT_history!CN$54*CIT_history!CN40)))</f>
        <v>8.5000000000000006E-2</v>
      </c>
      <c r="CO40" s="22">
        <f>IF(CIT_fed_deduction!CO40="",0,(CIT_history!CO40*(1-CIT_fed_deduction!CO40*CIT_history!CO$54))/(1-(CIT_fed_deduction!CO40*CIT_history!CO$54*CIT_history!CO40)))</f>
        <v>0.1225</v>
      </c>
      <c r="CP40" s="22">
        <f>IF(CIT_fed_deduction!CP40="",0,(CIT_history!CP40*(1-CIT_fed_deduction!CP40*CIT_history!CP$54))/(1-(CIT_fed_deduction!CP40*CIT_history!CP$54*CIT_history!CP40)))</f>
        <v>0.1225</v>
      </c>
      <c r="CQ40" s="22">
        <f>IF(CIT_fed_deduction!CQ40="",0,(CIT_history!CQ40*(1-CIT_fed_deduction!CQ40*CIT_history!CQ$54))/(1-(CIT_fed_deduction!CQ40*CIT_history!CQ$54*CIT_history!CQ40)))</f>
        <v>0.1225</v>
      </c>
      <c r="CR40" s="22">
        <f>IF(CIT_fed_deduction!CR40="",0,(CIT_history!CR40*(1-CIT_fed_deduction!CR40*CIT_history!CR$54))/(1-(CIT_fed_deduction!CR40*CIT_history!CR$54*CIT_history!CR40)))</f>
        <v>0.11990000000000001</v>
      </c>
      <c r="CS40" s="22">
        <f>IF(CIT_fed_deduction!CS40="",0,(CIT_history!CS40*(1-CIT_fed_deduction!CS40*CIT_history!CS$54))/(1-(CIT_fed_deduction!CS40*CIT_history!CS$54*CIT_history!CS40)))</f>
        <v>9.9900000000000003E-2</v>
      </c>
      <c r="CT40" s="22">
        <f>IF(CIT_fed_deduction!CT40="",0,(CIT_history!CT40*(1-CIT_fed_deduction!CT40*CIT_history!CT$54))/(1-(CIT_fed_deduction!CT40*CIT_history!CT$54*CIT_history!CT40)))</f>
        <v>9.9900000000000003E-2</v>
      </c>
      <c r="CU40" s="22">
        <f>IF(CIT_fed_deduction!CU40="",0,(CIT_history!CU40*(1-CIT_fed_deduction!CU40*CIT_history!CU$54))/(1-(CIT_fed_deduction!CU40*CIT_history!CU$54*CIT_history!CU40)))</f>
        <v>9.9900000000000003E-2</v>
      </c>
      <c r="CV40" s="22">
        <f>IF(CIT_fed_deduction!CV40="",0,(CIT_history!CV40*(1-CIT_fed_deduction!CV40*CIT_history!CV$54))/(1-(CIT_fed_deduction!CV40*CIT_history!CV$54*CIT_history!CV40)))</f>
        <v>9.9900000000000003E-2</v>
      </c>
      <c r="CW40" s="22">
        <f>IF(CIT_fed_deduction!CW40="",0,(CIT_history!CW40*(1-CIT_fed_deduction!CW40*CIT_history!CW$54))/(1-(CIT_fed_deduction!CW40*CIT_history!CW$54*CIT_history!CW40)))</f>
        <v>9.9900000000000003E-2</v>
      </c>
      <c r="CX40" s="22">
        <f>IF(CIT_fed_deduction!CX40="",0,(CIT_history!CX40*(1-CIT_fed_deduction!CX40*CIT_history!CX$54))/(1-(CIT_fed_deduction!CX40*CIT_history!CX$54*CIT_history!CX40)))</f>
        <v>9.9900000000000003E-2</v>
      </c>
      <c r="CY40" s="22">
        <f>IF(CIT_fed_deduction!CY40="",0,(CIT_history!CY40*(1-CIT_fed_deduction!CY40*CIT_history!CY$54))/(1-(CIT_fed_deduction!CY40*CIT_history!CY$54*CIT_history!CY40)))</f>
        <v>9.9900000000000003E-2</v>
      </c>
      <c r="CZ40" s="22">
        <f>IF(CIT_fed_deduction!CZ40="",0,(CIT_history!CZ40*(1-CIT_fed_deduction!CZ40*CIT_history!CZ$54))/(1-(CIT_fed_deduction!CZ40*CIT_history!CZ$54*CIT_history!CZ40)))</f>
        <v>9.9900000000000003E-2</v>
      </c>
      <c r="DA40" s="22">
        <f>IF(CIT_fed_deduction!DA40="",0,(CIT_history!DA40*(1-CIT_fed_deduction!DA40*CIT_history!DA$54))/(1-(CIT_fed_deduction!DA40*CIT_history!DA$54*CIT_history!DA40)))</f>
        <v>9.9900000000000003E-2</v>
      </c>
      <c r="DB40" s="22">
        <f>IF(CIT_fed_deduction!DB40="",0,(CIT_history!DB40*(1-CIT_fed_deduction!DB40*CIT_history!DB$54))/(1-(CIT_fed_deduction!DB40*CIT_history!DB$54*CIT_history!DB40)))</f>
        <v>9.9900000000000003E-2</v>
      </c>
      <c r="DC40" s="22">
        <f>IF(CIT_fed_deduction!DC40="",0,(CIT_history!DC40*(1-CIT_fed_deduction!DC40*CIT_history!DC$54))/(1-(CIT_fed_deduction!DC40*CIT_history!DC$54*CIT_history!DC40)))</f>
        <v>9.9900000000000003E-2</v>
      </c>
      <c r="DD40" s="22">
        <f>IF(CIT_fed_deduction!DD40="",0,(CIT_history!DD40*(1-CIT_fed_deduction!DD40*CIT_history!DD$54))/(1-(CIT_fed_deduction!DD40*CIT_history!DD$54*CIT_history!DD40)))</f>
        <v>9.9900000000000003E-2</v>
      </c>
      <c r="DE40" s="22">
        <f>IF(CIT_fed_deduction!DE40="",0,(CIT_history!DE40*(1-CIT_fed_deduction!DE40*CIT_history!DE$54))/(1-(CIT_fed_deduction!DE40*CIT_history!DE$54*CIT_history!DE40)))</f>
        <v>9.9900000000000003E-2</v>
      </c>
      <c r="DF40" s="22">
        <f>IF(CIT_fed_deduction!DF40="",0,(CIT_history!DF40*(1-CIT_fed_deduction!DF40*CIT_history!DF$54))/(1-(CIT_fed_deduction!DF40*CIT_history!DF$54*CIT_history!DF40)))</f>
        <v>9.9900000000000003E-2</v>
      </c>
      <c r="DG40" s="22">
        <f>IF(CIT_fed_deduction!DG40="",0,(CIT_history!DG40*(1-CIT_fed_deduction!DG40*CIT_history!DG$54))/(1-(CIT_fed_deduction!DG40*CIT_history!DG$54*CIT_history!DG40)))</f>
        <v>9.9900000000000003E-2</v>
      </c>
      <c r="DH40" s="22">
        <f>IF(CIT_fed_deduction!DH40="",0,(CIT_history!DH40*(1-CIT_fed_deduction!DH40*CIT_history!DH$54))/(1-(CIT_fed_deduction!DH40*CIT_history!DH$54*CIT_history!DH40)))</f>
        <v>9.9900000000000003E-2</v>
      </c>
      <c r="DI40" s="22">
        <f>IF(CIT_fed_deduction!DI40="",0,(CIT_history!DI40*(1-CIT_fed_deduction!DI40*CIT_history!DI$54))/(1-(CIT_fed_deduction!DI40*CIT_history!DI$54*CIT_history!DI40)))</f>
        <v>9.9900000000000003E-2</v>
      </c>
      <c r="DJ40" s="22">
        <f>IF(CIT_fed_deduction!DJ40="",0,(CIT_history!DJ40*(1-CIT_fed_deduction!DJ40*CIT_history!DJ$54))/(1-(CIT_fed_deduction!DJ40*CIT_history!DJ$54*CIT_history!DJ40)))</f>
        <v>9.9900000000000003E-2</v>
      </c>
      <c r="DK40" s="22">
        <f>IF(CIT_fed_deduction!DK40="",0,(CIT_history!DK40*(1-CIT_fed_deduction!DK40*CIT_history!DK$54))/(1-(CIT_fed_deduction!DK40*CIT_history!DK$54*CIT_history!DK40)))</f>
        <v>9.9900000000000003E-2</v>
      </c>
      <c r="DL40" s="22">
        <f>IF(CIT_fed_deduction!DL40="",0,(CIT_history!DL40*(1-CIT_fed_deduction!DL40*CIT_history!DL$54))/(1-(CIT_fed_deduction!DL40*CIT_history!DL$54*CIT_history!DL40)))</f>
        <v>9.9900000000000003E-2</v>
      </c>
      <c r="DM40" s="22">
        <f>IF(CIT_fed_deduction!DM40="",0,(CIT_history!DM40*(1-CIT_fed_deduction!DM40*CIT_history!DM$54))/(1-(CIT_fed_deduction!DM40*CIT_history!DM$54*CIT_history!DM40)))</f>
        <v>9.9900000000000003E-2</v>
      </c>
      <c r="DN40" s="22">
        <f>IF(CIT_fed_deduction!DN40="",0,(CIT_history!DN40*(1-CIT_fed_deduction!DN40*CIT_history!DN$54))/(1-(CIT_fed_deduction!DN40*CIT_history!DN$54*CIT_history!DN40)))</f>
        <v>9.9900000000000003E-2</v>
      </c>
      <c r="DO40" s="22">
        <f>IF(CIT_fed_deduction!DO40="",0,(CIT_history!DO40*(1-CIT_fed_deduction!DO40*CIT_history!DO$54))/(1-(CIT_fed_deduction!DO40*CIT_history!DO$54*CIT_history!DO40)))</f>
        <v>9.9900000000000003E-2</v>
      </c>
      <c r="DP40" s="22">
        <f>IF(CIT_fed_deduction!DP40="",0,(CIT_history!DP40*(1-CIT_fed_deduction!DP40*CIT_history!DP$54))/(1-(CIT_fed_deduction!DP40*CIT_history!DP$54*CIT_history!DP40)))</f>
        <v>9.9900000000000003E-2</v>
      </c>
      <c r="DQ40" s="22">
        <f>IF(CIT_fed_deduction!DQ40="",0,(CIT_history!DQ40*(1-CIT_fed_deduction!DQ40*CIT_history!DQ$54))/(1-(CIT_fed_deduction!DQ40*CIT_history!DQ$54*CIT_history!DQ40)))</f>
        <v>9.9900000000000003E-2</v>
      </c>
      <c r="DR40" s="22">
        <f>IF(CIT_fed_deduction!DR40="",0,(CIT_history!DR40*(1-CIT_fed_deduction!DR40*CIT_history!DR$54))/(1-(CIT_fed_deduction!DR40*CIT_history!DR$54*CIT_history!DR40)))</f>
        <v>9.9900000000000003E-2</v>
      </c>
      <c r="DS40" s="22">
        <f>IF(CIT_fed_deduction!DS40="",0,(CIT_history!DS40*(1-CIT_fed_deduction!DS40*CIT_history!DS$54))/(1-(CIT_fed_deduction!DS40*CIT_history!DS$54*CIT_history!DS40)))</f>
        <v>9.9900000000000003E-2</v>
      </c>
      <c r="DT40" s="22">
        <f>IF(CIT_fed_deduction!DT40="",0,(CIT_history!DT40*(1-CIT_fed_deduction!DT40*CIT_history!DT$54))/(1-(CIT_fed_deduction!DT40*CIT_history!DT$54*CIT_history!DT40)))</f>
        <v>9.9900000000000003E-2</v>
      </c>
      <c r="DU40" s="22">
        <f>IF(CIT_fed_deduction!DU40="",0,(CIT_history!DU40*(1-CIT_fed_deduction!DU40*CIT_history!DU$54))/(1-(CIT_fed_deduction!DU40*CIT_history!DU$54*CIT_history!DU40)))</f>
        <v>8.9899999999999994E-2</v>
      </c>
      <c r="DV40" s="22">
        <f>IF(CIT_fed_deduction!DV40="",0,(CIT_history!DV40*(1-CIT_fed_deduction!DV40*CIT_history!DV$54))/(1-(CIT_fed_deduction!DV40*CIT_history!DV$54*CIT_history!DV40)))</f>
        <v>8.4900000000000003E-2</v>
      </c>
      <c r="DW40" s="22">
        <f>IF(CIT_fed_deduction!DW40="",0,(CIT_history!DW40*(1-CIT_fed_deduction!DW40*CIT_history!DW$54))/(1-(CIT_fed_deduction!DW40*CIT_history!DW$54*CIT_history!DW40)))</f>
        <v>7.9899999999999999E-2</v>
      </c>
      <c r="DX40" s="22">
        <f>IF(CIT_fed_deduction!DX40="",0,(CIT_history!DX40*(1-CIT_fed_deduction!DX40*CIT_history!DX$54))/(1-(CIT_fed_deduction!DX40*CIT_history!DX$54*CIT_history!DX40)))</f>
        <v>7.4899999999999994E-2</v>
      </c>
      <c r="DY40" s="144">
        <f>IF(CIT_fed_deduction!DY40="",0,(CIT_history!DY40*(1-CIT_fed_deduction!DY40*CIT_history!DY$54))/(1-(CIT_fed_deduction!DY40*CIT_history!DY$54*CIT_history!DY40)))</f>
        <v>7.4899999999999994E-2</v>
      </c>
      <c r="DZ40" s="68"/>
      <c r="EA40" s="68"/>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1"/>
      <c r="FL40" s="1"/>
      <c r="FM40" s="1"/>
      <c r="FN40" s="1"/>
    </row>
    <row r="41" spans="1:170" ht="15" customHeight="1">
      <c r="A41" s="137" t="s">
        <v>65</v>
      </c>
      <c r="B41" s="22">
        <f>IF(CIT_fed_deduction!B41="",0,(CIT_history!B41*(1-CIT_fed_deduction!B41*CIT_history!B$54))/(1-(CIT_fed_deduction!B41*CIT_history!B$54*CIT_history!B41)))</f>
        <v>0</v>
      </c>
      <c r="C41" s="22">
        <f>IF(CIT_fed_deduction!C41="",0,(CIT_history!C41*(1-CIT_fed_deduction!C41*CIT_history!C$54))/(1-(CIT_fed_deduction!C41*CIT_history!C$54*CIT_history!C41)))</f>
        <v>0</v>
      </c>
      <c r="D41" s="22">
        <f>IF(CIT_fed_deduction!D41="",0,(CIT_history!D41*(1-CIT_fed_deduction!D41*CIT_history!D$54))/(1-(CIT_fed_deduction!D41*CIT_history!D$54*CIT_history!D41)))</f>
        <v>0</v>
      </c>
      <c r="E41" s="22">
        <f>IF(CIT_fed_deduction!E41="",0,(CIT_history!E41*(1-CIT_fed_deduction!E41*CIT_history!E$54))/(1-(CIT_fed_deduction!E41*CIT_history!E$54*CIT_history!E41)))</f>
        <v>0</v>
      </c>
      <c r="F41" s="22">
        <f>IF(CIT_fed_deduction!F41="",0,(CIT_history!F41*(1-CIT_fed_deduction!F41*CIT_history!F$54))/(1-(CIT_fed_deduction!F41*CIT_history!F$54*CIT_history!F41)))</f>
        <v>0</v>
      </c>
      <c r="G41" s="22">
        <f>IF(CIT_fed_deduction!G41="",0,(CIT_history!G41*(1-CIT_fed_deduction!G41*CIT_history!G$54))/(1-(CIT_fed_deduction!G41*CIT_history!G$54*CIT_history!G41)))</f>
        <v>0</v>
      </c>
      <c r="H41" s="22">
        <f>IF(CIT_fed_deduction!H41="",0,(CIT_history!H41*(1-CIT_fed_deduction!H41*CIT_history!H$54))/(1-(CIT_fed_deduction!H41*CIT_history!H$54*CIT_history!H41)))</f>
        <v>0</v>
      </c>
      <c r="I41" s="22">
        <f>IF(CIT_fed_deduction!I41="",0,(CIT_history!I41*(1-CIT_fed_deduction!I41*CIT_history!I$54))/(1-(CIT_fed_deduction!I41*CIT_history!I$54*CIT_history!I41)))</f>
        <v>0</v>
      </c>
      <c r="J41" s="22">
        <f>IF(CIT_fed_deduction!J41="",0,(CIT_history!J41*(1-CIT_fed_deduction!J41*CIT_history!J$54))/(1-(CIT_fed_deduction!J41*CIT_history!J$54*CIT_history!J41)))</f>
        <v>0</v>
      </c>
      <c r="K41" s="22">
        <f>IF(CIT_fed_deduction!K41="",0,(CIT_history!K41*(1-CIT_fed_deduction!K41*CIT_history!K$54))/(1-(CIT_fed_deduction!K41*CIT_history!K$54*CIT_history!K41)))</f>
        <v>0</v>
      </c>
      <c r="L41" s="22">
        <f>IF(CIT_fed_deduction!L41="",0,(CIT_history!L41*(1-CIT_fed_deduction!L41*CIT_history!L$54))/(1-(CIT_fed_deduction!L41*CIT_history!L$54*CIT_history!L41)))</f>
        <v>0</v>
      </c>
      <c r="M41" s="22">
        <f>IF(CIT_fed_deduction!M41="",0,(CIT_history!M41*(1-CIT_fed_deduction!M41*CIT_history!M$54))/(1-(CIT_fed_deduction!M41*CIT_history!M$54*CIT_history!M41)))</f>
        <v>0</v>
      </c>
      <c r="N41" s="22">
        <f>IF(CIT_fed_deduction!N41="",0,(CIT_history!N41*(1-CIT_fed_deduction!N41*CIT_history!N$54))/(1-(CIT_fed_deduction!N41*CIT_history!N$54*CIT_history!N41)))</f>
        <v>0</v>
      </c>
      <c r="O41" s="22">
        <f>IF(CIT_fed_deduction!O41="",0,(CIT_history!O41*(1-CIT_fed_deduction!O41*CIT_history!O$54))/(1-(CIT_fed_deduction!O41*CIT_history!O$54*CIT_history!O41)))</f>
        <v>0</v>
      </c>
      <c r="P41" s="22">
        <f>IF(CIT_fed_deduction!P41="",0,(CIT_history!P41*(1-CIT_fed_deduction!P41*CIT_history!P$54))/(1-(CIT_fed_deduction!P41*CIT_history!P$54*CIT_history!P41)))</f>
        <v>0</v>
      </c>
      <c r="Q41" s="22">
        <f>IF(CIT_fed_deduction!Q41="",0,(CIT_history!Q41*(1-CIT_fed_deduction!Q41*CIT_history!Q$54))/(1-(CIT_fed_deduction!Q41*CIT_history!Q$54*CIT_history!Q41)))</f>
        <v>0</v>
      </c>
      <c r="R41" s="22">
        <f>IF(CIT_fed_deduction!R41="",0,(CIT_history!R41*(1-CIT_fed_deduction!R41*CIT_history!R$54))/(1-(CIT_fed_deduction!R41*CIT_history!R$54*CIT_history!R41)))</f>
        <v>0</v>
      </c>
      <c r="S41" s="22">
        <f>IF(CIT_fed_deduction!S41="",0,(CIT_history!S41*(1-CIT_fed_deduction!S41*CIT_history!S$54))/(1-(CIT_fed_deduction!S41*CIT_history!S$54*CIT_history!S41)))</f>
        <v>0</v>
      </c>
      <c r="T41" s="22">
        <f>IF(CIT_fed_deduction!T41="",0,(CIT_history!T41*(1-CIT_fed_deduction!T41*CIT_history!T$54))/(1-(CIT_fed_deduction!T41*CIT_history!T$54*CIT_history!T41)))</f>
        <v>0</v>
      </c>
      <c r="U41" s="22">
        <f>IF(CIT_fed_deduction!U41="",0,(CIT_history!U41*(1-CIT_fed_deduction!U41*CIT_history!U$54))/(1-(CIT_fed_deduction!U41*CIT_history!U$54*CIT_history!U41)))</f>
        <v>0</v>
      </c>
      <c r="V41" s="22">
        <f>IF(CIT_fed_deduction!V41="",0,(CIT_history!V41*(1-CIT_fed_deduction!V41*CIT_history!V$54))/(1-(CIT_fed_deduction!V41*CIT_history!V$54*CIT_history!V41)))</f>
        <v>0</v>
      </c>
      <c r="W41" s="22">
        <f>IF(CIT_fed_deduction!W41="",0,(CIT_history!W41*(1-CIT_fed_deduction!W41*CIT_history!W$54))/(1-(CIT_fed_deduction!W41*CIT_history!W$54*CIT_history!W41)))</f>
        <v>0</v>
      </c>
      <c r="X41" s="22">
        <f>IF(CIT_fed_deduction!X41="",0,(CIT_history!X41*(1-CIT_fed_deduction!X41*CIT_history!X$54))/(1-(CIT_fed_deduction!X41*CIT_history!X$54*CIT_history!X41)))</f>
        <v>0</v>
      </c>
      <c r="Y41" s="22">
        <f>IF(CIT_fed_deduction!Y41="",0,(CIT_history!Y41*(1-CIT_fed_deduction!Y41*CIT_history!Y$54))/(1-(CIT_fed_deduction!Y41*CIT_history!Y$54*CIT_history!Y41)))</f>
        <v>0</v>
      </c>
      <c r="Z41" s="22">
        <f>IF(CIT_fed_deduction!Z41="",0,(CIT_history!Z41*(1-CIT_fed_deduction!Z41*CIT_history!Z$54))/(1-(CIT_fed_deduction!Z41*CIT_history!Z$54*CIT_history!Z41)))</f>
        <v>0</v>
      </c>
      <c r="AA41" s="22">
        <f>IF(CIT_fed_deduction!AA41="",0,(CIT_history!AA41*(1-CIT_fed_deduction!AA41*CIT_history!AA$54))/(1-(CIT_fed_deduction!AA41*CIT_history!AA$54*CIT_history!AA41)))</f>
        <v>0</v>
      </c>
      <c r="AB41" s="22">
        <f>IF(CIT_fed_deduction!AB41="",0,(CIT_history!AB41*(1-CIT_fed_deduction!AB41*CIT_history!AB$54))/(1-(CIT_fed_deduction!AB41*CIT_history!AB$54*CIT_history!AB41)))</f>
        <v>0</v>
      </c>
      <c r="AC41" s="22">
        <f>IF(CIT_fed_deduction!AC41="",0,(CIT_history!AC41*(1-CIT_fed_deduction!AC41*CIT_history!AC$54))/(1-(CIT_fed_deduction!AC41*CIT_history!AC$54*CIT_history!AC41)))</f>
        <v>0</v>
      </c>
      <c r="AD41" s="22">
        <f>IF(CIT_fed_deduction!AD41="",0,(CIT_history!AD41*(1-CIT_fed_deduction!AD41*CIT_history!AD$54))/(1-(CIT_fed_deduction!AD41*CIT_history!AD$54*CIT_history!AD41)))</f>
        <v>0</v>
      </c>
      <c r="AE41" s="22">
        <f>IF(CIT_fed_deduction!AE41="",0,(CIT_history!AE41*(1-CIT_fed_deduction!AE41*CIT_history!AE$54))/(1-(CIT_fed_deduction!AE41*CIT_history!AE$54*CIT_history!AE41)))</f>
        <v>0</v>
      </c>
      <c r="AF41" s="22">
        <f>IF(CIT_fed_deduction!AF41="",0,(CIT_history!AF41*(1-CIT_fed_deduction!AF41*CIT_history!AF$54))/(1-(CIT_fed_deduction!AF41*CIT_history!AF$54*CIT_history!AF41)))</f>
        <v>0</v>
      </c>
      <c r="AG41" s="22">
        <f>IF(CIT_fed_deduction!AG41="",0,(CIT_history!AG41*(1-CIT_fed_deduction!AG41*CIT_history!AG$54))/(1-(CIT_fed_deduction!AG41*CIT_history!AG$54*CIT_history!AG41)))</f>
        <v>0</v>
      </c>
      <c r="AH41" s="22">
        <f>IF(CIT_fed_deduction!AH41="",0,(CIT_history!AH41*(1-CIT_fed_deduction!AH41*CIT_history!AH$54))/(1-(CIT_fed_deduction!AH41*CIT_history!AH$54*CIT_history!AH41)))</f>
        <v>0</v>
      </c>
      <c r="AI41" s="22">
        <f>IF(CIT_fed_deduction!AI41="",0,(CIT_history!AI41*(1-CIT_fed_deduction!AI41*CIT_history!AI$54))/(1-(CIT_fed_deduction!AI41*CIT_history!AI$54*CIT_history!AI41)))</f>
        <v>0</v>
      </c>
      <c r="AJ41" s="22">
        <f>IF(CIT_fed_deduction!AJ41="",0,(CIT_history!AJ41*(1-CIT_fed_deduction!AJ41*CIT_history!AJ$54))/(1-(CIT_fed_deduction!AJ41*CIT_history!AJ$54*CIT_history!AJ41)))</f>
        <v>0</v>
      </c>
      <c r="AK41" s="22">
        <f>IF(CIT_fed_deduction!AK41="",0,(CIT_history!AK41*(1-CIT_fed_deduction!AK41*CIT_history!AK$54))/(1-(CIT_fed_deduction!AK41*CIT_history!AK$54*CIT_history!AK41)))</f>
        <v>0</v>
      </c>
      <c r="AL41" s="22">
        <f>IF(CIT_fed_deduction!AL41="",0,(CIT_history!AL41*(1-CIT_fed_deduction!AL41*CIT_history!AL$54))/(1-(CIT_fed_deduction!AL41*CIT_history!AL$54*CIT_history!AL41)))</f>
        <v>0</v>
      </c>
      <c r="AM41" s="22">
        <f>IF(CIT_fed_deduction!AM41="",0,(CIT_history!AM41*(1-CIT_fed_deduction!AM41*CIT_history!AM$54))/(1-(CIT_fed_deduction!AM41*CIT_history!AM$54*CIT_history!AM41)))</f>
        <v>0</v>
      </c>
      <c r="AN41" s="22">
        <f>IF(CIT_fed_deduction!AN41="",0,(CIT_history!AN41*(1-CIT_fed_deduction!AN41*CIT_history!AN$54))/(1-(CIT_fed_deduction!AN41*CIT_history!AN$54*CIT_history!AN41)))</f>
        <v>0</v>
      </c>
      <c r="AO41" s="22">
        <f>IF(CIT_fed_deduction!AO41="",0,(CIT_history!AO41*(1-CIT_fed_deduction!AO41*CIT_history!AO$54))/(1-(CIT_fed_deduction!AO41*CIT_history!AO$54*CIT_history!AO41)))</f>
        <v>0</v>
      </c>
      <c r="AP41" s="22">
        <f>IF(CIT_fed_deduction!AP41="",0,(CIT_history!AP41*(1-CIT_fed_deduction!AP41*CIT_history!AP$54))/(1-(CIT_fed_deduction!AP41*CIT_history!AP$54*CIT_history!AP41)))</f>
        <v>0</v>
      </c>
      <c r="AQ41" s="22">
        <f>IF(CIT_fed_deduction!AQ41="",0,(CIT_history!AQ41*(1-CIT_fed_deduction!AQ41*CIT_history!AQ$54))/(1-(CIT_fed_deduction!AQ41*CIT_history!AQ$54*CIT_history!AQ41)))</f>
        <v>0</v>
      </c>
      <c r="AR41" s="22">
        <f>IF(CIT_fed_deduction!AR41="",0,(CIT_history!AR41*(1-CIT_fed_deduction!AR41*CIT_history!AR$54))/(1-(CIT_fed_deduction!AR41*CIT_history!AR$54*CIT_history!AR41)))</f>
        <v>0</v>
      </c>
      <c r="AS41" s="22">
        <f>IF(CIT_fed_deduction!AS41="",0,(CIT_history!AS41*(1-CIT_fed_deduction!AS41*CIT_history!AS$54))/(1-(CIT_fed_deduction!AS41*CIT_history!AS$54*CIT_history!AS41)))</f>
        <v>0</v>
      </c>
      <c r="AT41" s="22">
        <f>IF(CIT_fed_deduction!AT41="",0,(CIT_history!AT41*(1-CIT_fed_deduction!AT41*CIT_history!AT$54))/(1-(CIT_fed_deduction!AT41*CIT_history!AT$54*CIT_history!AT41)))</f>
        <v>0</v>
      </c>
      <c r="AU41" s="22">
        <f>IF(CIT_fed_deduction!AU41="",0,(CIT_history!AU41*(1-CIT_fed_deduction!AU41*CIT_history!AU$54))/(1-(CIT_fed_deduction!AU41*CIT_history!AU$54*CIT_history!AU41)))</f>
        <v>0</v>
      </c>
      <c r="AV41" s="22">
        <f>IF(CIT_fed_deduction!AV41="",0,(CIT_history!AV41*(1-CIT_fed_deduction!AV41*CIT_history!AV$54))/(1-(CIT_fed_deduction!AV41*CIT_history!AV$54*CIT_history!AV41)))</f>
        <v>0</v>
      </c>
      <c r="AW41" s="22">
        <f>IF(CIT_fed_deduction!AW41="",0,(CIT_history!AW41*(1-CIT_fed_deduction!AW41*CIT_history!AW$54))/(1-(CIT_fed_deduction!AW41*CIT_history!AW$54*CIT_history!AW41)))</f>
        <v>0.04</v>
      </c>
      <c r="AX41" s="22">
        <f>IF(CIT_fed_deduction!AX41="",0,(CIT_history!AX41*(1-CIT_fed_deduction!AX41*CIT_history!AX$54))/(1-(CIT_fed_deduction!AX41*CIT_history!AX$54*CIT_history!AX41)))</f>
        <v>0.04</v>
      </c>
      <c r="AY41" s="22">
        <f>IF(CIT_fed_deduction!AY41="",0,(CIT_history!AY41*(1-CIT_fed_deduction!AY41*CIT_history!AY$54))/(1-(CIT_fed_deduction!AY41*CIT_history!AY$54*CIT_history!AY41)))</f>
        <v>0.04</v>
      </c>
      <c r="AZ41" s="22">
        <f>IF(CIT_fed_deduction!AZ41="",0,(CIT_history!AZ41*(1-CIT_fed_deduction!AZ41*CIT_history!AZ$54))/(1-(CIT_fed_deduction!AZ41*CIT_history!AZ$54*CIT_history!AZ41)))</f>
        <v>0.04</v>
      </c>
      <c r="BA41" s="22">
        <f>IF(CIT_fed_deduction!BA41="",0,(CIT_history!BA41*(1-CIT_fed_deduction!BA41*CIT_history!BA$54))/(1-(CIT_fed_deduction!BA41*CIT_history!BA$54*CIT_history!BA41)))</f>
        <v>0.05</v>
      </c>
      <c r="BB41" s="22">
        <f>IF(CIT_fed_deduction!BB41="",0,(CIT_history!BB41*(1-CIT_fed_deduction!BB41*CIT_history!BB$54))/(1-(CIT_fed_deduction!BB41*CIT_history!BB$54*CIT_history!BB41)))</f>
        <v>0.05</v>
      </c>
      <c r="BC41" s="22">
        <f>IF(CIT_fed_deduction!BC41="",0,(CIT_history!BC41*(1-CIT_fed_deduction!BC41*CIT_history!BC$54))/(1-(CIT_fed_deduction!BC41*CIT_history!BC$54*CIT_history!BC41)))</f>
        <v>0.05</v>
      </c>
      <c r="BD41" s="22">
        <f>IF(CIT_fed_deduction!BD41="",0,(CIT_history!BD41*(1-CIT_fed_deduction!BD41*CIT_history!BD$54))/(1-(CIT_fed_deduction!BD41*CIT_history!BD$54*CIT_history!BD41)))</f>
        <v>0.05</v>
      </c>
      <c r="BE41" s="22">
        <f>IF(CIT_fed_deduction!BE41="",0,(CIT_history!BE41*(1-CIT_fed_deduction!BE41*CIT_history!BE$54))/(1-(CIT_fed_deduction!BE41*CIT_history!BE$54*CIT_history!BE41)))</f>
        <v>0.05</v>
      </c>
      <c r="BF41" s="22">
        <f>IF(CIT_fed_deduction!BF41="",0,(CIT_history!BF41*(1-CIT_fed_deduction!BF41*CIT_history!BF$54))/(1-(CIT_fed_deduction!BF41*CIT_history!BF$54*CIT_history!BF41)))</f>
        <v>0.05</v>
      </c>
      <c r="BG41" s="22">
        <f>IF(CIT_fed_deduction!BG41="",0,(CIT_history!BG41*(1-CIT_fed_deduction!BG41*CIT_history!BG$54))/(1-(CIT_fed_deduction!BG41*CIT_history!BG$54*CIT_history!BG41)))</f>
        <v>0.05</v>
      </c>
      <c r="BH41" s="22">
        <f>IF(CIT_fed_deduction!BH41="",0,(CIT_history!BH41*(1-CIT_fed_deduction!BH41*CIT_history!BH$54))/(1-(CIT_fed_deduction!BH41*CIT_history!BH$54*CIT_history!BH41)))</f>
        <v>5.5000000000000007E-2</v>
      </c>
      <c r="BI41" s="22">
        <f>IF(CIT_fed_deduction!BI41="",0,(CIT_history!BI41*(1-CIT_fed_deduction!BI41*CIT_history!BI$54))/(1-(CIT_fed_deduction!BI41*CIT_history!BI$54*CIT_history!BI41)))</f>
        <v>5.5000000000000007E-2</v>
      </c>
      <c r="BJ41" s="22">
        <f>IF(CIT_fed_deduction!BJ41="",0,(CIT_history!BJ41*(1-CIT_fed_deduction!BJ41*CIT_history!BJ$54))/(1-(CIT_fed_deduction!BJ41*CIT_history!BJ$54*CIT_history!BJ41)))</f>
        <v>0.06</v>
      </c>
      <c r="BK41" s="22">
        <f>IF(CIT_fed_deduction!BK41="",0,(CIT_history!BK41*(1-CIT_fed_deduction!BK41*CIT_history!BK$54))/(1-(CIT_fed_deduction!BK41*CIT_history!BK$54*CIT_history!BK41)))</f>
        <v>0.06</v>
      </c>
      <c r="BL41" s="22">
        <f>IF(CIT_fed_deduction!BL41="",0,(CIT_history!BL41*(1-CIT_fed_deduction!BL41*CIT_history!BL$54))/(1-(CIT_fed_deduction!BL41*CIT_history!BL$54*CIT_history!BL41)))</f>
        <v>0.06</v>
      </c>
      <c r="BM41" s="22">
        <f>IF(CIT_fed_deduction!BM41="",0,(CIT_history!BM41*(1-CIT_fed_deduction!BM41*CIT_history!BM$54))/(1-(CIT_fed_deduction!BM41*CIT_history!BM$54*CIT_history!BM41)))</f>
        <v>0.06</v>
      </c>
      <c r="BN41" s="22">
        <f>IF(CIT_fed_deduction!BN41="",0,(CIT_history!BN41*(1-CIT_fed_deduction!BN41*CIT_history!BN$54))/(1-(CIT_fed_deduction!BN41*CIT_history!BN$54*CIT_history!BN41)))</f>
        <v>0.06</v>
      </c>
      <c r="BO41" s="22">
        <f>IF(CIT_fed_deduction!BO41="",0,(CIT_history!BO41*(1-CIT_fed_deduction!BO41*CIT_history!BO$54))/(1-(CIT_fed_deduction!BO41*CIT_history!BO$54*CIT_history!BO41)))</f>
        <v>0.06</v>
      </c>
      <c r="BP41" s="22">
        <f>IF(CIT_fed_deduction!BP41="",0,(CIT_history!BP41*(1-CIT_fed_deduction!BP41*CIT_history!BP$54))/(1-(CIT_fed_deduction!BP41*CIT_history!BP$54*CIT_history!BP41)))</f>
        <v>6.6000000000000003E-2</v>
      </c>
      <c r="BQ41" s="22">
        <f>IF(CIT_fed_deduction!BQ41="",0,(CIT_history!BQ41*(1-CIT_fed_deduction!BQ41*CIT_history!BQ$54))/(1-(CIT_fed_deduction!BQ41*CIT_history!BQ$54*CIT_history!BQ41)))</f>
        <v>6.6000000000000003E-2</v>
      </c>
      <c r="BR41" s="22">
        <f>IF(CIT_fed_deduction!BR41="",0,(CIT_history!BR41*(1-CIT_fed_deduction!BR41*CIT_history!BR$54))/(1-(CIT_fed_deduction!BR41*CIT_history!BR$54*CIT_history!BR41)))</f>
        <v>7.0000000000000007E-2</v>
      </c>
      <c r="BS41" s="22">
        <f>IF(CIT_fed_deduction!BS41="",0,(CIT_history!BS41*(1-CIT_fed_deduction!BS41*CIT_history!BS$54))/(1-(CIT_fed_deduction!BS41*CIT_history!BS$54*CIT_history!BS41)))</f>
        <v>7.0000000000000007E-2</v>
      </c>
      <c r="BT41" s="22">
        <f>IF(CIT_fed_deduction!BT41="",0,(CIT_history!BT41*(1-CIT_fed_deduction!BT41*CIT_history!BT$54))/(1-(CIT_fed_deduction!BT41*CIT_history!BT$54*CIT_history!BT41)))</f>
        <v>7.0000000000000007E-2</v>
      </c>
      <c r="BU41" s="22">
        <f>IF(CIT_fed_deduction!BU41="",0,(CIT_history!BU41*(1-CIT_fed_deduction!BU41*CIT_history!BU$54))/(1-(CIT_fed_deduction!BU41*CIT_history!BU$54*CIT_history!BU41)))</f>
        <v>0.08</v>
      </c>
      <c r="BV41" s="22">
        <f>IF(CIT_fed_deduction!BV41="",0,(CIT_history!BV41*(1-CIT_fed_deduction!BV41*CIT_history!BV$54))/(1-(CIT_fed_deduction!BV41*CIT_history!BV$54*CIT_history!BV41)))</f>
        <v>0.08</v>
      </c>
      <c r="BW41" s="22">
        <f>IF(CIT_fed_deduction!BW41="",0,(CIT_history!BW41*(1-CIT_fed_deduction!BW41*CIT_history!BW$54))/(1-(CIT_fed_deduction!BW41*CIT_history!BW$54*CIT_history!BW41)))</f>
        <v>0.08</v>
      </c>
      <c r="BX41" s="22">
        <f>IF(CIT_fed_deduction!BX41="",0,(CIT_history!BX41*(1-CIT_fed_deduction!BX41*CIT_history!BX$54))/(1-(CIT_fed_deduction!BX41*CIT_history!BX$54*CIT_history!BX41)))</f>
        <v>0.08</v>
      </c>
      <c r="BY41" s="22">
        <f>IF(CIT_fed_deduction!BY41="",0,(CIT_history!BY41*(1-CIT_fed_deduction!BY41*CIT_history!BY$54))/(1-(CIT_fed_deduction!BY41*CIT_history!BY$54*CIT_history!BY41)))</f>
        <v>0.08</v>
      </c>
      <c r="BZ41" s="22">
        <f>IF(CIT_fed_deduction!BZ41="",0,(CIT_history!BZ41*(1-CIT_fed_deduction!BZ41*CIT_history!BZ$54))/(1-(CIT_fed_deduction!BZ41*CIT_history!BZ$54*CIT_history!BZ41)))</f>
        <v>0.08</v>
      </c>
      <c r="CA41" s="22">
        <f>IF(CIT_fed_deduction!CA41="",0,(CIT_history!CA41*(1-CIT_fed_deduction!CA41*CIT_history!CA$54))/(1-(CIT_fed_deduction!CA41*CIT_history!CA$54*CIT_history!CA41)))</f>
        <v>0.08</v>
      </c>
      <c r="CB41" s="22">
        <f>IF(CIT_fed_deduction!CB41="",0,(CIT_history!CB41*(1-CIT_fed_deduction!CB41*CIT_history!CB$54))/(1-(CIT_fed_deduction!CB41*CIT_history!CB$54*CIT_history!CB41)))</f>
        <v>0.08</v>
      </c>
      <c r="CC41" s="22">
        <f>IF(CIT_fed_deduction!CC41="",0,(CIT_history!CC41*(1-CIT_fed_deduction!CC41*CIT_history!CC$54))/(1-(CIT_fed_deduction!CC41*CIT_history!CC$54*CIT_history!CC41)))</f>
        <v>0.08</v>
      </c>
      <c r="CD41" s="22">
        <f>IF(CIT_fed_deduction!CD41="",0,(CIT_history!CD41*(1-CIT_fed_deduction!CD41*CIT_history!CD$54))/(1-(CIT_fed_deduction!CD41*CIT_history!CD$54*CIT_history!CD41)))</f>
        <v>0.08</v>
      </c>
      <c r="CE41" s="22">
        <f>IF(CIT_fed_deduction!CE41="",0,(CIT_history!CE41*(1-CIT_fed_deduction!CE41*CIT_history!CE$54))/(1-(CIT_fed_deduction!CE41*CIT_history!CE$54*CIT_history!CE41)))</f>
        <v>0.08</v>
      </c>
      <c r="CF41" s="22">
        <f>IF(CIT_fed_deduction!CF41="",0,(CIT_history!CF41*(1-CIT_fed_deduction!CF41*CIT_history!CF$54))/(1-(CIT_fed_deduction!CF41*CIT_history!CF$54*CIT_history!CF41)))</f>
        <v>0.08</v>
      </c>
      <c r="CG41" s="22">
        <f>IF(CIT_fed_deduction!CG41="",0,(CIT_history!CG41*(1-CIT_fed_deduction!CG41*CIT_history!CG$54))/(1-(CIT_fed_deduction!CG41*CIT_history!CG$54*CIT_history!CG41)))</f>
        <v>0.09</v>
      </c>
      <c r="CH41" s="22">
        <f>IF(CIT_fed_deduction!CH41="",0,(CIT_history!CH41*(1-CIT_fed_deduction!CH41*CIT_history!CH$54))/(1-(CIT_fed_deduction!CH41*CIT_history!CH$54*CIT_history!CH41)))</f>
        <v>0.09</v>
      </c>
      <c r="CI41" s="22">
        <f>IF(CIT_fed_deduction!CI41="",0,(CIT_history!CI41*(1-CIT_fed_deduction!CI41*CIT_history!CI$54))/(1-(CIT_fed_deduction!CI41*CIT_history!CI$54*CIT_history!CI41)))</f>
        <v>0.08</v>
      </c>
      <c r="CJ41" s="22">
        <f>IF(CIT_fed_deduction!CJ41="",0,(CIT_history!CJ41*(1-CIT_fed_deduction!CJ41*CIT_history!CJ$54))/(1-(CIT_fed_deduction!CJ41*CIT_history!CJ$54*CIT_history!CJ41)))</f>
        <v>0.08</v>
      </c>
      <c r="CK41" s="22">
        <f>IF(CIT_fed_deduction!CK41="",0,(CIT_history!CK41*(1-CIT_fed_deduction!CK41*CIT_history!CK$54))/(1-(CIT_fed_deduction!CK41*CIT_history!CK$54*CIT_history!CK41)))</f>
        <v>0.08</v>
      </c>
      <c r="CL41" s="22">
        <f>IF(CIT_fed_deduction!CL41="",0,(CIT_history!CL41*(1-CIT_fed_deduction!CL41*CIT_history!CL$54))/(1-(CIT_fed_deduction!CL41*CIT_history!CL$54*CIT_history!CL41)))</f>
        <v>0.08</v>
      </c>
      <c r="CM41" s="22">
        <f>IF(CIT_fed_deduction!CM41="",0,(CIT_history!CM41*(1-CIT_fed_deduction!CM41*CIT_history!CM$54))/(1-(CIT_fed_deduction!CM41*CIT_history!CM$54*CIT_history!CM41)))</f>
        <v>0.09</v>
      </c>
      <c r="CN41" s="22">
        <f>IF(CIT_fed_deduction!CN41="",0,(CIT_history!CN41*(1-CIT_fed_deduction!CN41*CIT_history!CN$54))/(1-(CIT_fed_deduction!CN41*CIT_history!CN$54*CIT_history!CN41)))</f>
        <v>0.09</v>
      </c>
      <c r="CO41" s="22">
        <f>IF(CIT_fed_deduction!CO41="",0,(CIT_history!CO41*(1-CIT_fed_deduction!CO41*CIT_history!CO$54))/(1-(CIT_fed_deduction!CO41*CIT_history!CO$54*CIT_history!CO41)))</f>
        <v>9.9900000000000003E-2</v>
      </c>
      <c r="CP41" s="22">
        <f>IF(CIT_fed_deduction!CP41="",0,(CIT_history!CP41*(1-CIT_fed_deduction!CP41*CIT_history!CP$54))/(1-(CIT_fed_deduction!CP41*CIT_history!CP$54*CIT_history!CP41)))</f>
        <v>9.9900000000000003E-2</v>
      </c>
      <c r="CQ41" s="22">
        <f>IF(CIT_fed_deduction!CQ41="",0,(CIT_history!CQ41*(1-CIT_fed_deduction!CQ41*CIT_history!CQ$54))/(1-(CIT_fed_deduction!CQ41*CIT_history!CQ$54*CIT_history!CQ41)))</f>
        <v>9.9900000000000003E-2</v>
      </c>
      <c r="CR41" s="22">
        <f>IF(CIT_fed_deduction!CR41="",0,(CIT_history!CR41*(1-CIT_fed_deduction!CR41*CIT_history!CR$54))/(1-(CIT_fed_deduction!CR41*CIT_history!CR$54*CIT_history!CR41)))</f>
        <v>0.09</v>
      </c>
      <c r="CS41" s="22">
        <f>IF(CIT_fed_deduction!CS41="",0,(CIT_history!CS41*(1-CIT_fed_deduction!CS41*CIT_history!CS$54))/(1-(CIT_fed_deduction!CS41*CIT_history!CS$54*CIT_history!CS41)))</f>
        <v>0.09</v>
      </c>
      <c r="CT41" s="22">
        <f>IF(CIT_fed_deduction!CT41="",0,(CIT_history!CT41*(1-CIT_fed_deduction!CT41*CIT_history!CT$54))/(1-(CIT_fed_deduction!CT41*CIT_history!CT$54*CIT_history!CT41)))</f>
        <v>0.09</v>
      </c>
      <c r="CU41" s="22">
        <f>IF(CIT_fed_deduction!CU41="",0,(CIT_history!CU41*(1-CIT_fed_deduction!CU41*CIT_history!CU$54))/(1-(CIT_fed_deduction!CU41*CIT_history!CU$54*CIT_history!CU41)))</f>
        <v>0.09</v>
      </c>
      <c r="CV41" s="22">
        <f>IF(CIT_fed_deduction!CV41="",0,(CIT_history!CV41*(1-CIT_fed_deduction!CV41*CIT_history!CV$54))/(1-(CIT_fed_deduction!CV41*CIT_history!CV$54*CIT_history!CV41)))</f>
        <v>0.09</v>
      </c>
      <c r="CW41" s="22">
        <f>IF(CIT_fed_deduction!CW41="",0,(CIT_history!CW41*(1-CIT_fed_deduction!CW41*CIT_history!CW$54))/(1-(CIT_fed_deduction!CW41*CIT_history!CW$54*CIT_history!CW41)))</f>
        <v>0.09</v>
      </c>
      <c r="CX41" s="22">
        <f>IF(CIT_fed_deduction!CX41="",0,(CIT_history!CX41*(1-CIT_fed_deduction!CX41*CIT_history!CX$54))/(1-(CIT_fed_deduction!CX41*CIT_history!CX$54*CIT_history!CX41)))</f>
        <v>0.09</v>
      </c>
      <c r="CY41" s="22">
        <f>IF(CIT_fed_deduction!CY41="",0,(CIT_history!CY41*(1-CIT_fed_deduction!CY41*CIT_history!CY$54))/(1-(CIT_fed_deduction!CY41*CIT_history!CY$54*CIT_history!CY41)))</f>
        <v>0.09</v>
      </c>
      <c r="CZ41" s="22">
        <f>IF(CIT_fed_deduction!CZ41="",0,(CIT_history!CZ41*(1-CIT_fed_deduction!CZ41*CIT_history!CZ$54))/(1-(CIT_fed_deduction!CZ41*CIT_history!CZ$54*CIT_history!CZ41)))</f>
        <v>0.09</v>
      </c>
      <c r="DA41" s="22">
        <f>IF(CIT_fed_deduction!DA41="",0,(CIT_history!DA41*(1-CIT_fed_deduction!DA41*CIT_history!DA$54))/(1-(CIT_fed_deduction!DA41*CIT_history!DA$54*CIT_history!DA41)))</f>
        <v>0.09</v>
      </c>
      <c r="DB41" s="22">
        <f>IF(CIT_fed_deduction!DB41="",0,(CIT_history!DB41*(1-CIT_fed_deduction!DB41*CIT_history!DB$54))/(1-(CIT_fed_deduction!DB41*CIT_history!DB$54*CIT_history!DB41)))</f>
        <v>0.09</v>
      </c>
      <c r="DC41" s="22">
        <f>IF(CIT_fed_deduction!DC41="",0,(CIT_history!DC41*(1-CIT_fed_deduction!DC41*CIT_history!DC$54))/(1-(CIT_fed_deduction!DC41*CIT_history!DC$54*CIT_history!DC41)))</f>
        <v>0.09</v>
      </c>
      <c r="DD41" s="22">
        <f>IF(CIT_fed_deduction!DD41="",0,(CIT_history!DD41*(1-CIT_fed_deduction!DD41*CIT_history!DD$54))/(1-(CIT_fed_deduction!DD41*CIT_history!DD$54*CIT_history!DD41)))</f>
        <v>0.09</v>
      </c>
      <c r="DE41" s="22">
        <f>IF(CIT_fed_deduction!DE41="",0,(CIT_history!DE41*(1-CIT_fed_deduction!DE41*CIT_history!DE$54))/(1-(CIT_fed_deduction!DE41*CIT_history!DE$54*CIT_history!DE41)))</f>
        <v>0.09</v>
      </c>
      <c r="DF41" s="22">
        <f>IF(CIT_fed_deduction!DF41="",0,(CIT_history!DF41*(1-CIT_fed_deduction!DF41*CIT_history!DF$54))/(1-(CIT_fed_deduction!DF41*CIT_history!DF$54*CIT_history!DF41)))</f>
        <v>0.09</v>
      </c>
      <c r="DG41" s="22">
        <f>IF(CIT_fed_deduction!DG41="",0,(CIT_history!DG41*(1-CIT_fed_deduction!DG41*CIT_history!DG$54))/(1-(CIT_fed_deduction!DG41*CIT_history!DG$54*CIT_history!DG41)))</f>
        <v>0.09</v>
      </c>
      <c r="DH41" s="22">
        <f>IF(CIT_fed_deduction!DH41="",0,(CIT_history!DH41*(1-CIT_fed_deduction!DH41*CIT_history!DH$54))/(1-(CIT_fed_deduction!DH41*CIT_history!DH$54*CIT_history!DH41)))</f>
        <v>0.09</v>
      </c>
      <c r="DI41" s="22">
        <f>IF(CIT_fed_deduction!DI41="",0,(CIT_history!DI41*(1-CIT_fed_deduction!DI41*CIT_history!DI$54))/(1-(CIT_fed_deduction!DI41*CIT_history!DI$54*CIT_history!DI41)))</f>
        <v>0.09</v>
      </c>
      <c r="DJ41" s="22">
        <f>IF(CIT_fed_deduction!DJ41="",0,(CIT_history!DJ41*(1-CIT_fed_deduction!DJ41*CIT_history!DJ$54))/(1-(CIT_fed_deduction!DJ41*CIT_history!DJ$54*CIT_history!DJ41)))</f>
        <v>0.09</v>
      </c>
      <c r="DK41" s="22">
        <f>IF(CIT_fed_deduction!DK41="",0,(CIT_history!DK41*(1-CIT_fed_deduction!DK41*CIT_history!DK$54))/(1-(CIT_fed_deduction!DK41*CIT_history!DK$54*CIT_history!DK41)))</f>
        <v>0.09</v>
      </c>
      <c r="DL41" s="22">
        <f>IF(CIT_fed_deduction!DL41="",0,(CIT_history!DL41*(1-CIT_fed_deduction!DL41*CIT_history!DL$54))/(1-(CIT_fed_deduction!DL41*CIT_history!DL$54*CIT_history!DL41)))</f>
        <v>0.09</v>
      </c>
      <c r="DM41" s="22">
        <f>IF(CIT_fed_deduction!DM41="",0,(CIT_history!DM41*(1-CIT_fed_deduction!DM41*CIT_history!DM$54))/(1-(CIT_fed_deduction!DM41*CIT_history!DM$54*CIT_history!DM41)))</f>
        <v>7.0000000000000007E-2</v>
      </c>
      <c r="DN41" s="22">
        <f>IF(CIT_fed_deduction!DN41="",0,(CIT_history!DN41*(1-CIT_fed_deduction!DN41*CIT_history!DN$54))/(1-(CIT_fed_deduction!DN41*CIT_history!DN$54*CIT_history!DN41)))</f>
        <v>7.0000000000000007E-2</v>
      </c>
      <c r="DO41" s="22">
        <f>IF(CIT_fed_deduction!DO41="",0,(CIT_history!DO41*(1-CIT_fed_deduction!DO41*CIT_history!DO$54))/(1-(CIT_fed_deduction!DO41*CIT_history!DO$54*CIT_history!DO41)))</f>
        <v>7.0000000000000007E-2</v>
      </c>
      <c r="DP41" s="22">
        <f>IF(CIT_fed_deduction!DP41="",0,(CIT_history!DP41*(1-CIT_fed_deduction!DP41*CIT_history!DP$54))/(1-(CIT_fed_deduction!DP41*CIT_history!DP$54*CIT_history!DP41)))</f>
        <v>7.0000000000000007E-2</v>
      </c>
      <c r="DQ41" s="22">
        <f>IF(CIT_fed_deduction!DQ41="",0,(CIT_history!DQ41*(1-CIT_fed_deduction!DQ41*CIT_history!DQ$54))/(1-(CIT_fed_deduction!DQ41*CIT_history!DQ$54*CIT_history!DQ41)))</f>
        <v>7.0000000000000007E-2</v>
      </c>
      <c r="DR41" s="22">
        <f>IF(CIT_fed_deduction!DR41="",0,(CIT_history!DR41*(1-CIT_fed_deduction!DR41*CIT_history!DR$54))/(1-(CIT_fed_deduction!DR41*CIT_history!DR$54*CIT_history!DR41)))</f>
        <v>7.0000000000000007E-2</v>
      </c>
      <c r="DS41" s="22">
        <f>IF(CIT_fed_deduction!DS41="",0,(CIT_history!DS41*(1-CIT_fed_deduction!DS41*CIT_history!DS$54))/(1-(CIT_fed_deduction!DS41*CIT_history!DS$54*CIT_history!DS41)))</f>
        <v>7.0000000000000007E-2</v>
      </c>
      <c r="DT41" s="22">
        <f>IF(CIT_fed_deduction!DT41="",0,(CIT_history!DT41*(1-CIT_fed_deduction!DT41*CIT_history!DT$54))/(1-(CIT_fed_deduction!DT41*CIT_history!DT$54*CIT_history!DT41)))</f>
        <v>7.0000000000000007E-2</v>
      </c>
      <c r="DU41" s="22">
        <f>IF(CIT_fed_deduction!DU41="",0,(CIT_history!DU41*(1-CIT_fed_deduction!DU41*CIT_history!DU$54))/(1-(CIT_fed_deduction!DU41*CIT_history!DU$54*CIT_history!DU41)))</f>
        <v>7.0000000000000007E-2</v>
      </c>
      <c r="DV41" s="22">
        <f>IF(CIT_fed_deduction!DV41="",0,(CIT_history!DV41*(1-CIT_fed_deduction!DV41*CIT_history!DV$54))/(1-(CIT_fed_deduction!DV41*CIT_history!DV$54*CIT_history!DV41)))</f>
        <v>7.0000000000000007E-2</v>
      </c>
      <c r="DW41" s="22">
        <f>IF(CIT_fed_deduction!DW41="",0,(CIT_history!DW41*(1-CIT_fed_deduction!DW41*CIT_history!DW$54))/(1-(CIT_fed_deduction!DW41*CIT_history!DW$54*CIT_history!DW41)))</f>
        <v>7.0000000000000007E-2</v>
      </c>
      <c r="DX41" s="22">
        <f>IF(CIT_fed_deduction!DX41="",0,(CIT_history!DX41*(1-CIT_fed_deduction!DX41*CIT_history!DX$54))/(1-(CIT_fed_deduction!DX41*CIT_history!DX$54*CIT_history!DX41)))</f>
        <v>7.0000000000000007E-2</v>
      </c>
      <c r="DY41" s="144">
        <f>IF(CIT_fed_deduction!DY41="",0,(CIT_history!DY41*(1-CIT_fed_deduction!DY41*CIT_history!DY$54))/(1-(CIT_fed_deduction!DY41*CIT_history!DY$54*CIT_history!DY41)))</f>
        <v>7.0000000000000007E-2</v>
      </c>
      <c r="DZ41" s="68"/>
      <c r="EA41" s="68"/>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1"/>
      <c r="FL41" s="1"/>
      <c r="FM41" s="1"/>
      <c r="FN41" s="1"/>
    </row>
    <row r="42" spans="1:170" ht="15" customHeight="1">
      <c r="A42" s="137" t="s">
        <v>66</v>
      </c>
      <c r="B42" s="22">
        <f>IF(CIT_fed_deduction!B42="",0,(CIT_history!B42*(1-CIT_fed_deduction!B42*CIT_history!B$54))/(1-(CIT_fed_deduction!B42*CIT_history!B$54*CIT_history!B42)))</f>
        <v>0</v>
      </c>
      <c r="C42" s="22">
        <f>IF(CIT_fed_deduction!C42="",0,(CIT_history!C42*(1-CIT_fed_deduction!C42*CIT_history!C$54))/(1-(CIT_fed_deduction!C42*CIT_history!C$54*CIT_history!C42)))</f>
        <v>0</v>
      </c>
      <c r="D42" s="22">
        <f>IF(CIT_fed_deduction!D42="",0,(CIT_history!D42*(1-CIT_fed_deduction!D42*CIT_history!D$54))/(1-(CIT_fed_deduction!D42*CIT_history!D$54*CIT_history!D42)))</f>
        <v>0</v>
      </c>
      <c r="E42" s="22">
        <f>IF(CIT_fed_deduction!E42="",0,(CIT_history!E42*(1-CIT_fed_deduction!E42*CIT_history!E$54))/(1-(CIT_fed_deduction!E42*CIT_history!E$54*CIT_history!E42)))</f>
        <v>0</v>
      </c>
      <c r="F42" s="22">
        <f>IF(CIT_fed_deduction!F42="",0,(CIT_history!F42*(1-CIT_fed_deduction!F42*CIT_history!F$54))/(1-(CIT_fed_deduction!F42*CIT_history!F$54*CIT_history!F42)))</f>
        <v>0</v>
      </c>
      <c r="G42" s="22">
        <f>IF(CIT_fed_deduction!G42="",0,(CIT_history!G42*(1-CIT_fed_deduction!G42*CIT_history!G$54))/(1-(CIT_fed_deduction!G42*CIT_history!G$54*CIT_history!G42)))</f>
        <v>0</v>
      </c>
      <c r="H42" s="22">
        <f>IF(CIT_fed_deduction!H42="",0,(CIT_history!H42*(1-CIT_fed_deduction!H42*CIT_history!H$54))/(1-(CIT_fed_deduction!H42*CIT_history!H$54*CIT_history!H42)))</f>
        <v>0</v>
      </c>
      <c r="I42" s="22">
        <f>IF(CIT_fed_deduction!I42="",0,(CIT_history!I42*(1-CIT_fed_deduction!I42*CIT_history!I$54))/(1-(CIT_fed_deduction!I42*CIT_history!I$54*CIT_history!I42)))</f>
        <v>0</v>
      </c>
      <c r="J42" s="22">
        <f>IF(CIT_fed_deduction!J42="",0,(CIT_history!J42*(1-CIT_fed_deduction!J42*CIT_history!J$54))/(1-(CIT_fed_deduction!J42*CIT_history!J$54*CIT_history!J42)))</f>
        <v>0</v>
      </c>
      <c r="K42" s="22">
        <f>IF(CIT_fed_deduction!K42="",0,(CIT_history!K42*(1-CIT_fed_deduction!K42*CIT_history!K$54))/(1-(CIT_fed_deduction!K42*CIT_history!K$54*CIT_history!K42)))</f>
        <v>0</v>
      </c>
      <c r="L42" s="22">
        <f>IF(CIT_fed_deduction!L42="",0,(CIT_history!L42*(1-CIT_fed_deduction!L42*CIT_history!L$54))/(1-(CIT_fed_deduction!L42*CIT_history!L$54*CIT_history!L42)))</f>
        <v>0</v>
      </c>
      <c r="M42" s="22">
        <f>IF(CIT_fed_deduction!M42="",0,(CIT_history!M42*(1-CIT_fed_deduction!M42*CIT_history!M$54))/(1-(CIT_fed_deduction!M42*CIT_history!M$54*CIT_history!M42)))</f>
        <v>0</v>
      </c>
      <c r="N42" s="22">
        <f>IF(CIT_fed_deduction!N42="",0,(CIT_history!N42*(1-CIT_fed_deduction!N42*CIT_history!N$54))/(1-(CIT_fed_deduction!N42*CIT_history!N$54*CIT_history!N42)))</f>
        <v>0</v>
      </c>
      <c r="O42" s="22">
        <f>IF(CIT_fed_deduction!O42="",0,(CIT_history!O42*(1-CIT_fed_deduction!O42*CIT_history!O$54))/(1-(CIT_fed_deduction!O42*CIT_history!O$54*CIT_history!O42)))</f>
        <v>0</v>
      </c>
      <c r="P42" s="22">
        <f>IF(CIT_fed_deduction!P42="",0,(CIT_history!P42*(1-CIT_fed_deduction!P42*CIT_history!P$54))/(1-(CIT_fed_deduction!P42*CIT_history!P$54*CIT_history!P42)))</f>
        <v>0</v>
      </c>
      <c r="Q42" s="22">
        <f>IF(CIT_fed_deduction!Q42="",0,(CIT_history!Q42*(1-CIT_fed_deduction!Q42*CIT_history!Q$54))/(1-(CIT_fed_deduction!Q42*CIT_history!Q$54*CIT_history!Q42)))</f>
        <v>0</v>
      </c>
      <c r="R42" s="22">
        <f>IF(CIT_fed_deduction!R42="",0,(CIT_history!R42*(1-CIT_fed_deduction!R42*CIT_history!R$54))/(1-(CIT_fed_deduction!R42*CIT_history!R$54*CIT_history!R42)))</f>
        <v>0</v>
      </c>
      <c r="S42" s="22">
        <f>IF(CIT_fed_deduction!S42="",0,(CIT_history!S42*(1-CIT_fed_deduction!S42*CIT_history!S$54))/(1-(CIT_fed_deduction!S42*CIT_history!S$54*CIT_history!S42)))</f>
        <v>0</v>
      </c>
      <c r="T42" s="22">
        <f>IF(CIT_fed_deduction!T42="",0,(CIT_history!T42*(1-CIT_fed_deduction!T42*CIT_history!T$54))/(1-(CIT_fed_deduction!T42*CIT_history!T$54*CIT_history!T42)))</f>
        <v>0</v>
      </c>
      <c r="U42" s="22">
        <f>IF(CIT_fed_deduction!U42="",0,(CIT_history!U42*(1-CIT_fed_deduction!U42*CIT_history!U$54))/(1-(CIT_fed_deduction!U42*CIT_history!U$54*CIT_history!U42)))</f>
        <v>0</v>
      </c>
      <c r="V42" s="22">
        <f>IF(CIT_fed_deduction!V42="",0,(CIT_history!V42*(1-CIT_fed_deduction!V42*CIT_history!V$54))/(1-(CIT_fed_deduction!V42*CIT_history!V$54*CIT_history!V42)))</f>
        <v>0</v>
      </c>
      <c r="W42" s="22">
        <f>IF(CIT_fed_deduction!W42="",0,(CIT_history!W42*(1-CIT_fed_deduction!W42*CIT_history!W$54))/(1-(CIT_fed_deduction!W42*CIT_history!W$54*CIT_history!W42)))</f>
        <v>0</v>
      </c>
      <c r="X42" s="22">
        <f>IF(CIT_fed_deduction!X42="",0,(CIT_history!X42*(1-CIT_fed_deduction!X42*CIT_history!X$54))/(1-(CIT_fed_deduction!X42*CIT_history!X$54*CIT_history!X42)))</f>
        <v>4.1875000000000002E-2</v>
      </c>
      <c r="Y42" s="22">
        <f>IF(CIT_fed_deduction!Y42="",0,(CIT_history!Y42*(1-CIT_fed_deduction!Y42*CIT_history!Y$54))/(1-(CIT_fed_deduction!Y42*CIT_history!Y$54*CIT_history!Y42)))</f>
        <v>4.1875000000000002E-2</v>
      </c>
      <c r="Z42" s="22">
        <f>IF(CIT_fed_deduction!Z42="",0,(CIT_history!Z42*(1-CIT_fed_deduction!Z42*CIT_history!Z$54))/(1-(CIT_fed_deduction!Z42*CIT_history!Z$54*CIT_history!Z42)))</f>
        <v>4.1875000000000002E-2</v>
      </c>
      <c r="AA42" s="22">
        <f>IF(CIT_fed_deduction!AA42="",0,(CIT_history!AA42*(1-CIT_fed_deduction!AA42*CIT_history!AA$54))/(1-(CIT_fed_deduction!AA42*CIT_history!AA$54*CIT_history!AA42)))</f>
        <v>4.3550000000000005E-2</v>
      </c>
      <c r="AB42" s="22">
        <f>IF(CIT_fed_deduction!AB42="",0,(CIT_history!AB42*(1-CIT_fed_deduction!AB42*CIT_history!AB$54))/(1-(CIT_fed_deduction!AB42*CIT_history!AB$54*CIT_history!AB42)))</f>
        <v>0.04</v>
      </c>
      <c r="AC42" s="22">
        <f>IF(CIT_fed_deduction!AC42="",0,(CIT_history!AC42*(1-CIT_fed_deduction!AC42*CIT_history!AC$54))/(1-(CIT_fed_deduction!AC42*CIT_history!AC$54*CIT_history!AC42)))</f>
        <v>0.04</v>
      </c>
      <c r="AD42" s="22">
        <f>IF(CIT_fed_deduction!AD42="",0,(CIT_history!AD42*(1-CIT_fed_deduction!AD42*CIT_history!AD$54))/(1-(CIT_fed_deduction!AD42*CIT_history!AD$54*CIT_history!AD42)))</f>
        <v>0.04</v>
      </c>
      <c r="AE42" s="22">
        <f>IF(CIT_fed_deduction!AE42="",0,(CIT_history!AE42*(1-CIT_fed_deduction!AE42*CIT_history!AE$54))/(1-(CIT_fed_deduction!AE42*CIT_history!AE$54*CIT_history!AE42)))</f>
        <v>0.04</v>
      </c>
      <c r="AF42" s="22">
        <f>IF(CIT_fed_deduction!AF42="",0,(CIT_history!AF42*(1-CIT_fed_deduction!AF42*CIT_history!AF$54))/(1-(CIT_fed_deduction!AF42*CIT_history!AF$54*CIT_history!AF42)))</f>
        <v>4.4999999999999998E-2</v>
      </c>
      <c r="AG42" s="22">
        <f>IF(CIT_fed_deduction!AG42="",0,(CIT_history!AG42*(1-CIT_fed_deduction!AG42*CIT_history!AG$54))/(1-(CIT_fed_deduction!AG42*CIT_history!AG$54*CIT_history!AG42)))</f>
        <v>4.4999999999999998E-2</v>
      </c>
      <c r="AH42" s="22">
        <f>IF(CIT_fed_deduction!AH42="",0,(CIT_history!AH42*(1-CIT_fed_deduction!AH42*CIT_history!AH$54))/(1-(CIT_fed_deduction!AH42*CIT_history!AH$54*CIT_history!AH42)))</f>
        <v>4.4999999999999998E-2</v>
      </c>
      <c r="AI42" s="22">
        <f>IF(CIT_fed_deduction!AI42="",0,(CIT_history!AI42*(1-CIT_fed_deduction!AI42*CIT_history!AI$54))/(1-(CIT_fed_deduction!AI42*CIT_history!AI$54*CIT_history!AI42)))</f>
        <v>4.4999999999999998E-2</v>
      </c>
      <c r="AJ42" s="22">
        <f>IF(CIT_fed_deduction!AJ42="",0,(CIT_history!AJ42*(1-CIT_fed_deduction!AJ42*CIT_history!AJ$54))/(1-(CIT_fed_deduction!AJ42*CIT_history!AJ$54*CIT_history!AJ42)))</f>
        <v>4.4999999999999998E-2</v>
      </c>
      <c r="AK42" s="22">
        <f>IF(CIT_fed_deduction!AK42="",0,(CIT_history!AK42*(1-CIT_fed_deduction!AK42*CIT_history!AK$54))/(1-(CIT_fed_deduction!AK42*CIT_history!AK$54*CIT_history!AK42)))</f>
        <v>4.4999999999999998E-2</v>
      </c>
      <c r="AL42" s="22">
        <f>IF(CIT_fed_deduction!AL42="",0,(CIT_history!AL42*(1-CIT_fed_deduction!AL42*CIT_history!AL$54))/(1-(CIT_fed_deduction!AL42*CIT_history!AL$54*CIT_history!AL42)))</f>
        <v>4.4999999999999998E-2</v>
      </c>
      <c r="AM42" s="22">
        <f>IF(CIT_fed_deduction!AM42="",0,(CIT_history!AM42*(1-CIT_fed_deduction!AM42*CIT_history!AM$54))/(1-(CIT_fed_deduction!AM42*CIT_history!AM$54*CIT_history!AM42)))</f>
        <v>4.4999999999999998E-2</v>
      </c>
      <c r="AN42" s="22">
        <f>IF(CIT_fed_deduction!AN42="",0,(CIT_history!AN42*(1-CIT_fed_deduction!AN42*CIT_history!AN$54))/(1-(CIT_fed_deduction!AN42*CIT_history!AN$54*CIT_history!AN42)))</f>
        <v>4.4999999999999998E-2</v>
      </c>
      <c r="AO42" s="22">
        <f>IF(CIT_fed_deduction!AO42="",0,(CIT_history!AO42*(1-CIT_fed_deduction!AO42*CIT_history!AO$54))/(1-(CIT_fed_deduction!AO42*CIT_history!AO$54*CIT_history!AO42)))</f>
        <v>4.4999999999999998E-2</v>
      </c>
      <c r="AP42" s="22">
        <f>IF(CIT_fed_deduction!AP42="",0,(CIT_history!AP42*(1-CIT_fed_deduction!AP42*CIT_history!AP$54))/(1-(CIT_fed_deduction!AP42*CIT_history!AP$54*CIT_history!AP42)))</f>
        <v>4.4999999999999998E-2</v>
      </c>
      <c r="AQ42" s="22">
        <f>IF(CIT_fed_deduction!AQ42="",0,(CIT_history!AQ42*(1-CIT_fed_deduction!AQ42*CIT_history!AQ$54))/(1-(CIT_fed_deduction!AQ42*CIT_history!AQ$54*CIT_history!AQ42)))</f>
        <v>4.4999999999999998E-2</v>
      </c>
      <c r="AR42" s="22">
        <f>IF(CIT_fed_deduction!AR42="",0,(CIT_history!AR42*(1-CIT_fed_deduction!AR42*CIT_history!AR$54))/(1-(CIT_fed_deduction!AR42*CIT_history!AR$54*CIT_history!AR42)))</f>
        <v>4.4999999999999998E-2</v>
      </c>
      <c r="AS42" s="22">
        <f>IF(CIT_fed_deduction!AS42="",0,(CIT_history!AS42*(1-CIT_fed_deduction!AS42*CIT_history!AS$54))/(1-(CIT_fed_deduction!AS42*CIT_history!AS$54*CIT_history!AS42)))</f>
        <v>4.4999999999999998E-2</v>
      </c>
      <c r="AT42" s="22">
        <f>IF(CIT_fed_deduction!AT42="",0,(CIT_history!AT42*(1-CIT_fed_deduction!AT42*CIT_history!AT$54))/(1-(CIT_fed_deduction!AT42*CIT_history!AT$54*CIT_history!AT42)))</f>
        <v>4.4999999999999998E-2</v>
      </c>
      <c r="AU42" s="22">
        <f>IF(CIT_fed_deduction!AU42="",0,(CIT_history!AU42*(1-CIT_fed_deduction!AU42*CIT_history!AU$54))/(1-(CIT_fed_deduction!AU42*CIT_history!AU$54*CIT_history!AU42)))</f>
        <v>4.4999999999999998E-2</v>
      </c>
      <c r="AV42" s="22">
        <f>IF(CIT_fed_deduction!AV42="",0,(CIT_history!AV42*(1-CIT_fed_deduction!AV42*CIT_history!AV$54))/(1-(CIT_fed_deduction!AV42*CIT_history!AV$54*CIT_history!AV42)))</f>
        <v>4.4999999999999998E-2</v>
      </c>
      <c r="AW42" s="22">
        <f>IF(CIT_fed_deduction!AW42="",0,(CIT_history!AW42*(1-CIT_fed_deduction!AW42*CIT_history!AW$54))/(1-(CIT_fed_deduction!AW42*CIT_history!AW$54*CIT_history!AW42)))</f>
        <v>4.4999999999999998E-2</v>
      </c>
      <c r="AX42" s="22">
        <f>IF(CIT_fed_deduction!AX42="",0,(CIT_history!AX42*(1-CIT_fed_deduction!AX42*CIT_history!AX$54))/(1-(CIT_fed_deduction!AX42*CIT_history!AX$54*CIT_history!AX42)))</f>
        <v>4.4999999999999998E-2</v>
      </c>
      <c r="AY42" s="22">
        <f>IF(CIT_fed_deduction!AY42="",0,(CIT_history!AY42*(1-CIT_fed_deduction!AY42*CIT_history!AY$54))/(1-(CIT_fed_deduction!AY42*CIT_history!AY$54*CIT_history!AY42)))</f>
        <v>4.4999999999999998E-2</v>
      </c>
      <c r="AZ42" s="22">
        <f>IF(CIT_fed_deduction!AZ42="",0,(CIT_history!AZ42*(1-CIT_fed_deduction!AZ42*CIT_history!AZ$54))/(1-(CIT_fed_deduction!AZ42*CIT_history!AZ$54*CIT_history!AZ42)))</f>
        <v>4.4999999999999998E-2</v>
      </c>
      <c r="BA42" s="22">
        <f>IF(CIT_fed_deduction!BA42="",0,(CIT_history!BA42*(1-CIT_fed_deduction!BA42*CIT_history!BA$54))/(1-(CIT_fed_deduction!BA42*CIT_history!BA$54*CIT_history!BA42)))</f>
        <v>4.4999999999999998E-2</v>
      </c>
      <c r="BB42" s="22">
        <f>IF(CIT_fed_deduction!BB42="",0,(CIT_history!BB42*(1-CIT_fed_deduction!BB42*CIT_history!BB$54))/(1-(CIT_fed_deduction!BB42*CIT_history!BB$54*CIT_history!BB42)))</f>
        <v>4.4999999999999998E-2</v>
      </c>
      <c r="BC42" s="22">
        <f>IF(CIT_fed_deduction!BC42="",0,(CIT_history!BC42*(1-CIT_fed_deduction!BC42*CIT_history!BC$54))/(1-(CIT_fed_deduction!BC42*CIT_history!BC$54*CIT_history!BC42)))</f>
        <v>4.4999999999999998E-2</v>
      </c>
      <c r="BD42" s="22">
        <f>IF(CIT_fed_deduction!BD42="",0,(CIT_history!BD42*(1-CIT_fed_deduction!BD42*CIT_history!BD$54))/(1-(CIT_fed_deduction!BD42*CIT_history!BD$54*CIT_history!BD42)))</f>
        <v>4.4999999999999998E-2</v>
      </c>
      <c r="BE42" s="22">
        <f>IF(CIT_fed_deduction!BE42="",0,(CIT_history!BE42*(1-CIT_fed_deduction!BE42*CIT_history!BE$54))/(1-(CIT_fed_deduction!BE42*CIT_history!BE$54*CIT_history!BE42)))</f>
        <v>4.4999999999999998E-2</v>
      </c>
      <c r="BF42" s="22">
        <f>IF(CIT_fed_deduction!BF42="",0,(CIT_history!BF42*(1-CIT_fed_deduction!BF42*CIT_history!BF$54))/(1-(CIT_fed_deduction!BF42*CIT_history!BF$54*CIT_history!BF42)))</f>
        <v>4.4999999999999998E-2</v>
      </c>
      <c r="BG42" s="22">
        <f>IF(CIT_fed_deduction!BG42="",0,(CIT_history!BG42*(1-CIT_fed_deduction!BG42*CIT_history!BG$54))/(1-(CIT_fed_deduction!BG42*CIT_history!BG$54*CIT_history!BG42)))</f>
        <v>4.4999999999999998E-2</v>
      </c>
      <c r="BH42" s="22">
        <f>IF(CIT_fed_deduction!BH42="",0,(CIT_history!BH42*(1-CIT_fed_deduction!BH42*CIT_history!BH$54))/(1-(CIT_fed_deduction!BH42*CIT_history!BH$54*CIT_history!BH42)))</f>
        <v>4.4999999999999998E-2</v>
      </c>
      <c r="BI42" s="22">
        <f>IF(CIT_fed_deduction!BI42="",0,(CIT_history!BI42*(1-CIT_fed_deduction!BI42*CIT_history!BI$54))/(1-(CIT_fed_deduction!BI42*CIT_history!BI$54*CIT_history!BI42)))</f>
        <v>4.4999999999999998E-2</v>
      </c>
      <c r="BJ42" s="22">
        <f>IF(CIT_fed_deduction!BJ42="",0,(CIT_history!BJ42*(1-CIT_fed_deduction!BJ42*CIT_history!BJ$54))/(1-(CIT_fed_deduction!BJ42*CIT_history!BJ$54*CIT_history!BJ42)))</f>
        <v>0.05</v>
      </c>
      <c r="BK42" s="22">
        <f>IF(CIT_fed_deduction!BK42="",0,(CIT_history!BK42*(1-CIT_fed_deduction!BK42*CIT_history!BK$54))/(1-(CIT_fed_deduction!BK42*CIT_history!BK$54*CIT_history!BK42)))</f>
        <v>0.05</v>
      </c>
      <c r="BL42" s="22">
        <f>IF(CIT_fed_deduction!BL42="",0,(CIT_history!BL42*(1-CIT_fed_deduction!BL42*CIT_history!BL$54))/(1-(CIT_fed_deduction!BL42*CIT_history!BL$54*CIT_history!BL42)))</f>
        <v>0.05</v>
      </c>
      <c r="BM42" s="22">
        <f>IF(CIT_fed_deduction!BM42="",0,(CIT_history!BM42*(1-CIT_fed_deduction!BM42*CIT_history!BM$54))/(1-(CIT_fed_deduction!BM42*CIT_history!BM$54*CIT_history!BM42)))</f>
        <v>0.05</v>
      </c>
      <c r="BN42" s="22">
        <f>IF(CIT_fed_deduction!BN42="",0,(CIT_history!BN42*(1-CIT_fed_deduction!BN42*CIT_history!BN$54))/(1-(CIT_fed_deduction!BN42*CIT_history!BN$54*CIT_history!BN42)))</f>
        <v>0.05</v>
      </c>
      <c r="BO42" s="22">
        <f>IF(CIT_fed_deduction!BO42="",0,(CIT_history!BO42*(1-CIT_fed_deduction!BO42*CIT_history!BO$54))/(1-(CIT_fed_deduction!BO42*CIT_history!BO$54*CIT_history!BO42)))</f>
        <v>0.05</v>
      </c>
      <c r="BP42" s="22">
        <f>IF(CIT_fed_deduction!BP42="",0,(CIT_history!BP42*(1-CIT_fed_deduction!BP42*CIT_history!BP$54))/(1-(CIT_fed_deduction!BP42*CIT_history!BP$54*CIT_history!BP42)))</f>
        <v>0.05</v>
      </c>
      <c r="BQ42" s="22">
        <f>IF(CIT_fed_deduction!BQ42="",0,(CIT_history!BQ42*(1-CIT_fed_deduction!BQ42*CIT_history!BQ$54))/(1-(CIT_fed_deduction!BQ42*CIT_history!BQ$54*CIT_history!BQ42)))</f>
        <v>0.05</v>
      </c>
      <c r="BR42" s="22">
        <f>IF(CIT_fed_deduction!BR42="",0,(CIT_history!BR42*(1-CIT_fed_deduction!BR42*CIT_history!BR$54))/(1-(CIT_fed_deduction!BR42*CIT_history!BR$54*CIT_history!BR42)))</f>
        <v>0.05</v>
      </c>
      <c r="BS42" s="22">
        <f>IF(CIT_fed_deduction!BS42="",0,(CIT_history!BS42*(1-CIT_fed_deduction!BS42*CIT_history!BS$54))/(1-(CIT_fed_deduction!BS42*CIT_history!BS$54*CIT_history!BS42)))</f>
        <v>0.06</v>
      </c>
      <c r="BT42" s="22">
        <f>IF(CIT_fed_deduction!BT42="",0,(CIT_history!BT42*(1-CIT_fed_deduction!BT42*CIT_history!BT$54))/(1-(CIT_fed_deduction!BT42*CIT_history!BT$54*CIT_history!BT42)))</f>
        <v>0.06</v>
      </c>
      <c r="BU42" s="22">
        <f>IF(CIT_fed_deduction!BU42="",0,(CIT_history!BU42*(1-CIT_fed_deduction!BU42*CIT_history!BU$54))/(1-(CIT_fed_deduction!BU42*CIT_history!BU$54*CIT_history!BU42)))</f>
        <v>0.06</v>
      </c>
      <c r="BV42" s="22">
        <f>IF(CIT_fed_deduction!BV42="",0,(CIT_history!BV42*(1-CIT_fed_deduction!BV42*CIT_history!BV$54))/(1-(CIT_fed_deduction!BV42*CIT_history!BV$54*CIT_history!BV42)))</f>
        <v>0.06</v>
      </c>
      <c r="BW42" s="22">
        <f>IF(CIT_fed_deduction!BW42="",0,(CIT_history!BW42*(1-CIT_fed_deduction!BW42*CIT_history!BW$54))/(1-(CIT_fed_deduction!BW42*CIT_history!BW$54*CIT_history!BW42)))</f>
        <v>0.06</v>
      </c>
      <c r="BX42" s="22">
        <f>IF(CIT_fed_deduction!BX42="",0,(CIT_history!BX42*(1-CIT_fed_deduction!BX42*CIT_history!BX$54))/(1-(CIT_fed_deduction!BX42*CIT_history!BX$54*CIT_history!BX42)))</f>
        <v>0.06</v>
      </c>
      <c r="BY42" s="22">
        <f>IF(CIT_fed_deduction!BY42="",0,(CIT_history!BY42*(1-CIT_fed_deduction!BY42*CIT_history!BY$54))/(1-(CIT_fed_deduction!BY42*CIT_history!BY$54*CIT_history!BY42)))</f>
        <v>0.06</v>
      </c>
      <c r="BZ42" s="22">
        <f>IF(CIT_fed_deduction!BZ42="",0,(CIT_history!BZ42*(1-CIT_fed_deduction!BZ42*CIT_history!BZ$54))/(1-(CIT_fed_deduction!BZ42*CIT_history!BZ$54*CIT_history!BZ42)))</f>
        <v>0.06</v>
      </c>
      <c r="CA42" s="22">
        <f>IF(CIT_fed_deduction!CA42="",0,(CIT_history!CA42*(1-CIT_fed_deduction!CA42*CIT_history!CA$54))/(1-(CIT_fed_deduction!CA42*CIT_history!CA$54*CIT_history!CA42)))</f>
        <v>0.06</v>
      </c>
      <c r="CB42" s="22">
        <f>IF(CIT_fed_deduction!CB42="",0,(CIT_history!CB42*(1-CIT_fed_deduction!CB42*CIT_history!CB$54))/(1-(CIT_fed_deduction!CB42*CIT_history!CB$54*CIT_history!CB42)))</f>
        <v>0.06</v>
      </c>
      <c r="CC42" s="22">
        <f>IF(CIT_fed_deduction!CC42="",0,(CIT_history!CC42*(1-CIT_fed_deduction!CC42*CIT_history!CC$54))/(1-(CIT_fed_deduction!CC42*CIT_history!CC$54*CIT_history!CC42)))</f>
        <v>0.06</v>
      </c>
      <c r="CD42" s="22">
        <f>IF(CIT_fed_deduction!CD42="",0,(CIT_history!CD42*(1-CIT_fed_deduction!CD42*CIT_history!CD$54))/(1-(CIT_fed_deduction!CD42*CIT_history!CD$54*CIT_history!CD42)))</f>
        <v>0.06</v>
      </c>
      <c r="CE42" s="22">
        <f>IF(CIT_fed_deduction!CE42="",0,(CIT_history!CE42*(1-CIT_fed_deduction!CE42*CIT_history!CE$54))/(1-(CIT_fed_deduction!CE42*CIT_history!CE$54*CIT_history!CE42)))</f>
        <v>0.06</v>
      </c>
      <c r="CF42" s="22">
        <f>IF(CIT_fed_deduction!CF42="",0,(CIT_history!CF42*(1-CIT_fed_deduction!CF42*CIT_history!CF$54))/(1-(CIT_fed_deduction!CF42*CIT_history!CF$54*CIT_history!CF42)))</f>
        <v>0.06</v>
      </c>
      <c r="CG42" s="22">
        <f>IF(CIT_fed_deduction!CG42="",0,(CIT_history!CG42*(1-CIT_fed_deduction!CG42*CIT_history!CG$54))/(1-(CIT_fed_deduction!CG42*CIT_history!CG$54*CIT_history!CG42)))</f>
        <v>0.06</v>
      </c>
      <c r="CH42" s="22">
        <f>IF(CIT_fed_deduction!CH42="",0,(CIT_history!CH42*(1-CIT_fed_deduction!CH42*CIT_history!CH$54))/(1-(CIT_fed_deduction!CH42*CIT_history!CH$54*CIT_history!CH42)))</f>
        <v>0.06</v>
      </c>
      <c r="CI42" s="22">
        <f>IF(CIT_fed_deduction!CI42="",0,(CIT_history!CI42*(1-CIT_fed_deduction!CI42*CIT_history!CI$54))/(1-(CIT_fed_deduction!CI42*CIT_history!CI$54*CIT_history!CI42)))</f>
        <v>0.06</v>
      </c>
      <c r="CJ42" s="22">
        <f>IF(CIT_fed_deduction!CJ42="",0,(CIT_history!CJ42*(1-CIT_fed_deduction!CJ42*CIT_history!CJ$54))/(1-(CIT_fed_deduction!CJ42*CIT_history!CJ$54*CIT_history!CJ42)))</f>
        <v>0.06</v>
      </c>
      <c r="CK42" s="22">
        <f>IF(CIT_fed_deduction!CK42="",0,(CIT_history!CK42*(1-CIT_fed_deduction!CK42*CIT_history!CK$54))/(1-(CIT_fed_deduction!CK42*CIT_history!CK$54*CIT_history!CK42)))</f>
        <v>0.06</v>
      </c>
      <c r="CL42" s="22">
        <f>IF(CIT_fed_deduction!CL42="",0,(CIT_history!CL42*(1-CIT_fed_deduction!CL42*CIT_history!CL$54))/(1-(CIT_fed_deduction!CL42*CIT_history!CL$54*CIT_history!CL42)))</f>
        <v>5.5E-2</v>
      </c>
      <c r="CM42" s="22">
        <f>IF(CIT_fed_deduction!CM42="",0,(CIT_history!CM42*(1-CIT_fed_deduction!CM42*CIT_history!CM$54))/(1-(CIT_fed_deduction!CM42*CIT_history!CM$54*CIT_history!CM42)))</f>
        <v>0.05</v>
      </c>
      <c r="CN42" s="22">
        <f>IF(CIT_fed_deduction!CN42="",0,(CIT_history!CN42*(1-CIT_fed_deduction!CN42*CIT_history!CN$54))/(1-(CIT_fed_deduction!CN42*CIT_history!CN$54*CIT_history!CN42)))</f>
        <v>0.05</v>
      </c>
      <c r="CO42" s="22">
        <f>IF(CIT_fed_deduction!CO42="",0,(CIT_history!CO42*(1-CIT_fed_deduction!CO42*CIT_history!CO$54))/(1-(CIT_fed_deduction!CO42*CIT_history!CO$54*CIT_history!CO42)))</f>
        <v>0.05</v>
      </c>
      <c r="CP42" s="22">
        <f>IF(CIT_fed_deduction!CP42="",0,(CIT_history!CP42*(1-CIT_fed_deduction!CP42*CIT_history!CP$54))/(1-(CIT_fed_deduction!CP42*CIT_history!CP$54*CIT_history!CP42)))</f>
        <v>0.05</v>
      </c>
      <c r="CQ42" s="22">
        <f>IF(CIT_fed_deduction!CQ42="",0,(CIT_history!CQ42*(1-CIT_fed_deduction!CQ42*CIT_history!CQ$54))/(1-(CIT_fed_deduction!CQ42*CIT_history!CQ$54*CIT_history!CQ42)))</f>
        <v>0.05</v>
      </c>
      <c r="CR42" s="22">
        <f>IF(CIT_fed_deduction!CR42="",0,(CIT_history!CR42*(1-CIT_fed_deduction!CR42*CIT_history!CR$54))/(1-(CIT_fed_deduction!CR42*CIT_history!CR$54*CIT_history!CR42)))</f>
        <v>0.05</v>
      </c>
      <c r="CS42" s="22">
        <f>IF(CIT_fed_deduction!CS42="",0,(CIT_history!CS42*(1-CIT_fed_deduction!CS42*CIT_history!CS$54))/(1-(CIT_fed_deduction!CS42*CIT_history!CS$54*CIT_history!CS42)))</f>
        <v>0.05</v>
      </c>
      <c r="CT42" s="22">
        <f>IF(CIT_fed_deduction!CT42="",0,(CIT_history!CT42*(1-CIT_fed_deduction!CT42*CIT_history!CT$54))/(1-(CIT_fed_deduction!CT42*CIT_history!CT$54*CIT_history!CT42)))</f>
        <v>0.05</v>
      </c>
      <c r="CU42" s="22">
        <f>IF(CIT_fed_deduction!CU42="",0,(CIT_history!CU42*(1-CIT_fed_deduction!CU42*CIT_history!CU$54))/(1-(CIT_fed_deduction!CU42*CIT_history!CU$54*CIT_history!CU42)))</f>
        <v>0.05</v>
      </c>
      <c r="CV42" s="22">
        <f>IF(CIT_fed_deduction!CV42="",0,(CIT_history!CV42*(1-CIT_fed_deduction!CV42*CIT_history!CV$54))/(1-(CIT_fed_deduction!CV42*CIT_history!CV$54*CIT_history!CV42)))</f>
        <v>0.05</v>
      </c>
      <c r="CW42" s="22">
        <f>IF(CIT_fed_deduction!CW42="",0,(CIT_history!CW42*(1-CIT_fed_deduction!CW42*CIT_history!CW$54))/(1-(CIT_fed_deduction!CW42*CIT_history!CW$54*CIT_history!CW42)))</f>
        <v>0.05</v>
      </c>
      <c r="CX42" s="22">
        <f>IF(CIT_fed_deduction!CX42="",0,(CIT_history!CX42*(1-CIT_fed_deduction!CX42*CIT_history!CX$54))/(1-(CIT_fed_deduction!CX42*CIT_history!CX$54*CIT_history!CX42)))</f>
        <v>0.05</v>
      </c>
      <c r="CY42" s="22">
        <f>IF(CIT_fed_deduction!CY42="",0,(CIT_history!CY42*(1-CIT_fed_deduction!CY42*CIT_history!CY$54))/(1-(CIT_fed_deduction!CY42*CIT_history!CY$54*CIT_history!CY42)))</f>
        <v>0.05</v>
      </c>
      <c r="CZ42" s="22">
        <f>IF(CIT_fed_deduction!CZ42="",0,(CIT_history!CZ42*(1-CIT_fed_deduction!CZ42*CIT_history!CZ$54))/(1-(CIT_fed_deduction!CZ42*CIT_history!CZ$54*CIT_history!CZ42)))</f>
        <v>0.05</v>
      </c>
      <c r="DA42" s="22">
        <f>IF(CIT_fed_deduction!DA42="",0,(CIT_history!DA42*(1-CIT_fed_deduction!DA42*CIT_history!DA$54))/(1-(CIT_fed_deduction!DA42*CIT_history!DA$54*CIT_history!DA42)))</f>
        <v>0.05</v>
      </c>
      <c r="DB42" s="22">
        <f>IF(CIT_fed_deduction!DB42="",0,(CIT_history!DB42*(1-CIT_fed_deduction!DB42*CIT_history!DB$54))/(1-(CIT_fed_deduction!DB42*CIT_history!DB$54*CIT_history!DB42)))</f>
        <v>0.05</v>
      </c>
      <c r="DC42" s="22">
        <f>IF(CIT_fed_deduction!DC42="",0,(CIT_history!DC42*(1-CIT_fed_deduction!DC42*CIT_history!DC$54))/(1-(CIT_fed_deduction!DC42*CIT_history!DC$54*CIT_history!DC42)))</f>
        <v>0.05</v>
      </c>
      <c r="DD42" s="22">
        <f>IF(CIT_fed_deduction!DD42="",0,(CIT_history!DD42*(1-CIT_fed_deduction!DD42*CIT_history!DD$54))/(1-(CIT_fed_deduction!DD42*CIT_history!DD$54*CIT_history!DD42)))</f>
        <v>0.05</v>
      </c>
      <c r="DE42" s="22">
        <f>IF(CIT_fed_deduction!DE42="",0,(CIT_history!DE42*(1-CIT_fed_deduction!DE42*CIT_history!DE$54))/(1-(CIT_fed_deduction!DE42*CIT_history!DE$54*CIT_history!DE42)))</f>
        <v>0.05</v>
      </c>
      <c r="DF42" s="22">
        <f>IF(CIT_fed_deduction!DF42="",0,(CIT_history!DF42*(1-CIT_fed_deduction!DF42*CIT_history!DF$54))/(1-(CIT_fed_deduction!DF42*CIT_history!DF$54*CIT_history!DF42)))</f>
        <v>0.05</v>
      </c>
      <c r="DG42" s="22">
        <f>IF(CIT_fed_deduction!DG42="",0,(CIT_history!DG42*(1-CIT_fed_deduction!DG42*CIT_history!DG$54))/(1-(CIT_fed_deduction!DG42*CIT_history!DG$54*CIT_history!DG42)))</f>
        <v>0.05</v>
      </c>
      <c r="DH42" s="22">
        <f>IF(CIT_fed_deduction!DH42="",0,(CIT_history!DH42*(1-CIT_fed_deduction!DH42*CIT_history!DH$54))/(1-(CIT_fed_deduction!DH42*CIT_history!DH$54*CIT_history!DH42)))</f>
        <v>0.05</v>
      </c>
      <c r="DI42" s="22">
        <f>IF(CIT_fed_deduction!DI42="",0,(CIT_history!DI42*(1-CIT_fed_deduction!DI42*CIT_history!DI$54))/(1-(CIT_fed_deduction!DI42*CIT_history!DI$54*CIT_history!DI42)))</f>
        <v>0.05</v>
      </c>
      <c r="DJ42" s="22">
        <f>IF(CIT_fed_deduction!DJ42="",0,(CIT_history!DJ42*(1-CIT_fed_deduction!DJ42*CIT_history!DJ$54))/(1-(CIT_fed_deduction!DJ42*CIT_history!DJ$54*CIT_history!DJ42)))</f>
        <v>0.05</v>
      </c>
      <c r="DK42" s="22">
        <f>IF(CIT_fed_deduction!DK42="",0,(CIT_history!DK42*(1-CIT_fed_deduction!DK42*CIT_history!DK$54))/(1-(CIT_fed_deduction!DK42*CIT_history!DK$54*CIT_history!DK42)))</f>
        <v>0.05</v>
      </c>
      <c r="DL42" s="22">
        <f>IF(CIT_fed_deduction!DL42="",0,(CIT_history!DL42*(1-CIT_fed_deduction!DL42*CIT_history!DL$54))/(1-(CIT_fed_deduction!DL42*CIT_history!DL$54*CIT_history!DL42)))</f>
        <v>0.05</v>
      </c>
      <c r="DM42" s="22">
        <f>IF(CIT_fed_deduction!DM42="",0,(CIT_history!DM42*(1-CIT_fed_deduction!DM42*CIT_history!DM$54))/(1-(CIT_fed_deduction!DM42*CIT_history!DM$54*CIT_history!DM42)))</f>
        <v>0.05</v>
      </c>
      <c r="DN42" s="22">
        <f>IF(CIT_fed_deduction!DN42="",0,(CIT_history!DN42*(1-CIT_fed_deduction!DN42*CIT_history!DN$54))/(1-(CIT_fed_deduction!DN42*CIT_history!DN$54*CIT_history!DN42)))</f>
        <v>0.05</v>
      </c>
      <c r="DO42" s="22">
        <f>IF(CIT_fed_deduction!DO42="",0,(CIT_history!DO42*(1-CIT_fed_deduction!DO42*CIT_history!DO$54))/(1-(CIT_fed_deduction!DO42*CIT_history!DO$54*CIT_history!DO42)))</f>
        <v>0.05</v>
      </c>
      <c r="DP42" s="22">
        <f>IF(CIT_fed_deduction!DP42="",0,(CIT_history!DP42*(1-CIT_fed_deduction!DP42*CIT_history!DP$54))/(1-(CIT_fed_deduction!DP42*CIT_history!DP$54*CIT_history!DP42)))</f>
        <v>0.05</v>
      </c>
      <c r="DQ42" s="22">
        <f>IF(CIT_fed_deduction!DQ42="",0,(CIT_history!DQ42*(1-CIT_fed_deduction!DQ42*CIT_history!DQ$54))/(1-(CIT_fed_deduction!DQ42*CIT_history!DQ$54*CIT_history!DQ42)))</f>
        <v>0.05</v>
      </c>
      <c r="DR42" s="22">
        <f>IF(CIT_fed_deduction!DR42="",0,(CIT_history!DR42*(1-CIT_fed_deduction!DR42*CIT_history!DR$54))/(1-(CIT_fed_deduction!DR42*CIT_history!DR$54*CIT_history!DR42)))</f>
        <v>0.05</v>
      </c>
      <c r="DS42" s="22">
        <f>IF(CIT_fed_deduction!DS42="",0,(CIT_history!DS42*(1-CIT_fed_deduction!DS42*CIT_history!DS$54))/(1-(CIT_fed_deduction!DS42*CIT_history!DS$54*CIT_history!DS42)))</f>
        <v>0.05</v>
      </c>
      <c r="DT42" s="22">
        <f>IF(CIT_fed_deduction!DT42="",0,(CIT_history!DT42*(1-CIT_fed_deduction!DT42*CIT_history!DT$54))/(1-(CIT_fed_deduction!DT42*CIT_history!DT$54*CIT_history!DT42)))</f>
        <v>0.05</v>
      </c>
      <c r="DU42" s="22">
        <f>IF(CIT_fed_deduction!DU42="",0,(CIT_history!DU42*(1-CIT_fed_deduction!DU42*CIT_history!DU$54))/(1-(CIT_fed_deduction!DU42*CIT_history!DU$54*CIT_history!DU42)))</f>
        <v>0.05</v>
      </c>
      <c r="DV42" s="22">
        <f>IF(CIT_fed_deduction!DV42="",0,(CIT_history!DV42*(1-CIT_fed_deduction!DV42*CIT_history!DV$54))/(1-(CIT_fed_deduction!DV42*CIT_history!DV$54*CIT_history!DV42)))</f>
        <v>0.05</v>
      </c>
      <c r="DW42" s="22">
        <f>IF(CIT_fed_deduction!DW42="",0,(CIT_history!DW42*(1-CIT_fed_deduction!DW42*CIT_history!DW$54))/(1-(CIT_fed_deduction!DW42*CIT_history!DW$54*CIT_history!DW42)))</f>
        <v>0.05</v>
      </c>
      <c r="DX42" s="22">
        <f>IF(CIT_fed_deduction!DX42="",0,(CIT_history!DX42*(1-CIT_fed_deduction!DX42*CIT_history!DX$54))/(1-(CIT_fed_deduction!DX42*CIT_history!DX$54*CIT_history!DX42)))</f>
        <v>0.05</v>
      </c>
      <c r="DY42" s="144">
        <f>IF(CIT_fed_deduction!DY42="",0,(CIT_history!DY42*(1-CIT_fed_deduction!DY42*CIT_history!DY$54))/(1-(CIT_fed_deduction!DY42*CIT_history!DY$54*CIT_history!DY42)))</f>
        <v>0.05</v>
      </c>
      <c r="DZ42" s="68"/>
      <c r="EA42" s="68"/>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1"/>
      <c r="FL42" s="1"/>
      <c r="FM42" s="1"/>
      <c r="FN42" s="1"/>
    </row>
    <row r="43" spans="1:170" ht="15" customHeight="1">
      <c r="A43" s="137" t="s">
        <v>67</v>
      </c>
      <c r="B43" s="22">
        <f>IF(CIT_fed_deduction!B43="",0,(CIT_history!B43*(1-CIT_fed_deduction!B43*CIT_history!B$54))/(1-(CIT_fed_deduction!B43*CIT_history!B$54*CIT_history!B43)))</f>
        <v>0</v>
      </c>
      <c r="C43" s="22">
        <f>IF(CIT_fed_deduction!C43="",0,(CIT_history!C43*(1-CIT_fed_deduction!C43*CIT_history!C$54))/(1-(CIT_fed_deduction!C43*CIT_history!C$54*CIT_history!C43)))</f>
        <v>0</v>
      </c>
      <c r="D43" s="22">
        <f>IF(CIT_fed_deduction!D43="",0,(CIT_history!D43*(1-CIT_fed_deduction!D43*CIT_history!D$54))/(1-(CIT_fed_deduction!D43*CIT_history!D$54*CIT_history!D43)))</f>
        <v>0</v>
      </c>
      <c r="E43" s="22">
        <f>IF(CIT_fed_deduction!E43="",0,(CIT_history!E43*(1-CIT_fed_deduction!E43*CIT_history!E$54))/(1-(CIT_fed_deduction!E43*CIT_history!E$54*CIT_history!E43)))</f>
        <v>0</v>
      </c>
      <c r="F43" s="22">
        <f>IF(CIT_fed_deduction!F43="",0,(CIT_history!F43*(1-CIT_fed_deduction!F43*CIT_history!F$54))/(1-(CIT_fed_deduction!F43*CIT_history!F$54*CIT_history!F43)))</f>
        <v>0</v>
      </c>
      <c r="G43" s="22">
        <f>IF(CIT_fed_deduction!G43="",0,(CIT_history!G43*(1-CIT_fed_deduction!G43*CIT_history!G$54))/(1-(CIT_fed_deduction!G43*CIT_history!G$54*CIT_history!G43)))</f>
        <v>0</v>
      </c>
      <c r="H43" s="22">
        <f>IF(CIT_fed_deduction!H43="",0,(CIT_history!H43*(1-CIT_fed_deduction!H43*CIT_history!H$54))/(1-(CIT_fed_deduction!H43*CIT_history!H$54*CIT_history!H43)))</f>
        <v>0</v>
      </c>
      <c r="I43" s="22">
        <f>IF(CIT_fed_deduction!I43="",0,(CIT_history!I43*(1-CIT_fed_deduction!I43*CIT_history!I$54))/(1-(CIT_fed_deduction!I43*CIT_history!I$54*CIT_history!I43)))</f>
        <v>0</v>
      </c>
      <c r="J43" s="22">
        <f>IF(CIT_fed_deduction!J43="",0,(CIT_history!J43*(1-CIT_fed_deduction!J43*CIT_history!J$54))/(1-(CIT_fed_deduction!J43*CIT_history!J$54*CIT_history!J43)))</f>
        <v>0</v>
      </c>
      <c r="K43" s="22">
        <f>IF(CIT_fed_deduction!K43="",0,(CIT_history!K43*(1-CIT_fed_deduction!K43*CIT_history!K$54))/(1-(CIT_fed_deduction!K43*CIT_history!K$54*CIT_history!K43)))</f>
        <v>0</v>
      </c>
      <c r="L43" s="22">
        <f>IF(CIT_fed_deduction!L43="",0,(CIT_history!L43*(1-CIT_fed_deduction!L43*CIT_history!L$54))/(1-(CIT_fed_deduction!L43*CIT_history!L$54*CIT_history!L43)))</f>
        <v>0</v>
      </c>
      <c r="M43" s="22">
        <f>IF(CIT_fed_deduction!M43="",0,(CIT_history!M43*(1-CIT_fed_deduction!M43*CIT_history!M$54))/(1-(CIT_fed_deduction!M43*CIT_history!M$54*CIT_history!M43)))</f>
        <v>0</v>
      </c>
      <c r="N43" s="22">
        <f>IF(CIT_fed_deduction!N43="",0,(CIT_history!N43*(1-CIT_fed_deduction!N43*CIT_history!N$54))/(1-(CIT_fed_deduction!N43*CIT_history!N$54*CIT_history!N43)))</f>
        <v>0</v>
      </c>
      <c r="O43" s="22">
        <f>IF(CIT_fed_deduction!O43="",0,(CIT_history!O43*(1-CIT_fed_deduction!O43*CIT_history!O$54))/(1-(CIT_fed_deduction!O43*CIT_history!O$54*CIT_history!O43)))</f>
        <v>0</v>
      </c>
      <c r="P43" s="22">
        <f>IF(CIT_fed_deduction!P43="",0,(CIT_history!P43*(1-CIT_fed_deduction!P43*CIT_history!P$54))/(1-(CIT_fed_deduction!P43*CIT_history!P$54*CIT_history!P43)))</f>
        <v>0</v>
      </c>
      <c r="Q43" s="22">
        <f>IF(CIT_fed_deduction!Q43="",0,(CIT_history!Q43*(1-CIT_fed_deduction!Q43*CIT_history!Q$54))/(1-(CIT_fed_deduction!Q43*CIT_history!Q$54*CIT_history!Q43)))</f>
        <v>0</v>
      </c>
      <c r="R43" s="22">
        <f>IF(CIT_fed_deduction!R43="",0,(CIT_history!R43*(1-CIT_fed_deduction!R43*CIT_history!R$54))/(1-(CIT_fed_deduction!R43*CIT_history!R$54*CIT_history!R43)))</f>
        <v>0</v>
      </c>
      <c r="S43" s="22">
        <f>IF(CIT_fed_deduction!S43="",0,(CIT_history!S43*(1-CIT_fed_deduction!S43*CIT_history!S$54))/(1-(CIT_fed_deduction!S43*CIT_history!S$54*CIT_history!S43)))</f>
        <v>0</v>
      </c>
      <c r="T43" s="22">
        <f>IF(CIT_fed_deduction!T43="",0,(CIT_history!T43*(1-CIT_fed_deduction!T43*CIT_history!T$54))/(1-(CIT_fed_deduction!T43*CIT_history!T$54*CIT_history!T43)))</f>
        <v>0</v>
      </c>
      <c r="U43" s="22">
        <f>IF(CIT_fed_deduction!U43="",0,(CIT_history!U43*(1-CIT_fed_deduction!U43*CIT_history!U$54))/(1-(CIT_fed_deduction!U43*CIT_history!U$54*CIT_history!U43)))</f>
        <v>0</v>
      </c>
      <c r="V43" s="22">
        <f>IF(CIT_fed_deduction!V43="",0,(CIT_history!V43*(1-CIT_fed_deduction!V43*CIT_history!V$54))/(1-(CIT_fed_deduction!V43*CIT_history!V$54*CIT_history!V43)))</f>
        <v>0</v>
      </c>
      <c r="W43" s="22">
        <f>IF(CIT_fed_deduction!W43="",0,(CIT_history!W43*(1-CIT_fed_deduction!W43*CIT_history!W$54))/(1-(CIT_fed_deduction!W43*CIT_history!W$54*CIT_history!W43)))</f>
        <v>0</v>
      </c>
      <c r="X43" s="22">
        <f>IF(CIT_fed_deduction!X43="",0,(CIT_history!X43*(1-CIT_fed_deduction!X43*CIT_history!X$54))/(1-(CIT_fed_deduction!X43*CIT_history!X$54*CIT_history!X43)))</f>
        <v>0</v>
      </c>
      <c r="Y43" s="22">
        <f>IF(CIT_fed_deduction!Y43="",0,(CIT_history!Y43*(1-CIT_fed_deduction!Y43*CIT_history!Y$54))/(1-(CIT_fed_deduction!Y43*CIT_history!Y$54*CIT_history!Y43)))</f>
        <v>0</v>
      </c>
      <c r="Z43" s="22">
        <f>IF(CIT_fed_deduction!Z43="",0,(CIT_history!Z43*(1-CIT_fed_deduction!Z43*CIT_history!Z$54))/(1-(CIT_fed_deduction!Z43*CIT_history!Z$54*CIT_history!Z43)))</f>
        <v>0</v>
      </c>
      <c r="AA43" s="22">
        <f>IF(CIT_fed_deduction!AA43="",0,(CIT_history!AA43*(1-CIT_fed_deduction!AA43*CIT_history!AA$54))/(1-(CIT_fed_deduction!AA43*CIT_history!AA$54*CIT_history!AA43)))</f>
        <v>0</v>
      </c>
      <c r="AB43" s="22">
        <f>IF(CIT_fed_deduction!AB43="",0,(CIT_history!AB43*(1-CIT_fed_deduction!AB43*CIT_history!AB$54))/(1-(CIT_fed_deduction!AB43*CIT_history!AB$54*CIT_history!AB43)))</f>
        <v>0</v>
      </c>
      <c r="AC43" s="22">
        <f>IF(CIT_fed_deduction!AC43="",0,(CIT_history!AC43*(1-CIT_fed_deduction!AC43*CIT_history!AC$54))/(1-(CIT_fed_deduction!AC43*CIT_history!AC$54*CIT_history!AC43)))</f>
        <v>0</v>
      </c>
      <c r="AD43" s="22">
        <f>IF(CIT_fed_deduction!AD43="",0,(CIT_history!AD43*(1-CIT_fed_deduction!AD43*CIT_history!AD$54))/(1-(CIT_fed_deduction!AD43*CIT_history!AD$54*CIT_history!AD43)))</f>
        <v>0</v>
      </c>
      <c r="AE43" s="22">
        <f>IF(CIT_fed_deduction!AE43="",0,(CIT_history!AE43*(1-CIT_fed_deduction!AE43*CIT_history!AE$54))/(1-(CIT_fed_deduction!AE43*CIT_history!AE$54*CIT_history!AE43)))</f>
        <v>0</v>
      </c>
      <c r="AF43" s="22">
        <f>IF(CIT_fed_deduction!AF43="",0,(CIT_history!AF43*(1-CIT_fed_deduction!AF43*CIT_history!AF$54))/(1-(CIT_fed_deduction!AF43*CIT_history!AF$54*CIT_history!AF43)))</f>
        <v>0</v>
      </c>
      <c r="AG43" s="22">
        <f>IF(CIT_fed_deduction!AG43="",0,(CIT_history!AG43*(1-CIT_fed_deduction!AG43*CIT_history!AG$54))/(1-(CIT_fed_deduction!AG43*CIT_history!AG$54*CIT_history!AG43)))</f>
        <v>0</v>
      </c>
      <c r="AH43" s="22">
        <f>IF(CIT_fed_deduction!AH43="",0,(CIT_history!AH43*(1-CIT_fed_deduction!AH43*CIT_history!AH$54))/(1-(CIT_fed_deduction!AH43*CIT_history!AH$54*CIT_history!AH43)))</f>
        <v>0</v>
      </c>
      <c r="AI43" s="22">
        <f>IF(CIT_fed_deduction!AI43="",0,(CIT_history!AI43*(1-CIT_fed_deduction!AI43*CIT_history!AI$54))/(1-(CIT_fed_deduction!AI43*CIT_history!AI$54*CIT_history!AI43)))</f>
        <v>0</v>
      </c>
      <c r="AJ43" s="22">
        <f>IF(CIT_fed_deduction!AJ43="",0,(CIT_history!AJ43*(1-CIT_fed_deduction!AJ43*CIT_history!AJ$54))/(1-(CIT_fed_deduction!AJ43*CIT_history!AJ$54*CIT_history!AJ43)))</f>
        <v>0</v>
      </c>
      <c r="AK43" s="22">
        <f>IF(CIT_fed_deduction!AK43="",0,(CIT_history!AK43*(1-CIT_fed_deduction!AK43*CIT_history!AK$54))/(1-(CIT_fed_deduction!AK43*CIT_history!AK$54*CIT_history!AK43)))</f>
        <v>6.9767441860465129E-2</v>
      </c>
      <c r="AL43" s="22">
        <f>IF(CIT_fed_deduction!AL43="",0,(CIT_history!AL43*(1-CIT_fed_deduction!AL43*CIT_history!AL$54))/(1-(CIT_fed_deduction!AL43*CIT_history!AL$54*CIT_history!AL43)))</f>
        <v>6.88259109311741E-2</v>
      </c>
      <c r="AM43" s="22">
        <f>IF(CIT_fed_deduction!AM43="",0,(CIT_history!AM43*(1-CIT_fed_deduction!AM43*CIT_history!AM$54))/(1-(CIT_fed_deduction!AM43*CIT_history!AM$54*CIT_history!AM43)))</f>
        <v>6.88259109311741E-2</v>
      </c>
      <c r="AN43" s="22">
        <f>IF(CIT_fed_deduction!AN43="",0,(CIT_history!AN43*(1-CIT_fed_deduction!AN43*CIT_history!AN$54))/(1-(CIT_fed_deduction!AN43*CIT_history!AN$54*CIT_history!AN43)))</f>
        <v>6.5800162469536974E-2</v>
      </c>
      <c r="AO43" s="22">
        <f>IF(CIT_fed_deduction!AO43="",0,(CIT_history!AO43*(1-CIT_fed_deduction!AO43*CIT_history!AO$54))/(1-(CIT_fed_deduction!AO43*CIT_history!AO$54*CIT_history!AO43)))</f>
        <v>6.5800162469536974E-2</v>
      </c>
      <c r="AP43" s="22">
        <f>IF(CIT_fed_deduction!AP43="",0,(CIT_history!AP43*(1-CIT_fed_deduction!AP43*CIT_history!AP$54))/(1-(CIT_fed_deduction!AP43*CIT_history!AP$54*CIT_history!AP43)))</f>
        <v>6.1990212071778142E-2</v>
      </c>
      <c r="AQ43" s="22">
        <f>IF(CIT_fed_deduction!AQ43="",0,(CIT_history!AQ43*(1-CIT_fed_deduction!AQ43*CIT_history!AQ$54))/(1-(CIT_fed_deduction!AQ43*CIT_history!AQ$54*CIT_history!AQ43)))</f>
        <v>4.2184634196046455E-2</v>
      </c>
      <c r="AR43" s="22">
        <f>IF(CIT_fed_deduction!AR43="",0,(CIT_history!AR43*(1-CIT_fed_deduction!AR43*CIT_history!AR$54))/(1-(CIT_fed_deduction!AR43*CIT_history!AR$54*CIT_history!AR43)))</f>
        <v>3.6885245901639344E-2</v>
      </c>
      <c r="AS43" s="22">
        <f>IF(CIT_fed_deduction!AS43="",0,(CIT_history!AS43*(1-CIT_fed_deduction!AS43*CIT_history!AS$54))/(1-(CIT_fed_deduction!AS43*CIT_history!AS$54*CIT_history!AS43)))</f>
        <v>0</v>
      </c>
      <c r="AT43" s="22">
        <f>IF(CIT_fed_deduction!AT43="",0,(CIT_history!AT43*(1-CIT_fed_deduction!AT43*CIT_history!AT$54))/(1-(CIT_fed_deduction!AT43*CIT_history!AT$54*CIT_history!AT43)))</f>
        <v>0</v>
      </c>
      <c r="AU43" s="22">
        <f>IF(CIT_fed_deduction!AU43="",0,(CIT_history!AU43*(1-CIT_fed_deduction!AU43*CIT_history!AU$54))/(1-(CIT_fed_deduction!AU43*CIT_history!AU$54*CIT_history!AU43)))</f>
        <v>0</v>
      </c>
      <c r="AV43" s="22">
        <f>IF(CIT_fed_deduction!AV43="",0,(CIT_history!AV43*(1-CIT_fed_deduction!AV43*CIT_history!AV$54))/(1-(CIT_fed_deduction!AV43*CIT_history!AV$54*CIT_history!AV43)))</f>
        <v>0</v>
      </c>
      <c r="AW43" s="22">
        <f>IF(CIT_fed_deduction!AW43="",0,(CIT_history!AW43*(1-CIT_fed_deduction!AW43*CIT_history!AW$54))/(1-(CIT_fed_deduction!AW43*CIT_history!AW$54*CIT_history!AW43)))</f>
        <v>0</v>
      </c>
      <c r="AX43" s="22">
        <f>IF(CIT_fed_deduction!AX43="",0,(CIT_history!AX43*(1-CIT_fed_deduction!AX43*CIT_history!AX$54))/(1-(CIT_fed_deduction!AX43*CIT_history!AX$54*CIT_history!AX43)))</f>
        <v>0</v>
      </c>
      <c r="AY43" s="22">
        <f>IF(CIT_fed_deduction!AY43="",0,(CIT_history!AY43*(1-CIT_fed_deduction!AY43*CIT_history!AY$54))/(1-(CIT_fed_deduction!AY43*CIT_history!AY$54*CIT_history!AY43)))</f>
        <v>0</v>
      </c>
      <c r="AZ43" s="22">
        <f>IF(CIT_fed_deduction!AZ43="",0,(CIT_history!AZ43*(1-CIT_fed_deduction!AZ43*CIT_history!AZ$54))/(1-(CIT_fed_deduction!AZ43*CIT_history!AZ$54*CIT_history!AZ43)))</f>
        <v>0</v>
      </c>
      <c r="BA43" s="22">
        <f>IF(CIT_fed_deduction!BA43="",0,(CIT_history!BA43*(1-CIT_fed_deduction!BA43*CIT_history!BA$54))/(1-(CIT_fed_deduction!BA43*CIT_history!BA$54*CIT_history!BA43)))</f>
        <v>0</v>
      </c>
      <c r="BB43" s="22">
        <f>IF(CIT_fed_deduction!BB43="",0,(CIT_history!BB43*(1-CIT_fed_deduction!BB43*CIT_history!BB$54))/(1-(CIT_fed_deduction!BB43*CIT_history!BB$54*CIT_history!BB43)))</f>
        <v>0</v>
      </c>
      <c r="BC43" s="22">
        <f>IF(CIT_fed_deduction!BC43="",0,(CIT_history!BC43*(1-CIT_fed_deduction!BC43*CIT_history!BC$54))/(1-(CIT_fed_deduction!BC43*CIT_history!BC$54*CIT_history!BC43)))</f>
        <v>0</v>
      </c>
      <c r="BD43" s="22">
        <f>IF(CIT_fed_deduction!BD43="",0,(CIT_history!BD43*(1-CIT_fed_deduction!BD43*CIT_history!BD$54))/(1-(CIT_fed_deduction!BD43*CIT_history!BD$54*CIT_history!BD43)))</f>
        <v>0</v>
      </c>
      <c r="BE43" s="22">
        <f>IF(CIT_fed_deduction!BE43="",0,(CIT_history!BE43*(1-CIT_fed_deduction!BE43*CIT_history!BE$54))/(1-(CIT_fed_deduction!BE43*CIT_history!BE$54*CIT_history!BE43)))</f>
        <v>0</v>
      </c>
      <c r="BF43" s="22">
        <f>IF(CIT_fed_deduction!BF43="",0,(CIT_history!BF43*(1-CIT_fed_deduction!BF43*CIT_history!BF$54))/(1-(CIT_fed_deduction!BF43*CIT_history!BF$54*CIT_history!BF43)))</f>
        <v>0</v>
      </c>
      <c r="BG43" s="22">
        <f>IF(CIT_fed_deduction!BG43="",0,(CIT_history!BG43*(1-CIT_fed_deduction!BG43*CIT_history!BG$54))/(1-(CIT_fed_deduction!BG43*CIT_history!BG$54*CIT_history!BG43)))</f>
        <v>0</v>
      </c>
      <c r="BH43" s="22">
        <f>IF(CIT_fed_deduction!BH43="",0,(CIT_history!BH43*(1-CIT_fed_deduction!BH43*CIT_history!BH$54))/(1-(CIT_fed_deduction!BH43*CIT_history!BH$54*CIT_history!BH43)))</f>
        <v>0</v>
      </c>
      <c r="BI43" s="22">
        <f>IF(CIT_fed_deduction!BI43="",0,(CIT_history!BI43*(1-CIT_fed_deduction!BI43*CIT_history!BI$54))/(1-(CIT_fed_deduction!BI43*CIT_history!BI$54*CIT_history!BI43)))</f>
        <v>0</v>
      </c>
      <c r="BJ43" s="22">
        <f>IF(CIT_fed_deduction!BJ43="",0,(CIT_history!BJ43*(1-CIT_fed_deduction!BJ43*CIT_history!BJ$54))/(1-(CIT_fed_deduction!BJ43*CIT_history!BJ$54*CIT_history!BJ43)))</f>
        <v>0</v>
      </c>
      <c r="BK43" s="22">
        <f>IF(CIT_fed_deduction!BK43="",0,(CIT_history!BK43*(1-CIT_fed_deduction!BK43*CIT_history!BK$54))/(1-(CIT_fed_deduction!BK43*CIT_history!BK$54*CIT_history!BK43)))</f>
        <v>0</v>
      </c>
      <c r="BL43" s="22">
        <f>IF(CIT_fed_deduction!BL43="",0,(CIT_history!BL43*(1-CIT_fed_deduction!BL43*CIT_history!BL$54))/(1-(CIT_fed_deduction!BL43*CIT_history!BL$54*CIT_history!BL43)))</f>
        <v>0</v>
      </c>
      <c r="BM43" s="22">
        <f>IF(CIT_fed_deduction!BM43="",0,(CIT_history!BM43*(1-CIT_fed_deduction!BM43*CIT_history!BM$54))/(1-(CIT_fed_deduction!BM43*CIT_history!BM$54*CIT_history!BM43)))</f>
        <v>0</v>
      </c>
      <c r="BN43" s="22">
        <f>IF(CIT_fed_deduction!BN43="",0,(CIT_history!BN43*(1-CIT_fed_deduction!BN43*CIT_history!BN$54))/(1-(CIT_fed_deduction!BN43*CIT_history!BN$54*CIT_history!BN43)))</f>
        <v>0</v>
      </c>
      <c r="BO43" s="22">
        <f>IF(CIT_fed_deduction!BO43="",0,(CIT_history!BO43*(1-CIT_fed_deduction!BO43*CIT_history!BO$54))/(1-(CIT_fed_deduction!BO43*CIT_history!BO$54*CIT_history!BO43)))</f>
        <v>0</v>
      </c>
      <c r="BP43" s="22">
        <f>IF(CIT_fed_deduction!BP43="",0,(CIT_history!BP43*(1-CIT_fed_deduction!BP43*CIT_history!BP$54))/(1-(CIT_fed_deduction!BP43*CIT_history!BP$54*CIT_history!BP43)))</f>
        <v>0</v>
      </c>
      <c r="BQ43" s="22">
        <f>IF(CIT_fed_deduction!BQ43="",0,(CIT_history!BQ43*(1-CIT_fed_deduction!BQ43*CIT_history!BQ$54))/(1-(CIT_fed_deduction!BQ43*CIT_history!BQ$54*CIT_history!BQ43)))</f>
        <v>0</v>
      </c>
      <c r="BR43" s="22">
        <f>IF(CIT_fed_deduction!BR43="",0,(CIT_history!BR43*(1-CIT_fed_deduction!BR43*CIT_history!BR$54))/(1-(CIT_fed_deduction!BR43*CIT_history!BR$54*CIT_history!BR43)))</f>
        <v>0</v>
      </c>
      <c r="BS43" s="22">
        <f>IF(CIT_fed_deduction!BS43="",0,(CIT_history!BS43*(1-CIT_fed_deduction!BS43*CIT_history!BS$54))/(1-(CIT_fed_deduction!BS43*CIT_history!BS$54*CIT_history!BS43)))</f>
        <v>0</v>
      </c>
      <c r="BT43" s="22">
        <f>IF(CIT_fed_deduction!BT43="",0,(CIT_history!BT43*(1-CIT_fed_deduction!BT43*CIT_history!BT$54))/(1-(CIT_fed_deduction!BT43*CIT_history!BT$54*CIT_history!BT43)))</f>
        <v>0</v>
      </c>
      <c r="BU43" s="22">
        <f>IF(CIT_fed_deduction!BU43="",0,(CIT_history!BU43*(1-CIT_fed_deduction!BU43*CIT_history!BU$54))/(1-(CIT_fed_deduction!BU43*CIT_history!BU$54*CIT_history!BU43)))</f>
        <v>0</v>
      </c>
      <c r="BV43" s="22">
        <f>IF(CIT_fed_deduction!BV43="",0,(CIT_history!BV43*(1-CIT_fed_deduction!BV43*CIT_history!BV$54))/(1-(CIT_fed_deduction!BV43*CIT_history!BV$54*CIT_history!BV43)))</f>
        <v>0</v>
      </c>
      <c r="BW43" s="22">
        <f>IF(CIT_fed_deduction!BW43="",0,(CIT_history!BW43*(1-CIT_fed_deduction!BW43*CIT_history!BW$54))/(1-(CIT_fed_deduction!BW43*CIT_history!BW$54*CIT_history!BW43)))</f>
        <v>0</v>
      </c>
      <c r="BX43" s="22">
        <f>IF(CIT_fed_deduction!BX43="",0,(CIT_history!BX43*(1-CIT_fed_deduction!BX43*CIT_history!BX$54))/(1-(CIT_fed_deduction!BX43*CIT_history!BX$54*CIT_history!BX43)))</f>
        <v>0</v>
      </c>
      <c r="BY43" s="22">
        <f>IF(CIT_fed_deduction!BY43="",0,(CIT_history!BY43*(1-CIT_fed_deduction!BY43*CIT_history!BY$54))/(1-(CIT_fed_deduction!BY43*CIT_history!BY$54*CIT_history!BY43)))</f>
        <v>0</v>
      </c>
      <c r="BZ43" s="22">
        <f>IF(CIT_fed_deduction!BZ43="",0,(CIT_history!BZ43*(1-CIT_fed_deduction!BZ43*CIT_history!BZ$54))/(1-(CIT_fed_deduction!BZ43*CIT_history!BZ$54*CIT_history!BZ43)))</f>
        <v>0</v>
      </c>
      <c r="CA43" s="22">
        <f>IF(CIT_fed_deduction!CA43="",0,(CIT_history!CA43*(1-CIT_fed_deduction!CA43*CIT_history!CA$54))/(1-(CIT_fed_deduction!CA43*CIT_history!CA$54*CIT_history!CA43)))</f>
        <v>0</v>
      </c>
      <c r="CB43" s="22">
        <f>IF(CIT_fed_deduction!CB43="",0,(CIT_history!CB43*(1-CIT_fed_deduction!CB43*CIT_history!CB$54))/(1-(CIT_fed_deduction!CB43*CIT_history!CB$54*CIT_history!CB43)))</f>
        <v>0</v>
      </c>
      <c r="CC43" s="22">
        <f>IF(CIT_fed_deduction!CC43="",0,(CIT_history!CC43*(1-CIT_fed_deduction!CC43*CIT_history!CC$54))/(1-(CIT_fed_deduction!CC43*CIT_history!CC$54*CIT_history!CC43)))</f>
        <v>0</v>
      </c>
      <c r="CD43" s="22">
        <f>IF(CIT_fed_deduction!CD43="",0,(CIT_history!CD43*(1-CIT_fed_deduction!CD43*CIT_history!CD$54))/(1-(CIT_fed_deduction!CD43*CIT_history!CD$54*CIT_history!CD43)))</f>
        <v>0</v>
      </c>
      <c r="CE43" s="22">
        <f>IF(CIT_fed_deduction!CE43="",0,(CIT_history!CE43*(1-CIT_fed_deduction!CE43*CIT_history!CE$54))/(1-(CIT_fed_deduction!CE43*CIT_history!CE$54*CIT_history!CE43)))</f>
        <v>0</v>
      </c>
      <c r="CF43" s="22">
        <f>IF(CIT_fed_deduction!CF43="",0,(CIT_history!CF43*(1-CIT_fed_deduction!CF43*CIT_history!CF$54))/(1-(CIT_fed_deduction!CF43*CIT_history!CF$54*CIT_history!CF43)))</f>
        <v>0</v>
      </c>
      <c r="CG43" s="22">
        <f>IF(CIT_fed_deduction!CG43="",0,(CIT_history!CG43*(1-CIT_fed_deduction!CG43*CIT_history!CG$54))/(1-(CIT_fed_deduction!CG43*CIT_history!CG$54*CIT_history!CG43)))</f>
        <v>0</v>
      </c>
      <c r="CH43" s="22">
        <f>IF(CIT_fed_deduction!CH43="",0,(CIT_history!CH43*(1-CIT_fed_deduction!CH43*CIT_history!CH$54))/(1-(CIT_fed_deduction!CH43*CIT_history!CH$54*CIT_history!CH43)))</f>
        <v>0</v>
      </c>
      <c r="CI43" s="22">
        <f>IF(CIT_fed_deduction!CI43="",0,(CIT_history!CI43*(1-CIT_fed_deduction!CI43*CIT_history!CI$54))/(1-(CIT_fed_deduction!CI43*CIT_history!CI$54*CIT_history!CI43)))</f>
        <v>0</v>
      </c>
      <c r="CJ43" s="22">
        <f>IF(CIT_fed_deduction!CJ43="",0,(CIT_history!CJ43*(1-CIT_fed_deduction!CJ43*CIT_history!CJ$54))/(1-(CIT_fed_deduction!CJ43*CIT_history!CJ$54*CIT_history!CJ43)))</f>
        <v>0</v>
      </c>
      <c r="CK43" s="22">
        <f>IF(CIT_fed_deduction!CK43="",0,(CIT_history!CK43*(1-CIT_fed_deduction!CK43*CIT_history!CK$54))/(1-(CIT_fed_deduction!CK43*CIT_history!CK$54*CIT_history!CK43)))</f>
        <v>0</v>
      </c>
      <c r="CL43" s="22">
        <f>IF(CIT_fed_deduction!CL43="",0,(CIT_history!CL43*(1-CIT_fed_deduction!CL43*CIT_history!CL$54))/(1-(CIT_fed_deduction!CL43*CIT_history!CL$54*CIT_history!CL43)))</f>
        <v>0</v>
      </c>
      <c r="CM43" s="22">
        <f>IF(CIT_fed_deduction!CM43="",0,(CIT_history!CM43*(1-CIT_fed_deduction!CM43*CIT_history!CM$54))/(1-(CIT_fed_deduction!CM43*CIT_history!CM$54*CIT_history!CM43)))</f>
        <v>0</v>
      </c>
      <c r="CN43" s="22">
        <f>IF(CIT_fed_deduction!CN43="",0,(CIT_history!CN43*(1-CIT_fed_deduction!CN43*CIT_history!CN$54))/(1-(CIT_fed_deduction!CN43*CIT_history!CN$54*CIT_history!CN43)))</f>
        <v>0</v>
      </c>
      <c r="CO43" s="22">
        <f>IF(CIT_fed_deduction!CO43="",0,(CIT_history!CO43*(1-CIT_fed_deduction!CO43*CIT_history!CO$54))/(1-(CIT_fed_deduction!CO43*CIT_history!CO$54*CIT_history!CO43)))</f>
        <v>0</v>
      </c>
      <c r="CP43" s="22">
        <f>IF(CIT_fed_deduction!CP43="",0,(CIT_history!CP43*(1-CIT_fed_deduction!CP43*CIT_history!CP$54))/(1-(CIT_fed_deduction!CP43*CIT_history!CP$54*CIT_history!CP43)))</f>
        <v>0</v>
      </c>
      <c r="CQ43" s="22">
        <f>IF(CIT_fed_deduction!CQ43="",0,(CIT_history!CQ43*(1-CIT_fed_deduction!CQ43*CIT_history!CQ$54))/(1-(CIT_fed_deduction!CQ43*CIT_history!CQ$54*CIT_history!CQ43)))</f>
        <v>0</v>
      </c>
      <c r="CR43" s="22">
        <f>IF(CIT_fed_deduction!CR43="",0,(CIT_history!CR43*(1-CIT_fed_deduction!CR43*CIT_history!CR$54))/(1-(CIT_fed_deduction!CR43*CIT_history!CR$54*CIT_history!CR43)))</f>
        <v>0</v>
      </c>
      <c r="CS43" s="22">
        <f>IF(CIT_fed_deduction!CS43="",0,(CIT_history!CS43*(1-CIT_fed_deduction!CS43*CIT_history!CS$54))/(1-(CIT_fed_deduction!CS43*CIT_history!CS$54*CIT_history!CS43)))</f>
        <v>0</v>
      </c>
      <c r="CT43" s="22">
        <f>IF(CIT_fed_deduction!CT43="",0,(CIT_history!CT43*(1-CIT_fed_deduction!CT43*CIT_history!CT$54))/(1-(CIT_fed_deduction!CT43*CIT_history!CT$54*CIT_history!CT43)))</f>
        <v>0</v>
      </c>
      <c r="CU43" s="22">
        <f>IF(CIT_fed_deduction!CU43="",0,(CIT_history!CU43*(1-CIT_fed_deduction!CU43*CIT_history!CU$54))/(1-(CIT_fed_deduction!CU43*CIT_history!CU$54*CIT_history!CU43)))</f>
        <v>0</v>
      </c>
      <c r="CV43" s="22">
        <f>IF(CIT_fed_deduction!CV43="",0,(CIT_history!CV43*(1-CIT_fed_deduction!CV43*CIT_history!CV$54))/(1-(CIT_fed_deduction!CV43*CIT_history!CV$54*CIT_history!CV43)))</f>
        <v>0</v>
      </c>
      <c r="CW43" s="22">
        <f>IF(CIT_fed_deduction!CW43="",0,(CIT_history!CW43*(1-CIT_fed_deduction!CW43*CIT_history!CW$54))/(1-(CIT_fed_deduction!CW43*CIT_history!CW$54*CIT_history!CW43)))</f>
        <v>0</v>
      </c>
      <c r="CX43" s="22">
        <f>IF(CIT_fed_deduction!CX43="",0,(CIT_history!CX43*(1-CIT_fed_deduction!CX43*CIT_history!CX$54))/(1-(CIT_fed_deduction!CX43*CIT_history!CX$54*CIT_history!CX43)))</f>
        <v>0</v>
      </c>
      <c r="CY43" s="22">
        <f>IF(CIT_fed_deduction!CY43="",0,(CIT_history!CY43*(1-CIT_fed_deduction!CY43*CIT_history!CY$54))/(1-(CIT_fed_deduction!CY43*CIT_history!CY$54*CIT_history!CY43)))</f>
        <v>0</v>
      </c>
      <c r="CZ43" s="22">
        <f>IF(CIT_fed_deduction!CZ43="",0,(CIT_history!CZ43*(1-CIT_fed_deduction!CZ43*CIT_history!CZ$54))/(1-(CIT_fed_deduction!CZ43*CIT_history!CZ$54*CIT_history!CZ43)))</f>
        <v>0</v>
      </c>
      <c r="DA43" s="22">
        <f>IF(CIT_fed_deduction!DA43="",0,(CIT_history!DA43*(1-CIT_fed_deduction!DA43*CIT_history!DA$54))/(1-(CIT_fed_deduction!DA43*CIT_history!DA$54*CIT_history!DA43)))</f>
        <v>0</v>
      </c>
      <c r="DB43" s="22">
        <f>IF(CIT_fed_deduction!DB43="",0,(CIT_history!DB43*(1-CIT_fed_deduction!DB43*CIT_history!DB$54))/(1-(CIT_fed_deduction!DB43*CIT_history!DB$54*CIT_history!DB43)))</f>
        <v>0</v>
      </c>
      <c r="DC43" s="22">
        <f>IF(CIT_fed_deduction!DC43="",0,(CIT_history!DC43*(1-CIT_fed_deduction!DC43*CIT_history!DC$54))/(1-(CIT_fed_deduction!DC43*CIT_history!DC$54*CIT_history!DC43)))</f>
        <v>0</v>
      </c>
      <c r="DD43" s="22">
        <f>IF(CIT_fed_deduction!DD43="",0,(CIT_history!DD43*(1-CIT_fed_deduction!DD43*CIT_history!DD$54))/(1-(CIT_fed_deduction!DD43*CIT_history!DD$54*CIT_history!DD43)))</f>
        <v>0</v>
      </c>
      <c r="DE43" s="22">
        <f>IF(CIT_fed_deduction!DE43="",0,(CIT_history!DE43*(1-CIT_fed_deduction!DE43*CIT_history!DE$54))/(1-(CIT_fed_deduction!DE43*CIT_history!DE$54*CIT_history!DE43)))</f>
        <v>0</v>
      </c>
      <c r="DF43" s="22">
        <f>IF(CIT_fed_deduction!DF43="",0,(CIT_history!DF43*(1-CIT_fed_deduction!DF43*CIT_history!DF$54))/(1-(CIT_fed_deduction!DF43*CIT_history!DF$54*CIT_history!DF43)))</f>
        <v>0</v>
      </c>
      <c r="DG43" s="22">
        <f>IF(CIT_fed_deduction!DG43="",0,(CIT_history!DG43*(1-CIT_fed_deduction!DG43*CIT_history!DG$54))/(1-(CIT_fed_deduction!DG43*CIT_history!DG$54*CIT_history!DG43)))</f>
        <v>0</v>
      </c>
      <c r="DH43" s="22">
        <f>IF(CIT_fed_deduction!DH43="",0,(CIT_history!DH43*(1-CIT_fed_deduction!DH43*CIT_history!DH$54))/(1-(CIT_fed_deduction!DH43*CIT_history!DH$54*CIT_history!DH43)))</f>
        <v>0</v>
      </c>
      <c r="DI43" s="22">
        <f>IF(CIT_fed_deduction!DI43="",0,(CIT_history!DI43*(1-CIT_fed_deduction!DI43*CIT_history!DI$54))/(1-(CIT_fed_deduction!DI43*CIT_history!DI$54*CIT_history!DI43)))</f>
        <v>0</v>
      </c>
      <c r="DJ43" s="22">
        <f>IF(CIT_fed_deduction!DJ43="",0,(CIT_history!DJ43*(1-CIT_fed_deduction!DJ43*CIT_history!DJ$54))/(1-(CIT_fed_deduction!DJ43*CIT_history!DJ$54*CIT_history!DJ43)))</f>
        <v>0</v>
      </c>
      <c r="DK43" s="22">
        <f>IF(CIT_fed_deduction!DK43="",0,(CIT_history!DK43*(1-CIT_fed_deduction!DK43*CIT_history!DK$54))/(1-(CIT_fed_deduction!DK43*CIT_history!DK$54*CIT_history!DK43)))</f>
        <v>0</v>
      </c>
      <c r="DL43" s="22">
        <f>IF(CIT_fed_deduction!DL43="",0,(CIT_history!DL43*(1-CIT_fed_deduction!DL43*CIT_history!DL$54))/(1-(CIT_fed_deduction!DL43*CIT_history!DL$54*CIT_history!DL43)))</f>
        <v>0</v>
      </c>
      <c r="DM43" s="22">
        <f>IF(CIT_fed_deduction!DM43="",0,(CIT_history!DM43*(1-CIT_fed_deduction!DM43*CIT_history!DM$54))/(1-(CIT_fed_deduction!DM43*CIT_history!DM$54*CIT_history!DM43)))</f>
        <v>0</v>
      </c>
      <c r="DN43" s="22">
        <f>IF(CIT_fed_deduction!DN43="",0,(CIT_history!DN43*(1-CIT_fed_deduction!DN43*CIT_history!DN$54))/(1-(CIT_fed_deduction!DN43*CIT_history!DN$54*CIT_history!DN43)))</f>
        <v>0</v>
      </c>
      <c r="DO43" s="22">
        <f>IF(CIT_fed_deduction!DO43="",0,(CIT_history!DO43*(1-CIT_fed_deduction!DO43*CIT_history!DO$54))/(1-(CIT_fed_deduction!DO43*CIT_history!DO$54*CIT_history!DO43)))</f>
        <v>0</v>
      </c>
      <c r="DP43" s="22">
        <f>IF(CIT_fed_deduction!DP43="",0,(CIT_history!DP43*(1-CIT_fed_deduction!DP43*CIT_history!DP$54))/(1-(CIT_fed_deduction!DP43*CIT_history!DP$54*CIT_history!DP43)))</f>
        <v>0</v>
      </c>
      <c r="DQ43" s="22">
        <f>IF(CIT_fed_deduction!DQ43="",0,(CIT_history!DQ43*(1-CIT_fed_deduction!DQ43*CIT_history!DQ$54))/(1-(CIT_fed_deduction!DQ43*CIT_history!DQ$54*CIT_history!DQ43)))</f>
        <v>0</v>
      </c>
      <c r="DR43" s="22">
        <f>IF(CIT_fed_deduction!DR43="",0,(CIT_history!DR43*(1-CIT_fed_deduction!DR43*CIT_history!DR$54))/(1-(CIT_fed_deduction!DR43*CIT_history!DR$54*CIT_history!DR43)))</f>
        <v>0</v>
      </c>
      <c r="DS43" s="22">
        <f>IF(CIT_fed_deduction!DS43="",0,(CIT_history!DS43*(1-CIT_fed_deduction!DS43*CIT_history!DS$54))/(1-(CIT_fed_deduction!DS43*CIT_history!DS$54*CIT_history!DS43)))</f>
        <v>0</v>
      </c>
      <c r="DT43" s="22">
        <f>IF(CIT_fed_deduction!DT43="",0,(CIT_history!DT43*(1-CIT_fed_deduction!DT43*CIT_history!DT$54))/(1-(CIT_fed_deduction!DT43*CIT_history!DT$54*CIT_history!DT43)))</f>
        <v>0</v>
      </c>
      <c r="DU43" s="22">
        <f>IF(CIT_fed_deduction!DU43="",0,(CIT_history!DU43*(1-CIT_fed_deduction!DU43*CIT_history!DU$54))/(1-(CIT_fed_deduction!DU43*CIT_history!DU$54*CIT_history!DU43)))</f>
        <v>0</v>
      </c>
      <c r="DV43" s="22">
        <f>IF(CIT_fed_deduction!DV43="",0,(CIT_history!DV43*(1-CIT_fed_deduction!DV43*CIT_history!DV$54))/(1-(CIT_fed_deduction!DV43*CIT_history!DV$54*CIT_history!DV43)))</f>
        <v>0</v>
      </c>
      <c r="DW43" s="22">
        <f>IF(CIT_fed_deduction!DW43="",0,(CIT_history!DW43*(1-CIT_fed_deduction!DW43*CIT_history!DW$54))/(1-(CIT_fed_deduction!DW43*CIT_history!DW$54*CIT_history!DW43)))</f>
        <v>0</v>
      </c>
      <c r="DX43" s="22">
        <f>IF(CIT_fed_deduction!DX43="",0,(CIT_history!DX43*(1-CIT_fed_deduction!DX43*CIT_history!DX$54))/(1-(CIT_fed_deduction!DX43*CIT_history!DX$54*CIT_history!DX43)))</f>
        <v>0</v>
      </c>
      <c r="DY43" s="144">
        <f>IF(CIT_fed_deduction!DY43="",0,(CIT_history!DY43*(1-CIT_fed_deduction!DY43*CIT_history!DY$54))/(1-(CIT_fed_deduction!DY43*CIT_history!DY$54*CIT_history!DY43)))</f>
        <v>0</v>
      </c>
      <c r="DZ43" s="68"/>
      <c r="EA43" s="68"/>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1"/>
      <c r="FL43" s="1"/>
      <c r="FM43" s="1"/>
      <c r="FN43" s="1"/>
    </row>
    <row r="44" spans="1:170" ht="15" customHeight="1">
      <c r="A44" s="137" t="s">
        <v>68</v>
      </c>
      <c r="B44" s="22">
        <f>IF(CIT_fed_deduction!B44="",0,(CIT_history!B44*(1-CIT_fed_deduction!B44*CIT_history!B$54))/(1-(CIT_fed_deduction!B44*CIT_history!B$54*CIT_history!B44)))</f>
        <v>0</v>
      </c>
      <c r="C44" s="22">
        <f>IF(CIT_fed_deduction!C44="",0,(CIT_history!C44*(1-CIT_fed_deduction!C44*CIT_history!C$54))/(1-(CIT_fed_deduction!C44*CIT_history!C$54*CIT_history!C44)))</f>
        <v>0</v>
      </c>
      <c r="D44" s="22">
        <f>IF(CIT_fed_deduction!D44="",0,(CIT_history!D44*(1-CIT_fed_deduction!D44*CIT_history!D$54))/(1-(CIT_fed_deduction!D44*CIT_history!D$54*CIT_history!D44)))</f>
        <v>0</v>
      </c>
      <c r="E44" s="22">
        <f>IF(CIT_fed_deduction!E44="",0,(CIT_history!E44*(1-CIT_fed_deduction!E44*CIT_history!E$54))/(1-(CIT_fed_deduction!E44*CIT_history!E$54*CIT_history!E44)))</f>
        <v>0</v>
      </c>
      <c r="F44" s="22">
        <f>IF(CIT_fed_deduction!F44="",0,(CIT_history!F44*(1-CIT_fed_deduction!F44*CIT_history!F$54))/(1-(CIT_fed_deduction!F44*CIT_history!F$54*CIT_history!F44)))</f>
        <v>0</v>
      </c>
      <c r="G44" s="22">
        <f>IF(CIT_fed_deduction!G44="",0,(CIT_history!G44*(1-CIT_fed_deduction!G44*CIT_history!G$54))/(1-(CIT_fed_deduction!G44*CIT_history!G$54*CIT_history!G44)))</f>
        <v>0</v>
      </c>
      <c r="H44" s="22">
        <f>IF(CIT_fed_deduction!H44="",0,(CIT_history!H44*(1-CIT_fed_deduction!H44*CIT_history!H$54))/(1-(CIT_fed_deduction!H44*CIT_history!H$54*CIT_history!H44)))</f>
        <v>0</v>
      </c>
      <c r="I44" s="22">
        <f>IF(CIT_fed_deduction!I44="",0,(CIT_history!I44*(1-CIT_fed_deduction!I44*CIT_history!I$54))/(1-(CIT_fed_deduction!I44*CIT_history!I$54*CIT_history!I44)))</f>
        <v>0</v>
      </c>
      <c r="J44" s="22">
        <f>IF(CIT_fed_deduction!J44="",0,(CIT_history!J44*(1-CIT_fed_deduction!J44*CIT_history!J$54))/(1-(CIT_fed_deduction!J44*CIT_history!J$54*CIT_history!J44)))</f>
        <v>0</v>
      </c>
      <c r="K44" s="22">
        <f>IF(CIT_fed_deduction!K44="",0,(CIT_history!K44*(1-CIT_fed_deduction!K44*CIT_history!K$54))/(1-(CIT_fed_deduction!K44*CIT_history!K$54*CIT_history!K44)))</f>
        <v>0</v>
      </c>
      <c r="L44" s="22">
        <f>IF(CIT_fed_deduction!L44="",0,(CIT_history!L44*(1-CIT_fed_deduction!L44*CIT_history!L$54))/(1-(CIT_fed_deduction!L44*CIT_history!L$54*CIT_history!L44)))</f>
        <v>0</v>
      </c>
      <c r="M44" s="22">
        <f>IF(CIT_fed_deduction!M44="",0,(CIT_history!M44*(1-CIT_fed_deduction!M44*CIT_history!M$54))/(1-(CIT_fed_deduction!M44*CIT_history!M$54*CIT_history!M44)))</f>
        <v>0</v>
      </c>
      <c r="N44" s="22">
        <f>IF(CIT_fed_deduction!N44="",0,(CIT_history!N44*(1-CIT_fed_deduction!N44*CIT_history!N$54))/(1-(CIT_fed_deduction!N44*CIT_history!N$54*CIT_history!N44)))</f>
        <v>0</v>
      </c>
      <c r="O44" s="22">
        <f>IF(CIT_fed_deduction!O44="",0,(CIT_history!O44*(1-CIT_fed_deduction!O44*CIT_history!O$54))/(1-(CIT_fed_deduction!O44*CIT_history!O$54*CIT_history!O44)))</f>
        <v>0</v>
      </c>
      <c r="P44" s="22">
        <f>IF(CIT_fed_deduction!P44="",0,(CIT_history!P44*(1-CIT_fed_deduction!P44*CIT_history!P$54))/(1-(CIT_fed_deduction!P44*CIT_history!P$54*CIT_history!P44)))</f>
        <v>0</v>
      </c>
      <c r="Q44" s="22">
        <f>IF(CIT_fed_deduction!Q44="",0,(CIT_history!Q44*(1-CIT_fed_deduction!Q44*CIT_history!Q$54))/(1-(CIT_fed_deduction!Q44*CIT_history!Q$54*CIT_history!Q44)))</f>
        <v>0</v>
      </c>
      <c r="R44" s="22">
        <f>IF(CIT_fed_deduction!R44="",0,(CIT_history!R44*(1-CIT_fed_deduction!R44*CIT_history!R$54))/(1-(CIT_fed_deduction!R44*CIT_history!R$54*CIT_history!R44)))</f>
        <v>0</v>
      </c>
      <c r="S44" s="22">
        <f>IF(CIT_fed_deduction!S44="",0,(CIT_history!S44*(1-CIT_fed_deduction!S44*CIT_history!S$54))/(1-(CIT_fed_deduction!S44*CIT_history!S$54*CIT_history!S44)))</f>
        <v>0</v>
      </c>
      <c r="T44" s="22">
        <f>IF(CIT_fed_deduction!T44="",0,(CIT_history!T44*(1-CIT_fed_deduction!T44*CIT_history!T$54))/(1-(CIT_fed_deduction!T44*CIT_history!T$54*CIT_history!T44)))</f>
        <v>0</v>
      </c>
      <c r="U44" s="22">
        <f>IF(CIT_fed_deduction!U44="",0,(CIT_history!U44*(1-CIT_fed_deduction!U44*CIT_history!U$54))/(1-(CIT_fed_deduction!U44*CIT_history!U$54*CIT_history!U44)))</f>
        <v>0</v>
      </c>
      <c r="V44" s="22">
        <f>IF(CIT_fed_deduction!V44="",0,(CIT_history!V44*(1-CIT_fed_deduction!V44*CIT_history!V$54))/(1-(CIT_fed_deduction!V44*CIT_history!V$54*CIT_history!V44)))</f>
        <v>0</v>
      </c>
      <c r="W44" s="22">
        <f>IF(CIT_fed_deduction!W44="",0,(CIT_history!W44*(1-CIT_fed_deduction!W44*CIT_history!W$54))/(1-(CIT_fed_deduction!W44*CIT_history!W$54*CIT_history!W44)))</f>
        <v>0</v>
      </c>
      <c r="X44" s="22">
        <f>IF(CIT_fed_deduction!X44="",0,(CIT_history!X44*(1-CIT_fed_deduction!X44*CIT_history!X$54))/(1-(CIT_fed_deduction!X44*CIT_history!X$54*CIT_history!X44)))</f>
        <v>0</v>
      </c>
      <c r="Y44" s="22">
        <f>IF(CIT_fed_deduction!Y44="",0,(CIT_history!Y44*(1-CIT_fed_deduction!Y44*CIT_history!Y$54))/(1-(CIT_fed_deduction!Y44*CIT_history!Y$54*CIT_history!Y44)))</f>
        <v>0.03</v>
      </c>
      <c r="Z44" s="22">
        <f>IF(CIT_fed_deduction!Z44="",0,(CIT_history!Z44*(1-CIT_fed_deduction!Z44*CIT_history!Z$54))/(1-(CIT_fed_deduction!Z44*CIT_history!Z$54*CIT_history!Z44)))</f>
        <v>0.03</v>
      </c>
      <c r="AA44" s="22">
        <f>IF(CIT_fed_deduction!AA44="",0,(CIT_history!AA44*(1-CIT_fed_deduction!AA44*CIT_history!AA$54))/(1-(CIT_fed_deduction!AA44*CIT_history!AA$54*CIT_history!AA44)))</f>
        <v>0.03</v>
      </c>
      <c r="AB44" s="22">
        <f>IF(CIT_fed_deduction!AB44="",0,(CIT_history!AB44*(1-CIT_fed_deduction!AB44*CIT_history!AB$54))/(1-(CIT_fed_deduction!AB44*CIT_history!AB$54*CIT_history!AB44)))</f>
        <v>0.03</v>
      </c>
      <c r="AC44" s="22">
        <f>IF(CIT_fed_deduction!AC44="",0,(CIT_history!AC44*(1-CIT_fed_deduction!AC44*CIT_history!AC$54))/(1-(CIT_fed_deduction!AC44*CIT_history!AC$54*CIT_history!AC44)))</f>
        <v>0.03</v>
      </c>
      <c r="AD44" s="22">
        <f>IF(CIT_fed_deduction!AD44="",0,(CIT_history!AD44*(1-CIT_fed_deduction!AD44*CIT_history!AD$54))/(1-(CIT_fed_deduction!AD44*CIT_history!AD$54*CIT_history!AD44)))</f>
        <v>0.03</v>
      </c>
      <c r="AE44" s="22">
        <f>IF(CIT_fed_deduction!AE44="",0,(CIT_history!AE44*(1-CIT_fed_deduction!AE44*CIT_history!AE$54))/(1-(CIT_fed_deduction!AE44*CIT_history!AE$54*CIT_history!AE44)))</f>
        <v>0.03</v>
      </c>
      <c r="AF44" s="22">
        <f>IF(CIT_fed_deduction!AF44="",0,(CIT_history!AF44*(1-CIT_fed_deduction!AF44*CIT_history!AF$54))/(1-(CIT_fed_deduction!AF44*CIT_history!AF$54*CIT_history!AF44)))</f>
        <v>0.03</v>
      </c>
      <c r="AG44" s="22">
        <f>IF(CIT_fed_deduction!AG44="",0,(CIT_history!AG44*(1-CIT_fed_deduction!AG44*CIT_history!AG$54))/(1-(CIT_fed_deduction!AG44*CIT_history!AG$54*CIT_history!AG44)))</f>
        <v>4.4265593561368215E-2</v>
      </c>
      <c r="AH44" s="22">
        <f>IF(CIT_fed_deduction!AH44="",0,(CIT_history!AH44*(1-CIT_fed_deduction!AH44*CIT_history!AH$54))/(1-(CIT_fed_deduction!AH44*CIT_history!AH$54*CIT_history!AH44)))</f>
        <v>4.3423536815607303E-2</v>
      </c>
      <c r="AI44" s="22">
        <f>IF(CIT_fed_deduction!AI44="",0,(CIT_history!AI44*(1-CIT_fed_deduction!AI44*CIT_history!AI$54))/(1-(CIT_fed_deduction!AI44*CIT_history!AI$54*CIT_history!AI44)))</f>
        <v>4.3423536815607303E-2</v>
      </c>
      <c r="AJ44" s="22">
        <f>IF(CIT_fed_deduction!AJ44="",0,(CIT_history!AJ44*(1-CIT_fed_deduction!AJ44*CIT_history!AJ$54))/(1-(CIT_fed_deduction!AJ44*CIT_history!AJ$54*CIT_history!AJ44)))</f>
        <v>4.3423536815607303E-2</v>
      </c>
      <c r="AK44" s="22">
        <f>IF(CIT_fed_deduction!AK44="",0,(CIT_history!AK44*(1-CIT_fed_deduction!AK44*CIT_history!AK$54))/(1-(CIT_fed_deduction!AK44*CIT_history!AK$54*CIT_history!AK44)))</f>
        <v>4.3423536815607303E-2</v>
      </c>
      <c r="AL44" s="22">
        <f>IF(CIT_fed_deduction!AL44="",0,(CIT_history!AL44*(1-CIT_fed_deduction!AL44*CIT_history!AL$54))/(1-(CIT_fed_deduction!AL44*CIT_history!AL$54*CIT_history!AL44)))</f>
        <v>4.2821158690176324E-2</v>
      </c>
      <c r="AM44" s="22">
        <f>IF(CIT_fed_deduction!AM44="",0,(CIT_history!AM44*(1-CIT_fed_deduction!AM44*CIT_history!AM$54))/(1-(CIT_fed_deduction!AM44*CIT_history!AM$54*CIT_history!AM44)))</f>
        <v>5.1463168516649845E-2</v>
      </c>
      <c r="AN44" s="22">
        <f>IF(CIT_fed_deduction!AN44="",0,(CIT_history!AN44*(1-CIT_fed_deduction!AN44*CIT_history!AN$54))/(1-(CIT_fed_deduction!AN44*CIT_history!AN$54*CIT_history!AN44)))</f>
        <v>4.9160428889338463E-2</v>
      </c>
      <c r="AO44" s="22">
        <f>IF(CIT_fed_deduction!AO44="",0,(CIT_history!AO44*(1-CIT_fed_deduction!AO44*CIT_history!AO$54))/(1-(CIT_fed_deduction!AO44*CIT_history!AO$54*CIT_history!AO44)))</f>
        <v>4.9160428889338463E-2</v>
      </c>
      <c r="AP44" s="22">
        <f>IF(CIT_fed_deduction!AP44="",0,(CIT_history!AP44*(1-CIT_fed_deduction!AP44*CIT_history!AP$54))/(1-(CIT_fed_deduction!AP44*CIT_history!AP$54*CIT_history!AP44)))</f>
        <v>4.6266233766233768E-2</v>
      </c>
      <c r="AQ44" s="22">
        <f>IF(CIT_fed_deduction!AQ44="",0,(CIT_history!AQ44*(1-CIT_fed_deduction!AQ44*CIT_history!AQ$54))/(1-(CIT_fed_deduction!AQ44*CIT_history!AQ$54*CIT_history!AQ44)))</f>
        <v>4.2184634196046455E-2</v>
      </c>
      <c r="AR44" s="22">
        <f>IF(CIT_fed_deduction!AR44="",0,(CIT_history!AR44*(1-CIT_fed_deduction!AR44*CIT_history!AR$54))/(1-(CIT_fed_deduction!AR44*CIT_history!AR$54*CIT_history!AR44)))</f>
        <v>3.6885245901639344E-2</v>
      </c>
      <c r="AS44" s="22">
        <f>IF(CIT_fed_deduction!AS44="",0,(CIT_history!AS44*(1-CIT_fed_deduction!AS44*CIT_history!AS$54))/(1-(CIT_fed_deduction!AS44*CIT_history!AS$54*CIT_history!AS44)))</f>
        <v>3.6885245901639344E-2</v>
      </c>
      <c r="AT44" s="22">
        <f>IF(CIT_fed_deduction!AT44="",0,(CIT_history!AT44*(1-CIT_fed_deduction!AT44*CIT_history!AT$54))/(1-(CIT_fed_deduction!AT44*CIT_history!AT$54*CIT_history!AT44)))</f>
        <v>3.6885245901639344E-2</v>
      </c>
      <c r="AU44" s="22">
        <f>IF(CIT_fed_deduction!AU44="",0,(CIT_history!AU44*(1-CIT_fed_deduction!AU44*CIT_history!AU$54))/(1-(CIT_fed_deduction!AU44*CIT_history!AU$54*CIT_history!AU44)))</f>
        <v>3.6885245901639344E-2</v>
      </c>
      <c r="AV44" s="22">
        <f>IF(CIT_fed_deduction!AV44="",0,(CIT_history!AV44*(1-CIT_fed_deduction!AV44*CIT_history!AV$54))/(1-(CIT_fed_deduction!AV44*CIT_history!AV$54*CIT_history!AV44)))</f>
        <v>3.8067949242734343E-2</v>
      </c>
      <c r="AW44" s="22">
        <f>IF(CIT_fed_deduction!AW44="",0,(CIT_history!AW44*(1-CIT_fed_deduction!AW44*CIT_history!AW$54))/(1-(CIT_fed_deduction!AW44*CIT_history!AW$54*CIT_history!AW44)))</f>
        <v>3.8067949242734343E-2</v>
      </c>
      <c r="AX44" s="22">
        <f>IF(CIT_fed_deduction!AX44="",0,(CIT_history!AX44*(1-CIT_fed_deduction!AX44*CIT_history!AX$54))/(1-(CIT_fed_deduction!AX44*CIT_history!AX$54*CIT_history!AX44)))</f>
        <v>3.8067949242734343E-2</v>
      </c>
      <c r="AY44" s="22">
        <f>IF(CIT_fed_deduction!AY44="",0,(CIT_history!AY44*(1-CIT_fed_deduction!AY44*CIT_history!AY$54))/(1-(CIT_fed_deduction!AY44*CIT_history!AY$54*CIT_history!AY44)))</f>
        <v>3.8067949242734343E-2</v>
      </c>
      <c r="AZ44" s="22">
        <f>IF(CIT_fed_deduction!AZ44="",0,(CIT_history!AZ44*(1-CIT_fed_deduction!AZ44*CIT_history!AZ$54))/(1-(CIT_fed_deduction!AZ44*CIT_history!AZ$54*CIT_history!AZ44)))</f>
        <v>3.5699630693475592E-2</v>
      </c>
      <c r="BA44" s="22">
        <f>IF(CIT_fed_deduction!BA44="",0,(CIT_history!BA44*(1-CIT_fed_deduction!BA44*CIT_history!BA$54))/(1-(CIT_fed_deduction!BA44*CIT_history!BA$54*CIT_history!BA44)))</f>
        <v>0.06</v>
      </c>
      <c r="BB44" s="22">
        <f>IF(CIT_fed_deduction!BB44="",0,(CIT_history!BB44*(1-CIT_fed_deduction!BB44*CIT_history!BB$54))/(1-(CIT_fed_deduction!BB44*CIT_history!BB$54*CIT_history!BB44)))</f>
        <v>0.06</v>
      </c>
      <c r="BC44" s="22">
        <f>IF(CIT_fed_deduction!BC44="",0,(CIT_history!BC44*(1-CIT_fed_deduction!BC44*CIT_history!BC$54))/(1-(CIT_fed_deduction!BC44*CIT_history!BC$54*CIT_history!BC44)))</f>
        <v>0.06</v>
      </c>
      <c r="BD44" s="22">
        <f>IF(CIT_fed_deduction!BD44="",0,(CIT_history!BD44*(1-CIT_fed_deduction!BD44*CIT_history!BD$54))/(1-(CIT_fed_deduction!BD44*CIT_history!BD$54*CIT_history!BD44)))</f>
        <v>0.06</v>
      </c>
      <c r="BE44" s="22">
        <f>IF(CIT_fed_deduction!BE44="",0,(CIT_history!BE44*(1-CIT_fed_deduction!BE44*CIT_history!BE$54))/(1-(CIT_fed_deduction!BE44*CIT_history!BE$54*CIT_history!BE44)))</f>
        <v>0.06</v>
      </c>
      <c r="BF44" s="22">
        <f>IF(CIT_fed_deduction!BF44="",0,(CIT_history!BF44*(1-CIT_fed_deduction!BF44*CIT_history!BF$54))/(1-(CIT_fed_deduction!BF44*CIT_history!BF$54*CIT_history!BF44)))</f>
        <v>0.06</v>
      </c>
      <c r="BG44" s="22">
        <f>IF(CIT_fed_deduction!BG44="",0,(CIT_history!BG44*(1-CIT_fed_deduction!BG44*CIT_history!BG$54))/(1-(CIT_fed_deduction!BG44*CIT_history!BG$54*CIT_history!BG44)))</f>
        <v>0.06</v>
      </c>
      <c r="BH44" s="22">
        <f>IF(CIT_fed_deduction!BH44="",0,(CIT_history!BH44*(1-CIT_fed_deduction!BH44*CIT_history!BH$54))/(1-(CIT_fed_deduction!BH44*CIT_history!BH$54*CIT_history!BH44)))</f>
        <v>0.06</v>
      </c>
      <c r="BI44" s="22">
        <f>IF(CIT_fed_deduction!BI44="",0,(CIT_history!BI44*(1-CIT_fed_deduction!BI44*CIT_history!BI$54))/(1-(CIT_fed_deduction!BI44*CIT_history!BI$54*CIT_history!BI44)))</f>
        <v>0.06</v>
      </c>
      <c r="BJ44" s="22">
        <f>IF(CIT_fed_deduction!BJ44="",0,(CIT_history!BJ44*(1-CIT_fed_deduction!BJ44*CIT_history!BJ$54))/(1-(CIT_fed_deduction!BJ44*CIT_history!BJ$54*CIT_history!BJ44)))</f>
        <v>0.06</v>
      </c>
      <c r="BK44" s="22">
        <f>IF(CIT_fed_deduction!BK44="",0,(CIT_history!BK44*(1-CIT_fed_deduction!BK44*CIT_history!BK$54))/(1-(CIT_fed_deduction!BK44*CIT_history!BK$54*CIT_history!BK44)))</f>
        <v>0.06</v>
      </c>
      <c r="BL44" s="22">
        <f>IF(CIT_fed_deduction!BL44="",0,(CIT_history!BL44*(1-CIT_fed_deduction!BL44*CIT_history!BL$54))/(1-(CIT_fed_deduction!BL44*CIT_history!BL$54*CIT_history!BL44)))</f>
        <v>0.06</v>
      </c>
      <c r="BM44" s="22">
        <f>IF(CIT_fed_deduction!BM44="",0,(CIT_history!BM44*(1-CIT_fed_deduction!BM44*CIT_history!BM$54))/(1-(CIT_fed_deduction!BM44*CIT_history!BM$54*CIT_history!BM44)))</f>
        <v>0.06</v>
      </c>
      <c r="BN44" s="22">
        <f>IF(CIT_fed_deduction!BN44="",0,(CIT_history!BN44*(1-CIT_fed_deduction!BN44*CIT_history!BN$54))/(1-(CIT_fed_deduction!BN44*CIT_history!BN$54*CIT_history!BN44)))</f>
        <v>0.06</v>
      </c>
      <c r="BO44" s="22">
        <f>IF(CIT_fed_deduction!BO44="",0,(CIT_history!BO44*(1-CIT_fed_deduction!BO44*CIT_history!BO$54))/(1-(CIT_fed_deduction!BO44*CIT_history!BO$54*CIT_history!BO44)))</f>
        <v>0.06</v>
      </c>
      <c r="BP44" s="22">
        <f>IF(CIT_fed_deduction!BP44="",0,(CIT_history!BP44*(1-CIT_fed_deduction!BP44*CIT_history!BP$54))/(1-(CIT_fed_deduction!BP44*CIT_history!BP$54*CIT_history!BP44)))</f>
        <v>0.06</v>
      </c>
      <c r="BQ44" s="22">
        <f>IF(CIT_fed_deduction!BQ44="",0,(CIT_history!BQ44*(1-CIT_fed_deduction!BQ44*CIT_history!BQ$54))/(1-(CIT_fed_deduction!BQ44*CIT_history!BQ$54*CIT_history!BQ44)))</f>
        <v>0.06</v>
      </c>
      <c r="BR44" s="22">
        <f>IF(CIT_fed_deduction!BR44="",0,(CIT_history!BR44*(1-CIT_fed_deduction!BR44*CIT_history!BR$54))/(1-(CIT_fed_deduction!BR44*CIT_history!BR$54*CIT_history!BR44)))</f>
        <v>0.06</v>
      </c>
      <c r="BS44" s="22">
        <f>IF(CIT_fed_deduction!BS44="",0,(CIT_history!BS44*(1-CIT_fed_deduction!BS44*CIT_history!BS$54))/(1-(CIT_fed_deduction!BS44*CIT_history!BS$54*CIT_history!BS44)))</f>
        <v>0.06</v>
      </c>
      <c r="BT44" s="22">
        <f>IF(CIT_fed_deduction!BT44="",0,(CIT_history!BT44*(1-CIT_fed_deduction!BT44*CIT_history!BT$54))/(1-(CIT_fed_deduction!BT44*CIT_history!BT$54*CIT_history!BT44)))</f>
        <v>0.06</v>
      </c>
      <c r="BU44" s="22">
        <f>IF(CIT_fed_deduction!BU44="",0,(CIT_history!BU44*(1-CIT_fed_deduction!BU44*CIT_history!BU$54))/(1-(CIT_fed_deduction!BU44*CIT_history!BU$54*CIT_history!BU44)))</f>
        <v>0.06</v>
      </c>
      <c r="BV44" s="22">
        <f>IF(CIT_fed_deduction!BV44="",0,(CIT_history!BV44*(1-CIT_fed_deduction!BV44*CIT_history!BV$54))/(1-(CIT_fed_deduction!BV44*CIT_history!BV$54*CIT_history!BV44)))</f>
        <v>0.06</v>
      </c>
      <c r="BW44" s="22">
        <f>IF(CIT_fed_deduction!BW44="",0,(CIT_history!BW44*(1-CIT_fed_deduction!BW44*CIT_history!BW$54))/(1-(CIT_fed_deduction!BW44*CIT_history!BW$54*CIT_history!BW44)))</f>
        <v>0.06</v>
      </c>
      <c r="BX44" s="22">
        <f>IF(CIT_fed_deduction!BX44="",0,(CIT_history!BX44*(1-CIT_fed_deduction!BX44*CIT_history!BX$54))/(1-(CIT_fed_deduction!BX44*CIT_history!BX$54*CIT_history!BX44)))</f>
        <v>0.06</v>
      </c>
      <c r="BY44" s="22">
        <f>IF(CIT_fed_deduction!BY44="",0,(CIT_history!BY44*(1-CIT_fed_deduction!BY44*CIT_history!BY$54))/(1-(CIT_fed_deduction!BY44*CIT_history!BY$54*CIT_history!BY44)))</f>
        <v>0.06</v>
      </c>
      <c r="BZ44" s="22">
        <f>IF(CIT_fed_deduction!BZ44="",0,(CIT_history!BZ44*(1-CIT_fed_deduction!BZ44*CIT_history!BZ$54))/(1-(CIT_fed_deduction!BZ44*CIT_history!BZ$54*CIT_history!BZ44)))</f>
        <v>0.06</v>
      </c>
      <c r="CA44" s="22">
        <f>IF(CIT_fed_deduction!CA44="",0,(CIT_history!CA44*(1-CIT_fed_deduction!CA44*CIT_history!CA$54))/(1-(CIT_fed_deduction!CA44*CIT_history!CA$54*CIT_history!CA44)))</f>
        <v>0.06</v>
      </c>
      <c r="CB44" s="22">
        <f>IF(CIT_fed_deduction!CB44="",0,(CIT_history!CB44*(1-CIT_fed_deduction!CB44*CIT_history!CB$54))/(1-(CIT_fed_deduction!CB44*CIT_history!CB$54*CIT_history!CB44)))</f>
        <v>0.06</v>
      </c>
      <c r="CC44" s="22">
        <f>IF(CIT_fed_deduction!CC44="",0,(CIT_history!CC44*(1-CIT_fed_deduction!CC44*CIT_history!CC$54))/(1-(CIT_fed_deduction!CC44*CIT_history!CC$54*CIT_history!CC44)))</f>
        <v>0.06</v>
      </c>
      <c r="CD44" s="22">
        <f>IF(CIT_fed_deduction!CD44="",0,(CIT_history!CD44*(1-CIT_fed_deduction!CD44*CIT_history!CD$54))/(1-(CIT_fed_deduction!CD44*CIT_history!CD$54*CIT_history!CD44)))</f>
        <v>0.06</v>
      </c>
      <c r="CE44" s="22">
        <f>IF(CIT_fed_deduction!CE44="",0,(CIT_history!CE44*(1-CIT_fed_deduction!CE44*CIT_history!CE$54))/(1-(CIT_fed_deduction!CE44*CIT_history!CE$54*CIT_history!CE44)))</f>
        <v>0.06</v>
      </c>
      <c r="CF44" s="22">
        <f>IF(CIT_fed_deduction!CF44="",0,(CIT_history!CF44*(1-CIT_fed_deduction!CF44*CIT_history!CF$54))/(1-(CIT_fed_deduction!CF44*CIT_history!CF$54*CIT_history!CF44)))</f>
        <v>0.06</v>
      </c>
      <c r="CG44" s="22">
        <f>IF(CIT_fed_deduction!CG44="",0,(CIT_history!CG44*(1-CIT_fed_deduction!CG44*CIT_history!CG$54))/(1-(CIT_fed_deduction!CG44*CIT_history!CG$54*CIT_history!CG44)))</f>
        <v>0.06</v>
      </c>
      <c r="CH44" s="22">
        <f>IF(CIT_fed_deduction!CH44="",0,(CIT_history!CH44*(1-CIT_fed_deduction!CH44*CIT_history!CH$54))/(1-(CIT_fed_deduction!CH44*CIT_history!CH$54*CIT_history!CH44)))</f>
        <v>0.06</v>
      </c>
      <c r="CI44" s="22">
        <f>IF(CIT_fed_deduction!CI44="",0,(CIT_history!CI44*(1-CIT_fed_deduction!CI44*CIT_history!CI$54))/(1-(CIT_fed_deduction!CI44*CIT_history!CI$54*CIT_history!CI44)))</f>
        <v>0.06</v>
      </c>
      <c r="CJ44" s="22">
        <f>IF(CIT_fed_deduction!CJ44="",0,(CIT_history!CJ44*(1-CIT_fed_deduction!CJ44*CIT_history!CJ$54))/(1-(CIT_fed_deduction!CJ44*CIT_history!CJ$54*CIT_history!CJ44)))</f>
        <v>0.06</v>
      </c>
      <c r="CK44" s="22">
        <f>IF(CIT_fed_deduction!CK44="",0,(CIT_history!CK44*(1-CIT_fed_deduction!CK44*CIT_history!CK$54))/(1-(CIT_fed_deduction!CK44*CIT_history!CK$54*CIT_history!CK44)))</f>
        <v>0.06</v>
      </c>
      <c r="CL44" s="22">
        <f>IF(CIT_fed_deduction!CL44="",0,(CIT_history!CL44*(1-CIT_fed_deduction!CL44*CIT_history!CL$54))/(1-(CIT_fed_deduction!CL44*CIT_history!CL$54*CIT_history!CL44)))</f>
        <v>0.06</v>
      </c>
      <c r="CM44" s="22">
        <f>IF(CIT_fed_deduction!CM44="",0,(CIT_history!CM44*(1-CIT_fed_deduction!CM44*CIT_history!CM$54))/(1-(CIT_fed_deduction!CM44*CIT_history!CM$54*CIT_history!CM44)))</f>
        <v>0.06</v>
      </c>
      <c r="CN44" s="22">
        <f>IF(CIT_fed_deduction!CN44="",0,(CIT_history!CN44*(1-CIT_fed_deduction!CN44*CIT_history!CN$54))/(1-(CIT_fed_deduction!CN44*CIT_history!CN$54*CIT_history!CN44)))</f>
        <v>0.06</v>
      </c>
      <c r="CO44" s="22">
        <f>IF(CIT_fed_deduction!CO44="",0,(CIT_history!CO44*(1-CIT_fed_deduction!CO44*CIT_history!CO$54))/(1-(CIT_fed_deduction!CO44*CIT_history!CO$54*CIT_history!CO44)))</f>
        <v>0.06</v>
      </c>
      <c r="CP44" s="22">
        <f>IF(CIT_fed_deduction!CP44="",0,(CIT_history!CP44*(1-CIT_fed_deduction!CP44*CIT_history!CP$54))/(1-(CIT_fed_deduction!CP44*CIT_history!CP$54*CIT_history!CP44)))</f>
        <v>0.06</v>
      </c>
      <c r="CQ44" s="22">
        <f>IF(CIT_fed_deduction!CQ44="",0,(CIT_history!CQ44*(1-CIT_fed_deduction!CQ44*CIT_history!CQ$54))/(1-(CIT_fed_deduction!CQ44*CIT_history!CQ$54*CIT_history!CQ44)))</f>
        <v>0.06</v>
      </c>
      <c r="CR44" s="22">
        <f>IF(CIT_fed_deduction!CR44="",0,(CIT_history!CR44*(1-CIT_fed_deduction!CR44*CIT_history!CR$54))/(1-(CIT_fed_deduction!CR44*CIT_history!CR$54*CIT_history!CR44)))</f>
        <v>0.06</v>
      </c>
      <c r="CS44" s="22">
        <f>IF(CIT_fed_deduction!CS44="",0,(CIT_history!CS44*(1-CIT_fed_deduction!CS44*CIT_history!CS$54))/(1-(CIT_fed_deduction!CS44*CIT_history!CS$54*CIT_history!CS44)))</f>
        <v>0.06</v>
      </c>
      <c r="CT44" s="22">
        <f>IF(CIT_fed_deduction!CT44="",0,(CIT_history!CT44*(1-CIT_fed_deduction!CT44*CIT_history!CT$54))/(1-(CIT_fed_deduction!CT44*CIT_history!CT$54*CIT_history!CT44)))</f>
        <v>0.06</v>
      </c>
      <c r="CU44" s="22">
        <f>IF(CIT_fed_deduction!CU44="",0,(CIT_history!CU44*(1-CIT_fed_deduction!CU44*CIT_history!CU$54))/(1-(CIT_fed_deduction!CU44*CIT_history!CU$54*CIT_history!CU44)))</f>
        <v>0.06</v>
      </c>
      <c r="CV44" s="22">
        <f>IF(CIT_fed_deduction!CV44="",0,(CIT_history!CV44*(1-CIT_fed_deduction!CV44*CIT_history!CV$54))/(1-(CIT_fed_deduction!CV44*CIT_history!CV$54*CIT_history!CV44)))</f>
        <v>0.06</v>
      </c>
      <c r="CW44" s="22">
        <f>IF(CIT_fed_deduction!CW44="",0,(CIT_history!CW44*(1-CIT_fed_deduction!CW44*CIT_history!CW$54))/(1-(CIT_fed_deduction!CW44*CIT_history!CW$54*CIT_history!CW44)))</f>
        <v>0.06</v>
      </c>
      <c r="CX44" s="22">
        <f>IF(CIT_fed_deduction!CX44="",0,(CIT_history!CX44*(1-CIT_fed_deduction!CX44*CIT_history!CX$54))/(1-(CIT_fed_deduction!CX44*CIT_history!CX$54*CIT_history!CX44)))</f>
        <v>0.06</v>
      </c>
      <c r="CY44" s="22">
        <f>IF(CIT_fed_deduction!CY44="",0,(CIT_history!CY44*(1-CIT_fed_deduction!CY44*CIT_history!CY$54))/(1-(CIT_fed_deduction!CY44*CIT_history!CY$54*CIT_history!CY44)))</f>
        <v>0.06</v>
      </c>
      <c r="CZ44" s="22">
        <f>IF(CIT_fed_deduction!CZ44="",0,(CIT_history!CZ44*(1-CIT_fed_deduction!CZ44*CIT_history!CZ$54))/(1-(CIT_fed_deduction!CZ44*CIT_history!CZ$54*CIT_history!CZ44)))</f>
        <v>0.06</v>
      </c>
      <c r="DA44" s="22">
        <f>IF(CIT_fed_deduction!DA44="",0,(CIT_history!DA44*(1-CIT_fed_deduction!DA44*CIT_history!DA$54))/(1-(CIT_fed_deduction!DA44*CIT_history!DA$54*CIT_history!DA44)))</f>
        <v>6.5000000000000002E-2</v>
      </c>
      <c r="DB44" s="22">
        <f>IF(CIT_fed_deduction!DB44="",0,(CIT_history!DB44*(1-CIT_fed_deduction!DB44*CIT_history!DB$54))/(1-(CIT_fed_deduction!DB44*CIT_history!DB$54*CIT_history!DB44)))</f>
        <v>6.5000000000000002E-2</v>
      </c>
      <c r="DC44" s="22">
        <f>IF(CIT_fed_deduction!DC44="",0,(CIT_history!DC44*(1-CIT_fed_deduction!DC44*CIT_history!DC$54))/(1-(CIT_fed_deduction!DC44*CIT_history!DC$54*CIT_history!DC44)))</f>
        <v>6.5000000000000002E-2</v>
      </c>
      <c r="DD44" s="22">
        <f>IF(CIT_fed_deduction!DD44="",0,(CIT_history!DD44*(1-CIT_fed_deduction!DD44*CIT_history!DD$54))/(1-(CIT_fed_deduction!DD44*CIT_history!DD$54*CIT_history!DD44)))</f>
        <v>6.5000000000000002E-2</v>
      </c>
      <c r="DE44" s="22">
        <f>IF(CIT_fed_deduction!DE44="",0,(CIT_history!DE44*(1-CIT_fed_deduction!DE44*CIT_history!DE$54))/(1-(CIT_fed_deduction!DE44*CIT_history!DE$54*CIT_history!DE44)))</f>
        <v>6.5000000000000002E-2</v>
      </c>
      <c r="DF44" s="22">
        <f>IF(CIT_fed_deduction!DF44="",0,(CIT_history!DF44*(1-CIT_fed_deduction!DF44*CIT_history!DF$54))/(1-(CIT_fed_deduction!DF44*CIT_history!DF$54*CIT_history!DF44)))</f>
        <v>6.5000000000000002E-2</v>
      </c>
      <c r="DG44" s="22">
        <f>IF(CIT_fed_deduction!DG44="",0,(CIT_history!DG44*(1-CIT_fed_deduction!DG44*CIT_history!DG$54))/(1-(CIT_fed_deduction!DG44*CIT_history!DG$54*CIT_history!DG44)))</f>
        <v>6.5000000000000002E-2</v>
      </c>
      <c r="DH44" s="22">
        <f>IF(CIT_fed_deduction!DH44="",0,(CIT_history!DH44*(1-CIT_fed_deduction!DH44*CIT_history!DH$54))/(1-(CIT_fed_deduction!DH44*CIT_history!DH$54*CIT_history!DH44)))</f>
        <v>6.5000000000000002E-2</v>
      </c>
      <c r="DI44" s="22">
        <f>IF(CIT_fed_deduction!DI44="",0,(CIT_history!DI44*(1-CIT_fed_deduction!DI44*CIT_history!DI$54))/(1-(CIT_fed_deduction!DI44*CIT_history!DI$54*CIT_history!DI44)))</f>
        <v>6.5000000000000002E-2</v>
      </c>
      <c r="DJ44" s="22">
        <f>IF(CIT_fed_deduction!DJ44="",0,(CIT_history!DJ44*(1-CIT_fed_deduction!DJ44*CIT_history!DJ$54))/(1-(CIT_fed_deduction!DJ44*CIT_history!DJ$54*CIT_history!DJ44)))</f>
        <v>6.5000000000000002E-2</v>
      </c>
      <c r="DK44" s="22">
        <f>IF(CIT_fed_deduction!DK44="",0,(CIT_history!DK44*(1-CIT_fed_deduction!DK44*CIT_history!DK$54))/(1-(CIT_fed_deduction!DK44*CIT_history!DK$54*CIT_history!DK44)))</f>
        <v>6.5000000000000002E-2</v>
      </c>
      <c r="DL44" s="22">
        <f>IF(CIT_fed_deduction!DL44="",0,(CIT_history!DL44*(1-CIT_fed_deduction!DL44*CIT_history!DL$54))/(1-(CIT_fed_deduction!DL44*CIT_history!DL$54*CIT_history!DL44)))</f>
        <v>6.5000000000000002E-2</v>
      </c>
      <c r="DM44" s="22">
        <f>IF(CIT_fed_deduction!DM44="",0,(CIT_history!DM44*(1-CIT_fed_deduction!DM44*CIT_history!DM$54))/(1-(CIT_fed_deduction!DM44*CIT_history!DM$54*CIT_history!DM44)))</f>
        <v>6.5000000000000002E-2</v>
      </c>
      <c r="DN44" s="22">
        <f>IF(CIT_fed_deduction!DN44="",0,(CIT_history!DN44*(1-CIT_fed_deduction!DN44*CIT_history!DN$54))/(1-(CIT_fed_deduction!DN44*CIT_history!DN$54*CIT_history!DN44)))</f>
        <v>6.5000000000000002E-2</v>
      </c>
      <c r="DO44" s="22">
        <f>IF(CIT_fed_deduction!DO44="",0,(CIT_history!DO44*(1-CIT_fed_deduction!DO44*CIT_history!DO$54))/(1-(CIT_fed_deduction!DO44*CIT_history!DO$54*CIT_history!DO44)))</f>
        <v>6.5000000000000002E-2</v>
      </c>
      <c r="DP44" s="22">
        <f>IF(CIT_fed_deduction!DP44="",0,(CIT_history!DP44*(1-CIT_fed_deduction!DP44*CIT_history!DP$54))/(1-(CIT_fed_deduction!DP44*CIT_history!DP$54*CIT_history!DP44)))</f>
        <v>6.5000000000000002E-2</v>
      </c>
      <c r="DQ44" s="22">
        <f>IF(CIT_fed_deduction!DQ44="",0,(CIT_history!DQ44*(1-CIT_fed_deduction!DQ44*CIT_history!DQ$54))/(1-(CIT_fed_deduction!DQ44*CIT_history!DQ$54*CIT_history!DQ44)))</f>
        <v>6.5000000000000002E-2</v>
      </c>
      <c r="DR44" s="22">
        <f>IF(CIT_fed_deduction!DR44="",0,(CIT_history!DR44*(1-CIT_fed_deduction!DR44*CIT_history!DR$54))/(1-(CIT_fed_deduction!DR44*CIT_history!DR$54*CIT_history!DR44)))</f>
        <v>6.5000000000000002E-2</v>
      </c>
      <c r="DS44" s="22">
        <f>IF(CIT_fed_deduction!DS44="",0,(CIT_history!DS44*(1-CIT_fed_deduction!DS44*CIT_history!DS$54))/(1-(CIT_fed_deduction!DS44*CIT_history!DS$54*CIT_history!DS44)))</f>
        <v>6.5000000000000002E-2</v>
      </c>
      <c r="DT44" s="22">
        <f>IF(CIT_fed_deduction!DT44="",0,(CIT_history!DT44*(1-CIT_fed_deduction!DT44*CIT_history!DT$54))/(1-(CIT_fed_deduction!DT44*CIT_history!DT$54*CIT_history!DT44)))</f>
        <v>6.5000000000000002E-2</v>
      </c>
      <c r="DU44" s="22">
        <f>IF(CIT_fed_deduction!DU44="",0,(CIT_history!DU44*(1-CIT_fed_deduction!DU44*CIT_history!DU$54))/(1-(CIT_fed_deduction!DU44*CIT_history!DU$54*CIT_history!DU44)))</f>
        <v>6.5000000000000002E-2</v>
      </c>
      <c r="DV44" s="22">
        <f>IF(CIT_fed_deduction!DV44="",0,(CIT_history!DV44*(1-CIT_fed_deduction!DV44*CIT_history!DV$54))/(1-(CIT_fed_deduction!DV44*CIT_history!DV$54*CIT_history!DV44)))</f>
        <v>6.5000000000000002E-2</v>
      </c>
      <c r="DW44" s="22">
        <f>IF(CIT_fed_deduction!DW44="",0,(CIT_history!DW44*(1-CIT_fed_deduction!DW44*CIT_history!DW$54))/(1-(CIT_fed_deduction!DW44*CIT_history!DW$54*CIT_history!DW44)))</f>
        <v>6.5000000000000002E-2</v>
      </c>
      <c r="DX44" s="22">
        <f>IF(CIT_fed_deduction!DX44="",0,(CIT_history!DX44*(1-CIT_fed_deduction!DX44*CIT_history!DX$54))/(1-(CIT_fed_deduction!DX44*CIT_history!DX$54*CIT_history!DX44)))</f>
        <v>6.5000000000000002E-2</v>
      </c>
      <c r="DY44" s="144">
        <f>IF(CIT_fed_deduction!DY44="",0,(CIT_history!DY44*(1-CIT_fed_deduction!DY44*CIT_history!DY$54))/(1-(CIT_fed_deduction!DY44*CIT_history!DY$54*CIT_history!DY44)))</f>
        <v>6.5000000000000002E-2</v>
      </c>
      <c r="DZ44" s="68"/>
      <c r="EA44" s="68"/>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1"/>
      <c r="FL44" s="1"/>
      <c r="FM44" s="1"/>
      <c r="FN44" s="1"/>
    </row>
    <row r="45" spans="1:170" ht="15" customHeight="1">
      <c r="A45" s="137" t="s">
        <v>69</v>
      </c>
      <c r="B45" s="22">
        <f>IF(CIT_fed_deduction!B45="",0,(CIT_history!B45*(1-CIT_fed_deduction!B45*CIT_history!B$54))/(1-(CIT_fed_deduction!B45*CIT_history!B$54*CIT_history!B45)))</f>
        <v>0</v>
      </c>
      <c r="C45" s="22">
        <f>IF(CIT_fed_deduction!C45="",0,(CIT_history!C45*(1-CIT_fed_deduction!C45*CIT_history!C$54))/(1-(CIT_fed_deduction!C45*CIT_history!C$54*CIT_history!C45)))</f>
        <v>0</v>
      </c>
      <c r="D45" s="22">
        <f>IF(CIT_fed_deduction!D45="",0,(CIT_history!D45*(1-CIT_fed_deduction!D45*CIT_history!D$54))/(1-(CIT_fed_deduction!D45*CIT_history!D$54*CIT_history!D45)))</f>
        <v>0</v>
      </c>
      <c r="E45" s="22">
        <f>IF(CIT_fed_deduction!E45="",0,(CIT_history!E45*(1-CIT_fed_deduction!E45*CIT_history!E$54))/(1-(CIT_fed_deduction!E45*CIT_history!E$54*CIT_history!E45)))</f>
        <v>0</v>
      </c>
      <c r="F45" s="22">
        <f>IF(CIT_fed_deduction!F45="",0,(CIT_history!F45*(1-CIT_fed_deduction!F45*CIT_history!F$54))/(1-(CIT_fed_deduction!F45*CIT_history!F$54*CIT_history!F45)))</f>
        <v>0</v>
      </c>
      <c r="G45" s="22">
        <f>IF(CIT_fed_deduction!G45="",0,(CIT_history!G45*(1-CIT_fed_deduction!G45*CIT_history!G$54))/(1-(CIT_fed_deduction!G45*CIT_history!G$54*CIT_history!G45)))</f>
        <v>0</v>
      </c>
      <c r="H45" s="22">
        <f>IF(CIT_fed_deduction!H45="",0,(CIT_history!H45*(1-CIT_fed_deduction!H45*CIT_history!H$54))/(1-(CIT_fed_deduction!H45*CIT_history!H$54*CIT_history!H45)))</f>
        <v>0</v>
      </c>
      <c r="I45" s="22">
        <f>IF(CIT_fed_deduction!I45="",0,(CIT_history!I45*(1-CIT_fed_deduction!I45*CIT_history!I$54))/(1-(CIT_fed_deduction!I45*CIT_history!I$54*CIT_history!I45)))</f>
        <v>0</v>
      </c>
      <c r="J45" s="22">
        <f>IF(CIT_fed_deduction!J45="",0,(CIT_history!J45*(1-CIT_fed_deduction!J45*CIT_history!J$54))/(1-(CIT_fed_deduction!J45*CIT_history!J$54*CIT_history!J45)))</f>
        <v>0</v>
      </c>
      <c r="K45" s="22">
        <f>IF(CIT_fed_deduction!K45="",0,(CIT_history!K45*(1-CIT_fed_deduction!K45*CIT_history!K$54))/(1-(CIT_fed_deduction!K45*CIT_history!K$54*CIT_history!K45)))</f>
        <v>0</v>
      </c>
      <c r="L45" s="22">
        <f>IF(CIT_fed_deduction!L45="",0,(CIT_history!L45*(1-CIT_fed_deduction!L45*CIT_history!L$54))/(1-(CIT_fed_deduction!L45*CIT_history!L$54*CIT_history!L45)))</f>
        <v>0</v>
      </c>
      <c r="M45" s="22">
        <f>IF(CIT_fed_deduction!M45="",0,(CIT_history!M45*(1-CIT_fed_deduction!M45*CIT_history!M$54))/(1-(CIT_fed_deduction!M45*CIT_history!M$54*CIT_history!M45)))</f>
        <v>0</v>
      </c>
      <c r="N45" s="22">
        <f>IF(CIT_fed_deduction!N45="",0,(CIT_history!N45*(1-CIT_fed_deduction!N45*CIT_history!N$54))/(1-(CIT_fed_deduction!N45*CIT_history!N$54*CIT_history!N45)))</f>
        <v>0</v>
      </c>
      <c r="O45" s="22">
        <f>IF(CIT_fed_deduction!O45="",0,(CIT_history!O45*(1-CIT_fed_deduction!O45*CIT_history!O$54))/(1-(CIT_fed_deduction!O45*CIT_history!O$54*CIT_history!O45)))</f>
        <v>0</v>
      </c>
      <c r="P45" s="22">
        <f>IF(CIT_fed_deduction!P45="",0,(CIT_history!P45*(1-CIT_fed_deduction!P45*CIT_history!P$54))/(1-(CIT_fed_deduction!P45*CIT_history!P$54*CIT_history!P45)))</f>
        <v>0</v>
      </c>
      <c r="Q45" s="22">
        <f>IF(CIT_fed_deduction!Q45="",0,(CIT_history!Q45*(1-CIT_fed_deduction!Q45*CIT_history!Q$54))/(1-(CIT_fed_deduction!Q45*CIT_history!Q$54*CIT_history!Q45)))</f>
        <v>0</v>
      </c>
      <c r="R45" s="22">
        <f>IF(CIT_fed_deduction!R45="",0,(CIT_history!R45*(1-CIT_fed_deduction!R45*CIT_history!R$54))/(1-(CIT_fed_deduction!R45*CIT_history!R$54*CIT_history!R45)))</f>
        <v>0</v>
      </c>
      <c r="S45" s="22">
        <f>IF(CIT_fed_deduction!S45="",0,(CIT_history!S45*(1-CIT_fed_deduction!S45*CIT_history!S$54))/(1-(CIT_fed_deduction!S45*CIT_history!S$54*CIT_history!S45)))</f>
        <v>0</v>
      </c>
      <c r="T45" s="22">
        <f>IF(CIT_fed_deduction!T45="",0,(CIT_history!T45*(1-CIT_fed_deduction!T45*CIT_history!T$54))/(1-(CIT_fed_deduction!T45*CIT_history!T$54*CIT_history!T45)))</f>
        <v>0</v>
      </c>
      <c r="U45" s="22">
        <f>IF(CIT_fed_deduction!U45="",0,(CIT_history!U45*(1-CIT_fed_deduction!U45*CIT_history!U$54))/(1-(CIT_fed_deduction!U45*CIT_history!U$54*CIT_history!U45)))</f>
        <v>0</v>
      </c>
      <c r="V45" s="22">
        <f>IF(CIT_fed_deduction!V45="",0,(CIT_history!V45*(1-CIT_fed_deduction!V45*CIT_history!V$54))/(1-(CIT_fed_deduction!V45*CIT_history!V$54*CIT_history!V45)))</f>
        <v>0</v>
      </c>
      <c r="W45" s="22">
        <f>IF(CIT_fed_deduction!W45="",0,(CIT_history!W45*(1-CIT_fed_deduction!W45*CIT_history!W$54))/(1-(CIT_fed_deduction!W45*CIT_history!W$54*CIT_history!W45)))</f>
        <v>0</v>
      </c>
      <c r="X45" s="22">
        <f>IF(CIT_fed_deduction!X45="",0,(CIT_history!X45*(1-CIT_fed_deduction!X45*CIT_history!X$54))/(1-(CIT_fed_deduction!X45*CIT_history!X$54*CIT_history!X45)))</f>
        <v>0</v>
      </c>
      <c r="Y45" s="22">
        <f>IF(CIT_fed_deduction!Y45="",0,(CIT_history!Y45*(1-CIT_fed_deduction!Y45*CIT_history!Y$54))/(1-(CIT_fed_deduction!Y45*CIT_history!Y$54*CIT_history!Y45)))</f>
        <v>0</v>
      </c>
      <c r="Z45" s="22">
        <f>IF(CIT_fed_deduction!Z45="",0,(CIT_history!Z45*(1-CIT_fed_deduction!Z45*CIT_history!Z$54))/(1-(CIT_fed_deduction!Z45*CIT_history!Z$54*CIT_history!Z45)))</f>
        <v>0</v>
      </c>
      <c r="AA45" s="22">
        <f>IF(CIT_fed_deduction!AA45="",0,(CIT_history!AA45*(1-CIT_fed_deduction!AA45*CIT_history!AA$54))/(1-(CIT_fed_deduction!AA45*CIT_history!AA$54*CIT_history!AA45)))</f>
        <v>0</v>
      </c>
      <c r="AB45" s="22">
        <f>IF(CIT_fed_deduction!AB45="",0,(CIT_history!AB45*(1-CIT_fed_deduction!AB45*CIT_history!AB$54))/(1-(CIT_fed_deduction!AB45*CIT_history!AB$54*CIT_history!AB45)))</f>
        <v>0</v>
      </c>
      <c r="AC45" s="22">
        <f>IF(CIT_fed_deduction!AC45="",0,(CIT_history!AC45*(1-CIT_fed_deduction!AC45*CIT_history!AC$54))/(1-(CIT_fed_deduction!AC45*CIT_history!AC$54*CIT_history!AC45)))</f>
        <v>0</v>
      </c>
      <c r="AD45" s="22">
        <f>IF(CIT_fed_deduction!AD45="",0,(CIT_history!AD45*(1-CIT_fed_deduction!AD45*CIT_history!AD$54))/(1-(CIT_fed_deduction!AD45*CIT_history!AD$54*CIT_history!AD45)))</f>
        <v>0</v>
      </c>
      <c r="AE45" s="22">
        <f>IF(CIT_fed_deduction!AE45="",0,(CIT_history!AE45*(1-CIT_fed_deduction!AE45*CIT_history!AE$54))/(1-(CIT_fed_deduction!AE45*CIT_history!AE$54*CIT_history!AE45)))</f>
        <v>0</v>
      </c>
      <c r="AF45" s="22">
        <f>IF(CIT_fed_deduction!AF45="",0,(CIT_history!AF45*(1-CIT_fed_deduction!AF45*CIT_history!AF$54))/(1-(CIT_fed_deduction!AF45*CIT_history!AF$54*CIT_history!AF45)))</f>
        <v>0</v>
      </c>
      <c r="AG45" s="22">
        <f>IF(CIT_fed_deduction!AG45="",0,(CIT_history!AG45*(1-CIT_fed_deduction!AG45*CIT_history!AG$54))/(1-(CIT_fed_deduction!AG45*CIT_history!AG$54*CIT_history!AG45)))</f>
        <v>0</v>
      </c>
      <c r="AH45" s="22">
        <f>IF(CIT_fed_deduction!AH45="",0,(CIT_history!AH45*(1-CIT_fed_deduction!AH45*CIT_history!AH$54))/(1-(CIT_fed_deduction!AH45*CIT_history!AH$54*CIT_history!AH45)))</f>
        <v>0</v>
      </c>
      <c r="AI45" s="22">
        <f>IF(CIT_fed_deduction!AI45="",0,(CIT_history!AI45*(1-CIT_fed_deduction!AI45*CIT_history!AI$54))/(1-(CIT_fed_deduction!AI45*CIT_history!AI$54*CIT_history!AI45)))</f>
        <v>0</v>
      </c>
      <c r="AJ45" s="22">
        <f>IF(CIT_fed_deduction!AJ45="",0,(CIT_history!AJ45*(1-CIT_fed_deduction!AJ45*CIT_history!AJ$54))/(1-(CIT_fed_deduction!AJ45*CIT_history!AJ$54*CIT_history!AJ45)))</f>
        <v>0</v>
      </c>
      <c r="AK45" s="22">
        <f>IF(CIT_fed_deduction!AK45="",0,(CIT_history!AK45*(1-CIT_fed_deduction!AK45*CIT_history!AK$54))/(1-(CIT_fed_deduction!AK45*CIT_history!AK$54*CIT_history!AK45)))</f>
        <v>0</v>
      </c>
      <c r="AL45" s="22">
        <f>IF(CIT_fed_deduction!AL45="",0,(CIT_history!AL45*(1-CIT_fed_deduction!AL45*CIT_history!AL$54))/(1-(CIT_fed_deduction!AL45*CIT_history!AL$54*CIT_history!AL45)))</f>
        <v>0</v>
      </c>
      <c r="AM45" s="22">
        <f>IF(CIT_fed_deduction!AM45="",0,(CIT_history!AM45*(1-CIT_fed_deduction!AM45*CIT_history!AM$54))/(1-(CIT_fed_deduction!AM45*CIT_history!AM$54*CIT_history!AM45)))</f>
        <v>0</v>
      </c>
      <c r="AN45" s="22">
        <f>IF(CIT_fed_deduction!AN45="",0,(CIT_history!AN45*(1-CIT_fed_deduction!AN45*CIT_history!AN$54))/(1-(CIT_fed_deduction!AN45*CIT_history!AN$54*CIT_history!AN45)))</f>
        <v>0</v>
      </c>
      <c r="AO45" s="22">
        <f>IF(CIT_fed_deduction!AO45="",0,(CIT_history!AO45*(1-CIT_fed_deduction!AO45*CIT_history!AO$54))/(1-(CIT_fed_deduction!AO45*CIT_history!AO$54*CIT_history!AO45)))</f>
        <v>0</v>
      </c>
      <c r="AP45" s="22">
        <f>IF(CIT_fed_deduction!AP45="",0,(CIT_history!AP45*(1-CIT_fed_deduction!AP45*CIT_history!AP$54))/(1-(CIT_fed_deduction!AP45*CIT_history!AP$54*CIT_history!AP45)))</f>
        <v>0</v>
      </c>
      <c r="AQ45" s="22">
        <f>IF(CIT_fed_deduction!AQ45="",0,(CIT_history!AQ45*(1-CIT_fed_deduction!AQ45*CIT_history!AQ$54))/(1-(CIT_fed_deduction!AQ45*CIT_history!AQ$54*CIT_history!AQ45)))</f>
        <v>0</v>
      </c>
      <c r="AR45" s="22">
        <f>IF(CIT_fed_deduction!AR45="",0,(CIT_history!AR45*(1-CIT_fed_deduction!AR45*CIT_history!AR$54))/(1-(CIT_fed_deduction!AR45*CIT_history!AR$54*CIT_history!AR45)))</f>
        <v>0</v>
      </c>
      <c r="AS45" s="22">
        <f>IF(CIT_fed_deduction!AS45="",0,(CIT_history!AS45*(1-CIT_fed_deduction!AS45*CIT_history!AS$54))/(1-(CIT_fed_deduction!AS45*CIT_history!AS$54*CIT_history!AS45)))</f>
        <v>0</v>
      </c>
      <c r="AT45" s="22">
        <f>IF(CIT_fed_deduction!AT45="",0,(CIT_history!AT45*(1-CIT_fed_deduction!AT45*CIT_history!AT$54))/(1-(CIT_fed_deduction!AT45*CIT_history!AT$54*CIT_history!AT45)))</f>
        <v>0</v>
      </c>
      <c r="AU45" s="22">
        <f>IF(CIT_fed_deduction!AU45="",0,(CIT_history!AU45*(1-CIT_fed_deduction!AU45*CIT_history!AU$54))/(1-(CIT_fed_deduction!AU45*CIT_history!AU$54*CIT_history!AU45)))</f>
        <v>0</v>
      </c>
      <c r="AV45" s="22">
        <f>IF(CIT_fed_deduction!AV45="",0,(CIT_history!AV45*(1-CIT_fed_deduction!AV45*CIT_history!AV$54))/(1-(CIT_fed_deduction!AV45*CIT_history!AV$54*CIT_history!AV45)))</f>
        <v>0</v>
      </c>
      <c r="AW45" s="22">
        <f>IF(CIT_fed_deduction!AW45="",0,(CIT_history!AW45*(1-CIT_fed_deduction!AW45*CIT_history!AW$54))/(1-(CIT_fed_deduction!AW45*CIT_history!AW$54*CIT_history!AW45)))</f>
        <v>0</v>
      </c>
      <c r="AX45" s="22">
        <f>IF(CIT_fed_deduction!AX45="",0,(CIT_history!AX45*(1-CIT_fed_deduction!AX45*CIT_history!AX$54))/(1-(CIT_fed_deduction!AX45*CIT_history!AX$54*CIT_history!AX45)))</f>
        <v>0</v>
      </c>
      <c r="AY45" s="22">
        <f>IF(CIT_fed_deduction!AY45="",0,(CIT_history!AY45*(1-CIT_fed_deduction!AY45*CIT_history!AY$54))/(1-(CIT_fed_deduction!AY45*CIT_history!AY$54*CIT_history!AY45)))</f>
        <v>0</v>
      </c>
      <c r="AZ45" s="22">
        <f>IF(CIT_fed_deduction!AZ45="",0,(CIT_history!AZ45*(1-CIT_fed_deduction!AZ45*CIT_history!AZ$54))/(1-(CIT_fed_deduction!AZ45*CIT_history!AZ$54*CIT_history!AZ45)))</f>
        <v>0</v>
      </c>
      <c r="BA45" s="22">
        <f>IF(CIT_fed_deduction!BA45="",0,(CIT_history!BA45*(1-CIT_fed_deduction!BA45*CIT_history!BA$54))/(1-(CIT_fed_deduction!BA45*CIT_history!BA$54*CIT_history!BA45)))</f>
        <v>0</v>
      </c>
      <c r="BB45" s="22">
        <f>IF(CIT_fed_deduction!BB45="",0,(CIT_history!BB45*(1-CIT_fed_deduction!BB45*CIT_history!BB$54))/(1-(CIT_fed_deduction!BB45*CIT_history!BB$54*CIT_history!BB45)))</f>
        <v>0</v>
      </c>
      <c r="BC45" s="22">
        <f>IF(CIT_fed_deduction!BC45="",0,(CIT_history!BC45*(1-CIT_fed_deduction!BC45*CIT_history!BC$54))/(1-(CIT_fed_deduction!BC45*CIT_history!BC$54*CIT_history!BC45)))</f>
        <v>0</v>
      </c>
      <c r="BD45" s="22">
        <f>IF(CIT_fed_deduction!BD45="",0,(CIT_history!BD45*(1-CIT_fed_deduction!BD45*CIT_history!BD$54))/(1-(CIT_fed_deduction!BD45*CIT_history!BD$54*CIT_history!BD45)))</f>
        <v>0</v>
      </c>
      <c r="BE45" s="22">
        <f>IF(CIT_fed_deduction!BE45="",0,(CIT_history!BE45*(1-CIT_fed_deduction!BE45*CIT_history!BE$54))/(1-(CIT_fed_deduction!BE45*CIT_history!BE$54*CIT_history!BE45)))</f>
        <v>0</v>
      </c>
      <c r="BF45" s="22">
        <f>IF(CIT_fed_deduction!BF45="",0,(CIT_history!BF45*(1-CIT_fed_deduction!BF45*CIT_history!BF$54))/(1-(CIT_fed_deduction!BF45*CIT_history!BF$54*CIT_history!BF45)))</f>
        <v>0</v>
      </c>
      <c r="BG45" s="22">
        <f>IF(CIT_fed_deduction!BG45="",0,(CIT_history!BG45*(1-CIT_fed_deduction!BG45*CIT_history!BG$54))/(1-(CIT_fed_deduction!BG45*CIT_history!BG$54*CIT_history!BG45)))</f>
        <v>0</v>
      </c>
      <c r="BH45" s="22">
        <f>IF(CIT_fed_deduction!BH45="",0,(CIT_history!BH45*(1-CIT_fed_deduction!BH45*CIT_history!BH$54))/(1-(CIT_fed_deduction!BH45*CIT_history!BH$54*CIT_history!BH45)))</f>
        <v>0</v>
      </c>
      <c r="BI45" s="22">
        <f>IF(CIT_fed_deduction!BI45="",0,(CIT_history!BI45*(1-CIT_fed_deduction!BI45*CIT_history!BI$54))/(1-(CIT_fed_deduction!BI45*CIT_history!BI$54*CIT_history!BI45)))</f>
        <v>0</v>
      </c>
      <c r="BJ45" s="22">
        <f>IF(CIT_fed_deduction!BJ45="",0,(CIT_history!BJ45*(1-CIT_fed_deduction!BJ45*CIT_history!BJ$54))/(1-(CIT_fed_deduction!BJ45*CIT_history!BJ$54*CIT_history!BJ45)))</f>
        <v>0</v>
      </c>
      <c r="BK45" s="22">
        <f>IF(CIT_fed_deduction!BK45="",0,(CIT_history!BK45*(1-CIT_fed_deduction!BK45*CIT_history!BK$54))/(1-(CIT_fed_deduction!BK45*CIT_history!BK$54*CIT_history!BK45)))</f>
        <v>0</v>
      </c>
      <c r="BL45" s="22">
        <f>IF(CIT_fed_deduction!BL45="",0,(CIT_history!BL45*(1-CIT_fed_deduction!BL45*CIT_history!BL$54))/(1-(CIT_fed_deduction!BL45*CIT_history!BL$54*CIT_history!BL45)))</f>
        <v>0</v>
      </c>
      <c r="BM45" s="22">
        <f>IF(CIT_fed_deduction!BM45="",0,(CIT_history!BM45*(1-CIT_fed_deduction!BM45*CIT_history!BM$54))/(1-(CIT_fed_deduction!BM45*CIT_history!BM$54*CIT_history!BM45)))</f>
        <v>0</v>
      </c>
      <c r="BN45" s="22">
        <f>IF(CIT_fed_deduction!BN45="",0,(CIT_history!BN45*(1-CIT_fed_deduction!BN45*CIT_history!BN$54))/(1-(CIT_fed_deduction!BN45*CIT_history!BN$54*CIT_history!BN45)))</f>
        <v>0</v>
      </c>
      <c r="BO45" s="22">
        <f>IF(CIT_fed_deduction!BO45="",0,(CIT_history!BO45*(1-CIT_fed_deduction!BO45*CIT_history!BO$54))/(1-(CIT_fed_deduction!BO45*CIT_history!BO$54*CIT_history!BO45)))</f>
        <v>0</v>
      </c>
      <c r="BP45" s="22">
        <f>IF(CIT_fed_deduction!BP45="",0,(CIT_history!BP45*(1-CIT_fed_deduction!BP45*CIT_history!BP$54))/(1-(CIT_fed_deduction!BP45*CIT_history!BP$54*CIT_history!BP45)))</f>
        <v>0</v>
      </c>
      <c r="BQ45" s="22">
        <f>IF(CIT_fed_deduction!BQ45="",0,(CIT_history!BQ45*(1-CIT_fed_deduction!BQ45*CIT_history!BQ$54))/(1-(CIT_fed_deduction!BQ45*CIT_history!BQ$54*CIT_history!BQ45)))</f>
        <v>0</v>
      </c>
      <c r="BR45" s="22">
        <f>IF(CIT_fed_deduction!BR45="",0,(CIT_history!BR45*(1-CIT_fed_deduction!BR45*CIT_history!BR$54))/(1-(CIT_fed_deduction!BR45*CIT_history!BR$54*CIT_history!BR45)))</f>
        <v>0</v>
      </c>
      <c r="BS45" s="22">
        <f>IF(CIT_fed_deduction!BS45="",0,(CIT_history!BS45*(1-CIT_fed_deduction!BS45*CIT_history!BS$54))/(1-(CIT_fed_deduction!BS45*CIT_history!BS$54*CIT_history!BS45)))</f>
        <v>0</v>
      </c>
      <c r="BT45" s="22">
        <f>IF(CIT_fed_deduction!BT45="",0,(CIT_history!BT45*(1-CIT_fed_deduction!BT45*CIT_history!BT$54))/(1-(CIT_fed_deduction!BT45*CIT_history!BT$54*CIT_history!BT45)))</f>
        <v>0</v>
      </c>
      <c r="BU45" s="22">
        <f>IF(CIT_fed_deduction!BU45="",0,(CIT_history!BU45*(1-CIT_fed_deduction!BU45*CIT_history!BU$54))/(1-(CIT_fed_deduction!BU45*CIT_history!BU$54*CIT_history!BU45)))</f>
        <v>0</v>
      </c>
      <c r="BV45" s="22">
        <f>IF(CIT_fed_deduction!BV45="",0,(CIT_history!BV45*(1-CIT_fed_deduction!BV45*CIT_history!BV$54))/(1-(CIT_fed_deduction!BV45*CIT_history!BV$54*CIT_history!BV45)))</f>
        <v>0</v>
      </c>
      <c r="BW45" s="22">
        <f>IF(CIT_fed_deduction!BW45="",0,(CIT_history!BW45*(1-CIT_fed_deduction!BW45*CIT_history!BW$54))/(1-(CIT_fed_deduction!BW45*CIT_history!BW$54*CIT_history!BW45)))</f>
        <v>0</v>
      </c>
      <c r="BX45" s="22">
        <f>IF(CIT_fed_deduction!BX45="",0,(CIT_history!BX45*(1-CIT_fed_deduction!BX45*CIT_history!BX$54))/(1-(CIT_fed_deduction!BX45*CIT_history!BX$54*CIT_history!BX45)))</f>
        <v>0</v>
      </c>
      <c r="BY45" s="22">
        <f>IF(CIT_fed_deduction!BY45="",0,(CIT_history!BY45*(1-CIT_fed_deduction!BY45*CIT_history!BY$54))/(1-(CIT_fed_deduction!BY45*CIT_history!BY$54*CIT_history!BY45)))</f>
        <v>0</v>
      </c>
      <c r="BZ45" s="22">
        <f>IF(CIT_fed_deduction!BZ45="",0,(CIT_history!BZ45*(1-CIT_fed_deduction!BZ45*CIT_history!BZ$54))/(1-(CIT_fed_deduction!BZ45*CIT_history!BZ$54*CIT_history!BZ45)))</f>
        <v>0</v>
      </c>
      <c r="CA45" s="22">
        <f>IF(CIT_fed_deduction!CA45="",0,(CIT_history!CA45*(1-CIT_fed_deduction!CA45*CIT_history!CA$54))/(1-(CIT_fed_deduction!CA45*CIT_history!CA$54*CIT_history!CA45)))</f>
        <v>0</v>
      </c>
      <c r="CB45" s="22">
        <f>IF(CIT_fed_deduction!CB45="",0,(CIT_history!CB45*(1-CIT_fed_deduction!CB45*CIT_history!CB$54))/(1-(CIT_fed_deduction!CB45*CIT_history!CB$54*CIT_history!CB45)))</f>
        <v>0</v>
      </c>
      <c r="CC45" s="22">
        <f>IF(CIT_fed_deduction!CC45="",0,(CIT_history!CC45*(1-CIT_fed_deduction!CC45*CIT_history!CC$54))/(1-(CIT_fed_deduction!CC45*CIT_history!CC$54*CIT_history!CC45)))</f>
        <v>0</v>
      </c>
      <c r="CD45" s="22">
        <f>IF(CIT_fed_deduction!CD45="",0,(CIT_history!CD45*(1-CIT_fed_deduction!CD45*CIT_history!CD$54))/(1-(CIT_fed_deduction!CD45*CIT_history!CD$54*CIT_history!CD45)))</f>
        <v>0</v>
      </c>
      <c r="CE45" s="22">
        <f>IF(CIT_fed_deduction!CE45="",0,(CIT_history!CE45*(1-CIT_fed_deduction!CE45*CIT_history!CE$54))/(1-(CIT_fed_deduction!CE45*CIT_history!CE$54*CIT_history!CE45)))</f>
        <v>0</v>
      </c>
      <c r="CF45" s="22">
        <f>IF(CIT_fed_deduction!CF45="",0,(CIT_history!CF45*(1-CIT_fed_deduction!CF45*CIT_history!CF$54))/(1-(CIT_fed_deduction!CF45*CIT_history!CF$54*CIT_history!CF45)))</f>
        <v>0</v>
      </c>
      <c r="CG45" s="22">
        <f>IF(CIT_fed_deduction!CG45="",0,(CIT_history!CG45*(1-CIT_fed_deduction!CG45*CIT_history!CG$54))/(1-(CIT_fed_deduction!CG45*CIT_history!CG$54*CIT_history!CG45)))</f>
        <v>0</v>
      </c>
      <c r="CH45" s="22">
        <f>IF(CIT_fed_deduction!CH45="",0,(CIT_history!CH45*(1-CIT_fed_deduction!CH45*CIT_history!CH$54))/(1-(CIT_fed_deduction!CH45*CIT_history!CH$54*CIT_history!CH45)))</f>
        <v>0</v>
      </c>
      <c r="CI45" s="22">
        <f>IF(CIT_fed_deduction!CI45="",0,(CIT_history!CI45*(1-CIT_fed_deduction!CI45*CIT_history!CI$54))/(1-(CIT_fed_deduction!CI45*CIT_history!CI$54*CIT_history!CI45)))</f>
        <v>0</v>
      </c>
      <c r="CJ45" s="22">
        <f>IF(CIT_fed_deduction!CJ45="",0,(CIT_history!CJ45*(1-CIT_fed_deduction!CJ45*CIT_history!CJ$54))/(1-(CIT_fed_deduction!CJ45*CIT_history!CJ$54*CIT_history!CJ45)))</f>
        <v>0</v>
      </c>
      <c r="CK45" s="22">
        <f>IF(CIT_fed_deduction!CK45="",0,(CIT_history!CK45*(1-CIT_fed_deduction!CK45*CIT_history!CK$54))/(1-(CIT_fed_deduction!CK45*CIT_history!CK$54*CIT_history!CK45)))</f>
        <v>0</v>
      </c>
      <c r="CL45" s="22">
        <f>IF(CIT_fed_deduction!CL45="",0,(CIT_history!CL45*(1-CIT_fed_deduction!CL45*CIT_history!CL$54))/(1-(CIT_fed_deduction!CL45*CIT_history!CL$54*CIT_history!CL45)))</f>
        <v>0</v>
      </c>
      <c r="CM45" s="22">
        <f>IF(CIT_fed_deduction!CM45="",0,(CIT_history!CM45*(1-CIT_fed_deduction!CM45*CIT_history!CM$54))/(1-(CIT_fed_deduction!CM45*CIT_history!CM$54*CIT_history!CM45)))</f>
        <v>0</v>
      </c>
      <c r="CN45" s="22">
        <f>IF(CIT_fed_deduction!CN45="",0,(CIT_history!CN45*(1-CIT_fed_deduction!CN45*CIT_history!CN$54))/(1-(CIT_fed_deduction!CN45*CIT_history!CN$54*CIT_history!CN45)))</f>
        <v>0</v>
      </c>
      <c r="CO45" s="22">
        <f>IF(CIT_fed_deduction!CO45="",0,(CIT_history!CO45*(1-CIT_fed_deduction!CO45*CIT_history!CO$54))/(1-(CIT_fed_deduction!CO45*CIT_history!CO$54*CIT_history!CO45)))</f>
        <v>0</v>
      </c>
      <c r="CP45" s="22">
        <f>IF(CIT_fed_deduction!CP45="",0,(CIT_history!CP45*(1-CIT_fed_deduction!CP45*CIT_history!CP$54))/(1-(CIT_fed_deduction!CP45*CIT_history!CP$54*CIT_history!CP45)))</f>
        <v>0</v>
      </c>
      <c r="CQ45" s="22">
        <f>IF(CIT_fed_deduction!CQ45="",0,(CIT_history!CQ45*(1-CIT_fed_deduction!CQ45*CIT_history!CQ$54))/(1-(CIT_fed_deduction!CQ45*CIT_history!CQ$54*CIT_history!CQ45)))</f>
        <v>0</v>
      </c>
      <c r="CR45" s="22">
        <f>IF(CIT_fed_deduction!CR45="",0,(CIT_history!CR45*(1-CIT_fed_deduction!CR45*CIT_history!CR$54))/(1-(CIT_fed_deduction!CR45*CIT_history!CR$54*CIT_history!CR45)))</f>
        <v>0</v>
      </c>
      <c r="CS45" s="22">
        <f>IF(CIT_fed_deduction!CS45="",0,(CIT_history!CS45*(1-CIT_fed_deduction!CS45*CIT_history!CS$54))/(1-(CIT_fed_deduction!CS45*CIT_history!CS$54*CIT_history!CS45)))</f>
        <v>0</v>
      </c>
      <c r="CT45" s="22">
        <f>IF(CIT_fed_deduction!CT45="",0,(CIT_history!CT45*(1-CIT_fed_deduction!CT45*CIT_history!CT$54))/(1-(CIT_fed_deduction!CT45*CIT_history!CT$54*CIT_history!CT45)))</f>
        <v>0</v>
      </c>
      <c r="CU45" s="22">
        <f>IF(CIT_fed_deduction!CU45="",0,(CIT_history!CU45*(1-CIT_fed_deduction!CU45*CIT_history!CU$54))/(1-(CIT_fed_deduction!CU45*CIT_history!CU$54*CIT_history!CU45)))</f>
        <v>0</v>
      </c>
      <c r="CV45" s="22">
        <f>IF(CIT_fed_deduction!CV45="",0,(CIT_history!CV45*(1-CIT_fed_deduction!CV45*CIT_history!CV$54))/(1-(CIT_fed_deduction!CV45*CIT_history!CV$54*CIT_history!CV45)))</f>
        <v>0</v>
      </c>
      <c r="CW45" s="22">
        <f>IF(CIT_fed_deduction!CW45="",0,(CIT_history!CW45*(1-CIT_fed_deduction!CW45*CIT_history!CW$54))/(1-(CIT_fed_deduction!CW45*CIT_history!CW$54*CIT_history!CW45)))</f>
        <v>0</v>
      </c>
      <c r="CX45" s="22">
        <f>IF(CIT_fed_deduction!CX45="",0,(CIT_history!CX45*(1-CIT_fed_deduction!CX45*CIT_history!CX$54))/(1-(CIT_fed_deduction!CX45*CIT_history!CX$54*CIT_history!CX45)))</f>
        <v>0</v>
      </c>
      <c r="CY45" s="22">
        <f>IF(CIT_fed_deduction!CY45="",0,(CIT_history!CY45*(1-CIT_fed_deduction!CY45*CIT_history!CY$54))/(1-(CIT_fed_deduction!CY45*CIT_history!CY$54*CIT_history!CY45)))</f>
        <v>0</v>
      </c>
      <c r="CZ45" s="22">
        <f>IF(CIT_fed_deduction!CZ45="",0,(CIT_history!CZ45*(1-CIT_fed_deduction!CZ45*CIT_history!CZ$54))/(1-(CIT_fed_deduction!CZ45*CIT_history!CZ$54*CIT_history!CZ45)))</f>
        <v>0</v>
      </c>
      <c r="DA45" s="22">
        <f>IF(CIT_fed_deduction!DA45="",0,(CIT_history!DA45*(1-CIT_fed_deduction!DA45*CIT_history!DA$54))/(1-(CIT_fed_deduction!DA45*CIT_history!DA$54*CIT_history!DA45)))</f>
        <v>0</v>
      </c>
      <c r="DB45" s="22">
        <f>IF(CIT_fed_deduction!DB45="",0,(CIT_history!DB45*(1-CIT_fed_deduction!DB45*CIT_history!DB$54))/(1-(CIT_fed_deduction!DB45*CIT_history!DB$54*CIT_history!DB45)))</f>
        <v>0</v>
      </c>
      <c r="DC45" s="22">
        <f>IF(CIT_fed_deduction!DC45="",0,(CIT_history!DC45*(1-CIT_fed_deduction!DC45*CIT_history!DC$54))/(1-(CIT_fed_deduction!DC45*CIT_history!DC$54*CIT_history!DC45)))</f>
        <v>0</v>
      </c>
      <c r="DD45" s="22">
        <f>IF(CIT_fed_deduction!DD45="",0,(CIT_history!DD45*(1-CIT_fed_deduction!DD45*CIT_history!DD$54))/(1-(CIT_fed_deduction!DD45*CIT_history!DD$54*CIT_history!DD45)))</f>
        <v>0</v>
      </c>
      <c r="DE45" s="22">
        <f>IF(CIT_fed_deduction!DE45="",0,(CIT_history!DE45*(1-CIT_fed_deduction!DE45*CIT_history!DE$54))/(1-(CIT_fed_deduction!DE45*CIT_history!DE$54*CIT_history!DE45)))</f>
        <v>0</v>
      </c>
      <c r="DF45" s="22">
        <f>IF(CIT_fed_deduction!DF45="",0,(CIT_history!DF45*(1-CIT_fed_deduction!DF45*CIT_history!DF$54))/(1-(CIT_fed_deduction!DF45*CIT_history!DF$54*CIT_history!DF45)))</f>
        <v>0</v>
      </c>
      <c r="DG45" s="22">
        <f>IF(CIT_fed_deduction!DG45="",0,(CIT_history!DG45*(1-CIT_fed_deduction!DG45*CIT_history!DG$54))/(1-(CIT_fed_deduction!DG45*CIT_history!DG$54*CIT_history!DG45)))</f>
        <v>0</v>
      </c>
      <c r="DH45" s="22">
        <f>IF(CIT_fed_deduction!DH45="",0,(CIT_history!DH45*(1-CIT_fed_deduction!DH45*CIT_history!DH$54))/(1-(CIT_fed_deduction!DH45*CIT_history!DH$54*CIT_history!DH45)))</f>
        <v>0</v>
      </c>
      <c r="DI45" s="22">
        <f>IF(CIT_fed_deduction!DI45="",0,(CIT_history!DI45*(1-CIT_fed_deduction!DI45*CIT_history!DI$54))/(1-(CIT_fed_deduction!DI45*CIT_history!DI$54*CIT_history!DI45)))</f>
        <v>0</v>
      </c>
      <c r="DJ45" s="22">
        <f>IF(CIT_fed_deduction!DJ45="",0,(CIT_history!DJ45*(1-CIT_fed_deduction!DJ45*CIT_history!DJ$54))/(1-(CIT_fed_deduction!DJ45*CIT_history!DJ$54*CIT_history!DJ45)))</f>
        <v>0</v>
      </c>
      <c r="DK45" s="22">
        <f>IF(CIT_fed_deduction!DK45="",0,(CIT_history!DK45*(1-CIT_fed_deduction!DK45*CIT_history!DK$54))/(1-(CIT_fed_deduction!DK45*CIT_history!DK$54*CIT_history!DK45)))</f>
        <v>0</v>
      </c>
      <c r="DL45" s="22">
        <f>IF(CIT_fed_deduction!DL45="",0,(CIT_history!DL45*(1-CIT_fed_deduction!DL45*CIT_history!DL$54))/(1-(CIT_fed_deduction!DL45*CIT_history!DL$54*CIT_history!DL45)))</f>
        <v>0</v>
      </c>
      <c r="DM45" s="22">
        <f>IF(CIT_fed_deduction!DM45="",0,(CIT_history!DM45*(1-CIT_fed_deduction!DM45*CIT_history!DM$54))/(1-(CIT_fed_deduction!DM45*CIT_history!DM$54*CIT_history!DM45)))</f>
        <v>0</v>
      </c>
      <c r="DN45" s="22">
        <f>IF(CIT_fed_deduction!DN45="",0,(CIT_history!DN45*(1-CIT_fed_deduction!DN45*CIT_history!DN$54))/(1-(CIT_fed_deduction!DN45*CIT_history!DN$54*CIT_history!DN45)))</f>
        <v>0</v>
      </c>
      <c r="DO45" s="22">
        <f>IF(CIT_fed_deduction!DO45="",0,(CIT_history!DO45*(1-CIT_fed_deduction!DO45*CIT_history!DO$54))/(1-(CIT_fed_deduction!DO45*CIT_history!DO$54*CIT_history!DO45)))</f>
        <v>0</v>
      </c>
      <c r="DP45" s="22">
        <f>IF(CIT_fed_deduction!DP45="",0,(CIT_history!DP45*(1-CIT_fed_deduction!DP45*CIT_history!DP$54))/(1-(CIT_fed_deduction!DP45*CIT_history!DP$54*CIT_history!DP45)))</f>
        <v>0</v>
      </c>
      <c r="DQ45" s="22">
        <f>IF(CIT_fed_deduction!DQ45="",0,(CIT_history!DQ45*(1-CIT_fed_deduction!DQ45*CIT_history!DQ$54))/(1-(CIT_fed_deduction!DQ45*CIT_history!DQ$54*CIT_history!DQ45)))</f>
        <v>0</v>
      </c>
      <c r="DR45" s="22">
        <f>IF(CIT_fed_deduction!DR45="",0,(CIT_history!DR45*(1-CIT_fed_deduction!DR45*CIT_history!DR$54))/(1-(CIT_fed_deduction!DR45*CIT_history!DR$54*CIT_history!DR45)))</f>
        <v>0</v>
      </c>
      <c r="DS45" s="22">
        <f>IF(CIT_fed_deduction!DS45="",0,(CIT_history!DS45*(1-CIT_fed_deduction!DS45*CIT_history!DS$54))/(1-(CIT_fed_deduction!DS45*CIT_history!DS$54*CIT_history!DS45)))</f>
        <v>0</v>
      </c>
      <c r="DT45" s="22">
        <f>IF(CIT_fed_deduction!DT45="",0,(CIT_history!DT45*(1-CIT_fed_deduction!DT45*CIT_history!DT$54))/(1-(CIT_fed_deduction!DT45*CIT_history!DT$54*CIT_history!DT45)))</f>
        <v>0</v>
      </c>
      <c r="DU45" s="22">
        <f>IF(CIT_fed_deduction!DU45="",0,(CIT_history!DU45*(1-CIT_fed_deduction!DU45*CIT_history!DU$54))/(1-(CIT_fed_deduction!DU45*CIT_history!DU$54*CIT_history!DU45)))</f>
        <v>0</v>
      </c>
      <c r="DV45" s="22">
        <f>IF(CIT_fed_deduction!DV45="",0,(CIT_history!DV45*(1-CIT_fed_deduction!DV45*CIT_history!DV$54))/(1-(CIT_fed_deduction!DV45*CIT_history!DV$54*CIT_history!DV45)))</f>
        <v>0</v>
      </c>
      <c r="DW45" s="22">
        <f>IF(CIT_fed_deduction!DW45="",0,(CIT_history!DW45*(1-CIT_fed_deduction!DW45*CIT_history!DW$54))/(1-(CIT_fed_deduction!DW45*CIT_history!DW$54*CIT_history!DW45)))</f>
        <v>0</v>
      </c>
      <c r="DX45" s="22">
        <f>IF(CIT_fed_deduction!DX45="",0,(CIT_history!DX45*(1-CIT_fed_deduction!DX45*CIT_history!DX$54))/(1-(CIT_fed_deduction!DX45*CIT_history!DX$54*CIT_history!DX45)))</f>
        <v>0</v>
      </c>
      <c r="DY45" s="144">
        <f>IF(CIT_fed_deduction!DY45="",0,(CIT_history!DY45*(1-CIT_fed_deduction!DY45*CIT_history!DY$54))/(1-(CIT_fed_deduction!DY45*CIT_history!DY$54*CIT_history!DY45)))</f>
        <v>0</v>
      </c>
      <c r="DZ45" s="68"/>
      <c r="EA45" s="68"/>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1"/>
      <c r="FL45" s="1"/>
      <c r="FM45" s="1"/>
      <c r="FN45" s="1"/>
    </row>
    <row r="46" spans="1:170" ht="15" customHeight="1">
      <c r="A46" s="137" t="s">
        <v>70</v>
      </c>
      <c r="B46" s="22">
        <f>IF(CIT_fed_deduction!B46="",0,(CIT_history!B46*(1-CIT_fed_deduction!B46*CIT_history!B$54))/(1-(CIT_fed_deduction!B46*CIT_history!B$54*CIT_history!B46)))</f>
        <v>0</v>
      </c>
      <c r="C46" s="22">
        <f>IF(CIT_fed_deduction!C46="",0,(CIT_history!C46*(1-CIT_fed_deduction!C46*CIT_history!C$54))/(1-(CIT_fed_deduction!C46*CIT_history!C$54*CIT_history!C46)))</f>
        <v>0</v>
      </c>
      <c r="D46" s="22">
        <f>IF(CIT_fed_deduction!D46="",0,(CIT_history!D46*(1-CIT_fed_deduction!D46*CIT_history!D$54))/(1-(CIT_fed_deduction!D46*CIT_history!D$54*CIT_history!D46)))</f>
        <v>0</v>
      </c>
      <c r="E46" s="22">
        <f>IF(CIT_fed_deduction!E46="",0,(CIT_history!E46*(1-CIT_fed_deduction!E46*CIT_history!E$54))/(1-(CIT_fed_deduction!E46*CIT_history!E$54*CIT_history!E46)))</f>
        <v>0</v>
      </c>
      <c r="F46" s="22">
        <f>IF(CIT_fed_deduction!F46="",0,(CIT_history!F46*(1-CIT_fed_deduction!F46*CIT_history!F$54))/(1-(CIT_fed_deduction!F46*CIT_history!F$54*CIT_history!F46)))</f>
        <v>0</v>
      </c>
      <c r="G46" s="22">
        <f>IF(CIT_fed_deduction!G46="",0,(CIT_history!G46*(1-CIT_fed_deduction!G46*CIT_history!G$54))/(1-(CIT_fed_deduction!G46*CIT_history!G$54*CIT_history!G46)))</f>
        <v>0</v>
      </c>
      <c r="H46" s="22">
        <f>IF(CIT_fed_deduction!H46="",0,(CIT_history!H46*(1-CIT_fed_deduction!H46*CIT_history!H$54))/(1-(CIT_fed_deduction!H46*CIT_history!H$54*CIT_history!H46)))</f>
        <v>0</v>
      </c>
      <c r="I46" s="22">
        <f>IF(CIT_fed_deduction!I46="",0,(CIT_history!I46*(1-CIT_fed_deduction!I46*CIT_history!I$54))/(1-(CIT_fed_deduction!I46*CIT_history!I$54*CIT_history!I46)))</f>
        <v>0</v>
      </c>
      <c r="J46" s="22">
        <f>IF(CIT_fed_deduction!J46="",0,(CIT_history!J46*(1-CIT_fed_deduction!J46*CIT_history!J$54))/(1-(CIT_fed_deduction!J46*CIT_history!J$54*CIT_history!J46)))</f>
        <v>0</v>
      </c>
      <c r="K46" s="22">
        <f>IF(CIT_fed_deduction!K46="",0,(CIT_history!K46*(1-CIT_fed_deduction!K46*CIT_history!K$54))/(1-(CIT_fed_deduction!K46*CIT_history!K$54*CIT_history!K46)))</f>
        <v>0</v>
      </c>
      <c r="L46" s="22">
        <f>IF(CIT_fed_deduction!L46="",0,(CIT_history!L46*(1-CIT_fed_deduction!L46*CIT_history!L$54))/(1-(CIT_fed_deduction!L46*CIT_history!L$54*CIT_history!L46)))</f>
        <v>0</v>
      </c>
      <c r="M46" s="22">
        <f>IF(CIT_fed_deduction!M46="",0,(CIT_history!M46*(1-CIT_fed_deduction!M46*CIT_history!M$54))/(1-(CIT_fed_deduction!M46*CIT_history!M$54*CIT_history!M46)))</f>
        <v>0</v>
      </c>
      <c r="N46" s="22">
        <f>IF(CIT_fed_deduction!N46="",0,(CIT_history!N46*(1-CIT_fed_deduction!N46*CIT_history!N$54))/(1-(CIT_fed_deduction!N46*CIT_history!N$54*CIT_history!N46)))</f>
        <v>0</v>
      </c>
      <c r="O46" s="22">
        <f>IF(CIT_fed_deduction!O46="",0,(CIT_history!O46*(1-CIT_fed_deduction!O46*CIT_history!O$54))/(1-(CIT_fed_deduction!O46*CIT_history!O$54*CIT_history!O46)))</f>
        <v>0</v>
      </c>
      <c r="P46" s="22">
        <f>IF(CIT_fed_deduction!P46="",0,(CIT_history!P46*(1-CIT_fed_deduction!P46*CIT_history!P$54))/(1-(CIT_fed_deduction!P46*CIT_history!P$54*CIT_history!P46)))</f>
        <v>0</v>
      </c>
      <c r="Q46" s="22">
        <f>IF(CIT_fed_deduction!Q46="",0,(CIT_history!Q46*(1-CIT_fed_deduction!Q46*CIT_history!Q$54))/(1-(CIT_fed_deduction!Q46*CIT_history!Q$54*CIT_history!Q46)))</f>
        <v>0</v>
      </c>
      <c r="R46" s="22">
        <f>IF(CIT_fed_deduction!R46="",0,(CIT_history!R46*(1-CIT_fed_deduction!R46*CIT_history!R$54))/(1-(CIT_fed_deduction!R46*CIT_history!R$54*CIT_history!R46)))</f>
        <v>0</v>
      </c>
      <c r="S46" s="22">
        <f>IF(CIT_fed_deduction!S46="",0,(CIT_history!S46*(1-CIT_fed_deduction!S46*CIT_history!S$54))/(1-(CIT_fed_deduction!S46*CIT_history!S$54*CIT_history!S46)))</f>
        <v>0</v>
      </c>
      <c r="T46" s="22">
        <f>IF(CIT_fed_deduction!T46="",0,(CIT_history!T46*(1-CIT_fed_deduction!T46*CIT_history!T$54))/(1-(CIT_fed_deduction!T46*CIT_history!T$54*CIT_history!T46)))</f>
        <v>0</v>
      </c>
      <c r="U46" s="22">
        <f>IF(CIT_fed_deduction!U46="",0,(CIT_history!U46*(1-CIT_fed_deduction!U46*CIT_history!U$54))/(1-(CIT_fed_deduction!U46*CIT_history!U$54*CIT_history!U46)))</f>
        <v>0</v>
      </c>
      <c r="V46" s="22">
        <f>IF(CIT_fed_deduction!V46="",0,(CIT_history!V46*(1-CIT_fed_deduction!V46*CIT_history!V$54))/(1-(CIT_fed_deduction!V46*CIT_history!V$54*CIT_history!V46)))</f>
        <v>0</v>
      </c>
      <c r="W46" s="22">
        <f>IF(CIT_fed_deduction!W46="",0,(CIT_history!W46*(1-CIT_fed_deduction!W46*CIT_history!W$54))/(1-(CIT_fed_deduction!W46*CIT_history!W$54*CIT_history!W46)))</f>
        <v>0</v>
      </c>
      <c r="X46" s="22">
        <f>IF(CIT_fed_deduction!X46="",0,(CIT_history!X46*(1-CIT_fed_deduction!X46*CIT_history!X$54))/(1-(CIT_fed_deduction!X46*CIT_history!X$54*CIT_history!X46)))</f>
        <v>0</v>
      </c>
      <c r="Y46" s="22">
        <f>IF(CIT_fed_deduction!Y46="",0,(CIT_history!Y46*(1-CIT_fed_deduction!Y46*CIT_history!Y$54))/(1-(CIT_fed_deduction!Y46*CIT_history!Y$54*CIT_history!Y46)))</f>
        <v>0</v>
      </c>
      <c r="Z46" s="22">
        <f>IF(CIT_fed_deduction!Z46="",0,(CIT_history!Z46*(1-CIT_fed_deduction!Z46*CIT_history!Z$54))/(1-(CIT_fed_deduction!Z46*CIT_history!Z$54*CIT_history!Z46)))</f>
        <v>0</v>
      </c>
      <c r="AA46" s="22">
        <f>IF(CIT_fed_deduction!AA46="",0,(CIT_history!AA46*(1-CIT_fed_deduction!AA46*CIT_history!AA$54))/(1-(CIT_fed_deduction!AA46*CIT_history!AA$54*CIT_history!AA46)))</f>
        <v>0</v>
      </c>
      <c r="AB46" s="22">
        <f>IF(CIT_fed_deduction!AB46="",0,(CIT_history!AB46*(1-CIT_fed_deduction!AB46*CIT_history!AB$54))/(1-(CIT_fed_deduction!AB46*CIT_history!AB$54*CIT_history!AB46)))</f>
        <v>0</v>
      </c>
      <c r="AC46" s="22">
        <f>IF(CIT_fed_deduction!AC46="",0,(CIT_history!AC46*(1-CIT_fed_deduction!AC46*CIT_history!AC$54))/(1-(CIT_fed_deduction!AC46*CIT_history!AC$54*CIT_history!AC46)))</f>
        <v>0</v>
      </c>
      <c r="AD46" s="22">
        <f>IF(CIT_fed_deduction!AD46="",0,(CIT_history!AD46*(1-CIT_fed_deduction!AD46*CIT_history!AD$54))/(1-(CIT_fed_deduction!AD46*CIT_history!AD$54*CIT_history!AD46)))</f>
        <v>0</v>
      </c>
      <c r="AE46" s="22">
        <f>IF(CIT_fed_deduction!AE46="",0,(CIT_history!AE46*(1-CIT_fed_deduction!AE46*CIT_history!AE$54))/(1-(CIT_fed_deduction!AE46*CIT_history!AE$54*CIT_history!AE46)))</f>
        <v>0</v>
      </c>
      <c r="AF46" s="22">
        <f>IF(CIT_fed_deduction!AF46="",0,(CIT_history!AF46*(1-CIT_fed_deduction!AF46*CIT_history!AF$54))/(1-(CIT_fed_deduction!AF46*CIT_history!AF$54*CIT_history!AF46)))</f>
        <v>0</v>
      </c>
      <c r="AG46" s="22">
        <f>IF(CIT_fed_deduction!AG46="",0,(CIT_history!AG46*(1-CIT_fed_deduction!AG46*CIT_history!AG$54))/(1-(CIT_fed_deduction!AG46*CIT_history!AG$54*CIT_history!AG46)))</f>
        <v>0</v>
      </c>
      <c r="AH46" s="22">
        <f>IF(CIT_fed_deduction!AH46="",0,(CIT_history!AH46*(1-CIT_fed_deduction!AH46*CIT_history!AH$54))/(1-(CIT_fed_deduction!AH46*CIT_history!AH$54*CIT_history!AH46)))</f>
        <v>2.5982176477971634E-2</v>
      </c>
      <c r="AI46" s="22">
        <f>IF(CIT_fed_deduction!AI46="",0,(CIT_history!AI46*(1-CIT_fed_deduction!AI46*CIT_history!AI$54))/(1-(CIT_fed_deduction!AI46*CIT_history!AI$54*CIT_history!AI46)))</f>
        <v>2.5982176477971634E-2</v>
      </c>
      <c r="AJ46" s="22">
        <f>IF(CIT_fed_deduction!AJ46="",0,(CIT_history!AJ46*(1-CIT_fed_deduction!AJ46*CIT_history!AJ$54))/(1-(CIT_fed_deduction!AJ46*CIT_history!AJ$54*CIT_history!AJ46)))</f>
        <v>2.5982176477971634E-2</v>
      </c>
      <c r="AK46" s="22">
        <f>IF(CIT_fed_deduction!AK46="",0,(CIT_history!AK46*(1-CIT_fed_deduction!AK46*CIT_history!AK$54))/(1-(CIT_fed_deduction!AK46*CIT_history!AK$54*CIT_history!AK46)))</f>
        <v>2.5982176477971634E-2</v>
      </c>
      <c r="AL46" s="22">
        <f>IF(CIT_fed_deduction!AL46="",0,(CIT_history!AL46*(1-CIT_fed_deduction!AL46*CIT_history!AL$54))/(1-(CIT_fed_deduction!AL46*CIT_history!AL$54*CIT_history!AL46)))</f>
        <v>2.5615268709191358E-2</v>
      </c>
      <c r="AM46" s="22">
        <f>IF(CIT_fed_deduction!AM46="",0,(CIT_history!AM46*(1-CIT_fed_deduction!AM46*CIT_history!AM$54))/(1-(CIT_fed_deduction!AM46*CIT_history!AM$54*CIT_history!AM46)))</f>
        <v>2.5615268709191358E-2</v>
      </c>
      <c r="AN46" s="22">
        <f>IF(CIT_fed_deduction!AN46="",0,(CIT_history!AN46*(1-CIT_fed_deduction!AN46*CIT_history!AN$54))/(1-(CIT_fed_deduction!AN46*CIT_history!AN$54*CIT_history!AN46)))</f>
        <v>2.4439304032988034E-2</v>
      </c>
      <c r="AO46" s="22">
        <f>IF(CIT_fed_deduction!AO46="",0,(CIT_history!AO46*(1-CIT_fed_deduction!AO46*CIT_history!AO$54))/(1-(CIT_fed_deduction!AO46*CIT_history!AO$54*CIT_history!AO46)))</f>
        <v>2.4439304032988034E-2</v>
      </c>
      <c r="AP46" s="22">
        <f>IF(CIT_fed_deduction!AP46="",0,(CIT_history!AP46*(1-CIT_fed_deduction!AP46*CIT_history!AP$54))/(1-(CIT_fed_deduction!AP46*CIT_history!AP$54*CIT_history!AP46)))</f>
        <v>2.2965350523771154E-2</v>
      </c>
      <c r="AQ46" s="22">
        <f>IF(CIT_fed_deduction!AQ46="",0,(CIT_history!AQ46*(1-CIT_fed_deduction!AQ46*CIT_history!AQ$54))/(1-(CIT_fed_deduction!AQ46*CIT_history!AQ$54*CIT_history!AQ46)))</f>
        <v>2.0894317149490256E-2</v>
      </c>
      <c r="AR46" s="22">
        <f>IF(CIT_fed_deduction!AR46="",0,(CIT_history!AR46*(1-CIT_fed_deduction!AR46*CIT_history!AR$54))/(1-(CIT_fed_deduction!AR46*CIT_history!AR$54*CIT_history!AR46)))</f>
        <v>1.8218623481781375E-2</v>
      </c>
      <c r="AS46" s="22">
        <f>IF(CIT_fed_deduction!AS46="",0,(CIT_history!AS46*(1-CIT_fed_deduction!AS46*CIT_history!AS$54))/(1-(CIT_fed_deduction!AS46*CIT_history!AS$54*CIT_history!AS46)))</f>
        <v>1.8218623481781375E-2</v>
      </c>
      <c r="AT46" s="22">
        <f>IF(CIT_fed_deduction!AT46="",0,(CIT_history!AT46*(1-CIT_fed_deduction!AT46*CIT_history!AT$54))/(1-(CIT_fed_deduction!AT46*CIT_history!AT$54*CIT_history!AT46)))</f>
        <v>1.8218623481781375E-2</v>
      </c>
      <c r="AU46" s="22">
        <f>IF(CIT_fed_deduction!AU46="",0,(CIT_history!AU46*(1-CIT_fed_deduction!AU46*CIT_history!AU$54))/(1-(CIT_fed_deduction!AU46*CIT_history!AU$54*CIT_history!AU46)))</f>
        <v>1.8218623481781375E-2</v>
      </c>
      <c r="AV46" s="22">
        <f>IF(CIT_fed_deduction!AV46="",0,(CIT_history!AV46*(1-CIT_fed_deduction!AV46*CIT_history!AV$54))/(1-(CIT_fed_deduction!AV46*CIT_history!AV$54*CIT_history!AV46)))</f>
        <v>1.8814485130487557E-2</v>
      </c>
      <c r="AW46" s="22">
        <f>IF(CIT_fed_deduction!AW46="",0,(CIT_history!AW46*(1-CIT_fed_deduction!AW46*CIT_history!AW$54))/(1-(CIT_fed_deduction!AW46*CIT_history!AW$54*CIT_history!AW46)))</f>
        <v>1.8814485130487557E-2</v>
      </c>
      <c r="AX46" s="22">
        <f>IF(CIT_fed_deduction!AX46="",0,(CIT_history!AX46*(1-CIT_fed_deduction!AX46*CIT_history!AX$54))/(1-(CIT_fed_deduction!AX46*CIT_history!AX$54*CIT_history!AX46)))</f>
        <v>1.8814485130487557E-2</v>
      </c>
      <c r="AY46" s="22">
        <f>IF(CIT_fed_deduction!AY46="",0,(CIT_history!AY46*(1-CIT_fed_deduction!AY46*CIT_history!AY$54))/(1-(CIT_fed_deduction!AY46*CIT_history!AY$54*CIT_history!AY46)))</f>
        <v>1.8814485130487557E-2</v>
      </c>
      <c r="AZ46" s="22">
        <f>IF(CIT_fed_deduction!AZ46="",0,(CIT_history!AZ46*(1-CIT_fed_deduction!AZ46*CIT_history!AZ$54))/(1-(CIT_fed_deduction!AZ46*CIT_history!AZ$54*CIT_history!AZ46)))</f>
        <v>1.7622037674701236E-2</v>
      </c>
      <c r="BA46" s="22">
        <f>IF(CIT_fed_deduction!BA46="",0,(CIT_history!BA46*(1-CIT_fed_deduction!BA46*CIT_history!BA$54))/(1-(CIT_fed_deduction!BA46*CIT_history!BA$54*CIT_history!BA46)))</f>
        <v>1.500342717879719E-2</v>
      </c>
      <c r="BB46" s="22">
        <f>IF(CIT_fed_deduction!BB46="",0,(CIT_history!BB46*(1-CIT_fed_deduction!BB46*CIT_history!BB$54))/(1-(CIT_fed_deduction!BB46*CIT_history!BB$54*CIT_history!BB46)))</f>
        <v>1.4628199918732222E-2</v>
      </c>
      <c r="BC46" s="22">
        <f>IF(CIT_fed_deduction!BC46="",0,(CIT_history!BC46*(1-CIT_fed_deduction!BC46*CIT_history!BC$54))/(1-(CIT_fed_deduction!BC46*CIT_history!BC$54*CIT_history!BC46)))</f>
        <v>1.4628199918732222E-2</v>
      </c>
      <c r="BD46" s="22">
        <f>IF(CIT_fed_deduction!BD46="",0,(CIT_history!BD46*(1-CIT_fed_deduction!BD46*CIT_history!BD$54))/(1-(CIT_fed_deduction!BD46*CIT_history!BD$54*CIT_history!BD46)))</f>
        <v>1.4628199918732222E-2</v>
      </c>
      <c r="BE46" s="22">
        <f>IF(CIT_fed_deduction!BE46="",0,(CIT_history!BE46*(1-CIT_fed_deduction!BE46*CIT_history!BE$54))/(1-(CIT_fed_deduction!BE46*CIT_history!BE$54*CIT_history!BE46)))</f>
        <v>1.4628199918732222E-2</v>
      </c>
      <c r="BF46" s="22">
        <f>IF(CIT_fed_deduction!BF46="",0,(CIT_history!BF46*(1-CIT_fed_deduction!BF46*CIT_history!BF$54))/(1-(CIT_fed_deduction!BF46*CIT_history!BF$54*CIT_history!BF46)))</f>
        <v>1.9607843137254902E-2</v>
      </c>
      <c r="BG46" s="22">
        <f>IF(CIT_fed_deduction!BG46="",0,(CIT_history!BG46*(1-CIT_fed_deduction!BG46*CIT_history!BG$54))/(1-(CIT_fed_deduction!BG46*CIT_history!BG$54*CIT_history!BG46)))</f>
        <v>1.9607843137254902E-2</v>
      </c>
      <c r="BH46" s="22">
        <f>IF(CIT_fed_deduction!BH46="",0,(CIT_history!BH46*(1-CIT_fed_deduction!BH46*CIT_history!BH$54))/(1-(CIT_fed_deduction!BH46*CIT_history!BH$54*CIT_history!BH46)))</f>
        <v>1.9607843137254902E-2</v>
      </c>
      <c r="BI46" s="22">
        <f>IF(CIT_fed_deduction!BI46="",0,(CIT_history!BI46*(1-CIT_fed_deduction!BI46*CIT_history!BI$54))/(1-(CIT_fed_deduction!BI46*CIT_history!BI$54*CIT_history!BI46)))</f>
        <v>1.9607843137254902E-2</v>
      </c>
      <c r="BJ46" s="22">
        <f>IF(CIT_fed_deduction!BJ46="",0,(CIT_history!BJ46*(1-CIT_fed_deduction!BJ46*CIT_history!BJ$54))/(1-(CIT_fed_deduction!BJ46*CIT_history!BJ$54*CIT_history!BJ46)))</f>
        <v>1.9607843137254902E-2</v>
      </c>
      <c r="BK46" s="22">
        <f>IF(CIT_fed_deduction!BK46="",0,(CIT_history!BK46*(1-CIT_fed_deduction!BK46*CIT_history!BK$54))/(1-(CIT_fed_deduction!BK46*CIT_history!BK$54*CIT_history!BK46)))</f>
        <v>1.9607843137254902E-2</v>
      </c>
      <c r="BL46" s="22">
        <f>IF(CIT_fed_deduction!BL46="",0,(CIT_history!BL46*(1-CIT_fed_deduction!BL46*CIT_history!BL$54))/(1-(CIT_fed_deduction!BL46*CIT_history!BL$54*CIT_history!BL46)))</f>
        <v>1.9607843137254902E-2</v>
      </c>
      <c r="BM46" s="22">
        <f>IF(CIT_fed_deduction!BM46="",0,(CIT_history!BM46*(1-CIT_fed_deduction!BM46*CIT_history!BM$54))/(1-(CIT_fed_deduction!BM46*CIT_history!BM$54*CIT_history!BM46)))</f>
        <v>1.9607843137254902E-2</v>
      </c>
      <c r="BN46" s="22">
        <f>IF(CIT_fed_deduction!BN46="",0,(CIT_history!BN46*(1-CIT_fed_deduction!BN46*CIT_history!BN$54))/(1-(CIT_fed_deduction!BN46*CIT_history!BN$54*CIT_history!BN46)))</f>
        <v>2.0408163265306124E-2</v>
      </c>
      <c r="BO46" s="22">
        <f>IF(CIT_fed_deduction!BO46="",0,(CIT_history!BO46*(1-CIT_fed_deduction!BO46*CIT_history!BO$54))/(1-(CIT_fed_deduction!BO46*CIT_history!BO$54*CIT_history!BO46)))</f>
        <v>2.1207177814029365E-2</v>
      </c>
      <c r="BP46" s="22">
        <f>IF(CIT_fed_deduction!BP46="",0,(CIT_history!BP46*(1-CIT_fed_deduction!BP46*CIT_history!BP$54))/(1-(CIT_fed_deduction!BP46*CIT_history!BP$54*CIT_history!BP46)))</f>
        <v>3.2125205930807248E-2</v>
      </c>
      <c r="BQ46" s="22">
        <f>IF(CIT_fed_deduction!BQ46="",0,(CIT_history!BQ46*(1-CIT_fed_deduction!BQ46*CIT_history!BQ$54))/(1-(CIT_fed_deduction!BQ46*CIT_history!BQ$54*CIT_history!BQ46)))</f>
        <v>3.2125205930807248E-2</v>
      </c>
      <c r="BR46" s="22">
        <f>IF(CIT_fed_deduction!BR46="",0,(CIT_history!BR46*(1-CIT_fed_deduction!BR46*CIT_history!BR$54))/(1-(CIT_fed_deduction!BR46*CIT_history!BR$54*CIT_history!BR46)))</f>
        <v>3.2125205930807248E-2</v>
      </c>
      <c r="BS46" s="22">
        <f>IF(CIT_fed_deduction!BS46="",0,(CIT_history!BS46*(1-CIT_fed_deduction!BS46*CIT_history!BS$54))/(1-(CIT_fed_deduction!BS46*CIT_history!BS$54*CIT_history!BS46)))</f>
        <v>3.2125205930807248E-2</v>
      </c>
      <c r="BT46" s="22">
        <f>IF(CIT_fed_deduction!BT46="",0,(CIT_history!BT46*(1-CIT_fed_deduction!BT46*CIT_history!BT$54))/(1-(CIT_fed_deduction!BT46*CIT_history!BT$54*CIT_history!BT46)))</f>
        <v>3.2125205930807248E-2</v>
      </c>
      <c r="BU46" s="22">
        <f>IF(CIT_fed_deduction!BU46="",0,(CIT_history!BU46*(1-CIT_fed_deduction!BU46*CIT_history!BU$54))/(1-(CIT_fed_deduction!BU46*CIT_history!BU$54*CIT_history!BU46)))</f>
        <v>3.2125205930807248E-2</v>
      </c>
      <c r="BV46" s="22">
        <f>IF(CIT_fed_deduction!BV46="",0,(CIT_history!BV46*(1-CIT_fed_deduction!BV46*CIT_history!BV$54))/(1-(CIT_fed_deduction!BV46*CIT_history!BV$54*CIT_history!BV46)))</f>
        <v>3.2125205930807248E-2</v>
      </c>
      <c r="BW46" s="22">
        <f>IF(CIT_fed_deduction!BW46="",0,(CIT_history!BW46*(1-CIT_fed_deduction!BW46*CIT_history!BW$54))/(1-(CIT_fed_deduction!BW46*CIT_history!BW$54*CIT_history!BW46)))</f>
        <v>3.2125205930807248E-2</v>
      </c>
      <c r="BX46" s="22">
        <f>IF(CIT_fed_deduction!BX46="",0,(CIT_history!BX46*(1-CIT_fed_deduction!BX46*CIT_history!BX$54))/(1-(CIT_fed_deduction!BX46*CIT_history!BX$54*CIT_history!BX46)))</f>
        <v>3.2125205930807248E-2</v>
      </c>
      <c r="BY46" s="22">
        <f>IF(CIT_fed_deduction!BY46="",0,(CIT_history!BY46*(1-CIT_fed_deduction!BY46*CIT_history!BY$54))/(1-(CIT_fed_deduction!BY46*CIT_history!BY$54*CIT_history!BY46)))</f>
        <v>3.2125205930807248E-2</v>
      </c>
      <c r="BZ46" s="22">
        <f>IF(CIT_fed_deduction!BZ46="",0,(CIT_history!BZ46*(1-CIT_fed_deduction!BZ46*CIT_history!BZ$54))/(1-(CIT_fed_deduction!BZ46*CIT_history!BZ$54*CIT_history!BZ46)))</f>
        <v>3.2125205930807248E-2</v>
      </c>
      <c r="CA46" s="22">
        <f>IF(CIT_fed_deduction!CA46="",0,(CIT_history!CA46*(1-CIT_fed_deduction!CA46*CIT_history!CA$54))/(1-(CIT_fed_deduction!CA46*CIT_history!CA$54*CIT_history!CA46)))</f>
        <v>0.06</v>
      </c>
      <c r="CB46" s="22">
        <f>IF(CIT_fed_deduction!CB46="",0,(CIT_history!CB46*(1-CIT_fed_deduction!CB46*CIT_history!CB$54))/(1-(CIT_fed_deduction!CB46*CIT_history!CB$54*CIT_history!CB46)))</f>
        <v>0.04</v>
      </c>
      <c r="CC46" s="22">
        <f>IF(CIT_fed_deduction!CC46="",0,(CIT_history!CC46*(1-CIT_fed_deduction!CC46*CIT_history!CC$54))/(1-(CIT_fed_deduction!CC46*CIT_history!CC$54*CIT_history!CC46)))</f>
        <v>0.04</v>
      </c>
      <c r="CD46" s="22">
        <f>IF(CIT_fed_deduction!CD46="",0,(CIT_history!CD46*(1-CIT_fed_deduction!CD46*CIT_history!CD$54))/(1-(CIT_fed_deduction!CD46*CIT_history!CD$54*CIT_history!CD46)))</f>
        <v>0.04</v>
      </c>
      <c r="CE46" s="22">
        <f>IF(CIT_fed_deduction!CE46="",0,(CIT_history!CE46*(1-CIT_fed_deduction!CE46*CIT_history!CE$54))/(1-(CIT_fed_deduction!CE46*CIT_history!CE$54*CIT_history!CE46)))</f>
        <v>0.04</v>
      </c>
      <c r="CF46" s="22">
        <f>IF(CIT_fed_deduction!CF46="",0,(CIT_history!CF46*(1-CIT_fed_deduction!CF46*CIT_history!CF$54))/(1-(CIT_fed_deduction!CF46*CIT_history!CF$54*CIT_history!CF46)))</f>
        <v>0.04</v>
      </c>
      <c r="CG46" s="22">
        <f>IF(CIT_fed_deduction!CG46="",0,(CIT_history!CG46*(1-CIT_fed_deduction!CG46*CIT_history!CG$54))/(1-(CIT_fed_deduction!CG46*CIT_history!CG$54*CIT_history!CG46)))</f>
        <v>0.04</v>
      </c>
      <c r="CH46" s="22">
        <f>IF(CIT_fed_deduction!CH46="",0,(CIT_history!CH46*(1-CIT_fed_deduction!CH46*CIT_history!CH$54))/(1-(CIT_fed_deduction!CH46*CIT_history!CH$54*CIT_history!CH46)))</f>
        <v>4.65E-2</v>
      </c>
      <c r="CI46" s="22">
        <f>IF(CIT_fed_deduction!CI46="",0,(CIT_history!CI46*(1-CIT_fed_deduction!CI46*CIT_history!CI$54))/(1-(CIT_fed_deduction!CI46*CIT_history!CI$54*CIT_history!CI46)))</f>
        <v>0.05</v>
      </c>
      <c r="CJ46" s="22">
        <f>IF(CIT_fed_deduction!CJ46="",0,(CIT_history!CJ46*(1-CIT_fed_deduction!CJ46*CIT_history!CJ$54))/(1-(CIT_fed_deduction!CJ46*CIT_history!CJ$54*CIT_history!CJ46)))</f>
        <v>0.05</v>
      </c>
      <c r="CK46" s="22">
        <f>IF(CIT_fed_deduction!CK46="",0,(CIT_history!CK46*(1-CIT_fed_deduction!CK46*CIT_history!CK$54))/(1-(CIT_fed_deduction!CK46*CIT_history!CK$54*CIT_history!CK46)))</f>
        <v>0.05</v>
      </c>
      <c r="CL46" s="22">
        <f>IF(CIT_fed_deduction!CL46="",0,(CIT_history!CL46*(1-CIT_fed_deduction!CL46*CIT_history!CL$54))/(1-(CIT_fed_deduction!CL46*CIT_history!CL$54*CIT_history!CL46)))</f>
        <v>0.05</v>
      </c>
      <c r="CM46" s="22">
        <f>IF(CIT_fed_deduction!CM46="",0,(CIT_history!CM46*(1-CIT_fed_deduction!CM46*CIT_history!CM$54))/(1-(CIT_fed_deduction!CM46*CIT_history!CM$54*CIT_history!CM46)))</f>
        <v>0.05</v>
      </c>
      <c r="CN46" s="22">
        <f>IF(CIT_fed_deduction!CN46="",0,(CIT_history!CN46*(1-CIT_fed_deduction!CN46*CIT_history!CN$54))/(1-(CIT_fed_deduction!CN46*CIT_history!CN$54*CIT_history!CN46)))</f>
        <v>0.05</v>
      </c>
      <c r="CO46" s="22">
        <f>IF(CIT_fed_deduction!CO46="",0,(CIT_history!CO46*(1-CIT_fed_deduction!CO46*CIT_history!CO$54))/(1-(CIT_fed_deduction!CO46*CIT_history!CO$54*CIT_history!CO46)))</f>
        <v>0.05</v>
      </c>
      <c r="CP46" s="22">
        <f>IF(CIT_fed_deduction!CP46="",0,(CIT_history!CP46*(1-CIT_fed_deduction!CP46*CIT_history!CP$54))/(1-(CIT_fed_deduction!CP46*CIT_history!CP$54*CIT_history!CP46)))</f>
        <v>0.05</v>
      </c>
      <c r="CQ46" s="22">
        <f>IF(CIT_fed_deduction!CQ46="",0,(CIT_history!CQ46*(1-CIT_fed_deduction!CQ46*CIT_history!CQ$54))/(1-(CIT_fed_deduction!CQ46*CIT_history!CQ$54*CIT_history!CQ46)))</f>
        <v>0.05</v>
      </c>
      <c r="CR46" s="22">
        <f>IF(CIT_fed_deduction!CR46="",0,(CIT_history!CR46*(1-CIT_fed_deduction!CR46*CIT_history!CR$54))/(1-(CIT_fed_deduction!CR46*CIT_history!CR$54*CIT_history!CR46)))</f>
        <v>0.05</v>
      </c>
      <c r="CS46" s="22">
        <f>IF(CIT_fed_deduction!CS46="",0,(CIT_history!CS46*(1-CIT_fed_deduction!CS46*CIT_history!CS$54))/(1-(CIT_fed_deduction!CS46*CIT_history!CS$54*CIT_history!CS46)))</f>
        <v>0.05</v>
      </c>
      <c r="CT46" s="22">
        <f>IF(CIT_fed_deduction!CT46="",0,(CIT_history!CT46*(1-CIT_fed_deduction!CT46*CIT_history!CT$54))/(1-(CIT_fed_deduction!CT46*CIT_history!CT$54*CIT_history!CT46)))</f>
        <v>0.05</v>
      </c>
      <c r="CU46" s="22">
        <f>IF(CIT_fed_deduction!CU46="",0,(CIT_history!CU46*(1-CIT_fed_deduction!CU46*CIT_history!CU$54))/(1-(CIT_fed_deduction!CU46*CIT_history!CU$54*CIT_history!CU46)))</f>
        <v>0.05</v>
      </c>
      <c r="CV46" s="22">
        <f>IF(CIT_fed_deduction!CV46="",0,(CIT_history!CV46*(1-CIT_fed_deduction!CV46*CIT_history!CV$54))/(1-(CIT_fed_deduction!CV46*CIT_history!CV$54*CIT_history!CV46)))</f>
        <v>0.05</v>
      </c>
      <c r="CW46" s="22">
        <f>IF(CIT_fed_deduction!CW46="",0,(CIT_history!CW46*(1-CIT_fed_deduction!CW46*CIT_history!CW$54))/(1-(CIT_fed_deduction!CW46*CIT_history!CW$54*CIT_history!CW46)))</f>
        <v>0.05</v>
      </c>
      <c r="CX46" s="22">
        <f>IF(CIT_fed_deduction!CX46="",0,(CIT_history!CX46*(1-CIT_fed_deduction!CX46*CIT_history!CX$54))/(1-(CIT_fed_deduction!CX46*CIT_history!CX$54*CIT_history!CX46)))</f>
        <v>0.05</v>
      </c>
      <c r="CY46" s="22">
        <f>IF(CIT_fed_deduction!CY46="",0,(CIT_history!CY46*(1-CIT_fed_deduction!CY46*CIT_history!CY$54))/(1-(CIT_fed_deduction!CY46*CIT_history!CY$54*CIT_history!CY46)))</f>
        <v>0.05</v>
      </c>
      <c r="CZ46" s="22">
        <f>IF(CIT_fed_deduction!CZ46="",0,(CIT_history!CZ46*(1-CIT_fed_deduction!CZ46*CIT_history!CZ$54))/(1-(CIT_fed_deduction!CZ46*CIT_history!CZ$54*CIT_history!CZ46)))</f>
        <v>0.05</v>
      </c>
      <c r="DA46" s="22">
        <f>IF(CIT_fed_deduction!DA46="",0,(CIT_history!DA46*(1-CIT_fed_deduction!DA46*CIT_history!DA$54))/(1-(CIT_fed_deduction!DA46*CIT_history!DA$54*CIT_history!DA46)))</f>
        <v>0.05</v>
      </c>
      <c r="DB46" s="22">
        <f>IF(CIT_fed_deduction!DB46="",0,(CIT_history!DB46*(1-CIT_fed_deduction!DB46*CIT_history!DB$54))/(1-(CIT_fed_deduction!DB46*CIT_history!DB$54*CIT_history!DB46)))</f>
        <v>0.05</v>
      </c>
      <c r="DC46" s="22">
        <f>IF(CIT_fed_deduction!DC46="",0,(CIT_history!DC46*(1-CIT_fed_deduction!DC46*CIT_history!DC$54))/(1-(CIT_fed_deduction!DC46*CIT_history!DC$54*CIT_history!DC46)))</f>
        <v>0.05</v>
      </c>
      <c r="DD46" s="22">
        <f>IF(CIT_fed_deduction!DD46="",0,(CIT_history!DD46*(1-CIT_fed_deduction!DD46*CIT_history!DD$54))/(1-(CIT_fed_deduction!DD46*CIT_history!DD$54*CIT_history!DD46)))</f>
        <v>0.05</v>
      </c>
      <c r="DE46" s="22">
        <f>IF(CIT_fed_deduction!DE46="",0,(CIT_history!DE46*(1-CIT_fed_deduction!DE46*CIT_history!DE$54))/(1-(CIT_fed_deduction!DE46*CIT_history!DE$54*CIT_history!DE46)))</f>
        <v>0.05</v>
      </c>
      <c r="DF46" s="22">
        <f>IF(CIT_fed_deduction!DF46="",0,(CIT_history!DF46*(1-CIT_fed_deduction!DF46*CIT_history!DF$54))/(1-(CIT_fed_deduction!DF46*CIT_history!DF$54*CIT_history!DF46)))</f>
        <v>0.05</v>
      </c>
      <c r="DG46" s="22">
        <f>IF(CIT_fed_deduction!DG46="",0,(CIT_history!DG46*(1-CIT_fed_deduction!DG46*CIT_history!DG$54))/(1-(CIT_fed_deduction!DG46*CIT_history!DG$54*CIT_history!DG46)))</f>
        <v>0.05</v>
      </c>
      <c r="DH46" s="22">
        <f>IF(CIT_fed_deduction!DH46="",0,(CIT_history!DH46*(1-CIT_fed_deduction!DH46*CIT_history!DH$54))/(1-(CIT_fed_deduction!DH46*CIT_history!DH$54*CIT_history!DH46)))</f>
        <v>0.05</v>
      </c>
      <c r="DI46" s="22">
        <f>IF(CIT_fed_deduction!DI46="",0,(CIT_history!DI46*(1-CIT_fed_deduction!DI46*CIT_history!DI$54))/(1-(CIT_fed_deduction!DI46*CIT_history!DI$54*CIT_history!DI46)))</f>
        <v>0.05</v>
      </c>
      <c r="DJ46" s="22">
        <f>IF(CIT_fed_deduction!DJ46="",0,(CIT_history!DJ46*(1-CIT_fed_deduction!DJ46*CIT_history!DJ$54))/(1-(CIT_fed_deduction!DJ46*CIT_history!DJ$54*CIT_history!DJ46)))</f>
        <v>0.05</v>
      </c>
      <c r="DK46" s="22">
        <f>IF(CIT_fed_deduction!DK46="",0,(CIT_history!DK46*(1-CIT_fed_deduction!DK46*CIT_history!DK$54))/(1-(CIT_fed_deduction!DK46*CIT_history!DK$54*CIT_history!DK46)))</f>
        <v>0.05</v>
      </c>
      <c r="DL46" s="22">
        <f>IF(CIT_fed_deduction!DL46="",0,(CIT_history!DL46*(1-CIT_fed_deduction!DL46*CIT_history!DL$54))/(1-(CIT_fed_deduction!DL46*CIT_history!DL$54*CIT_history!DL46)))</f>
        <v>0.05</v>
      </c>
      <c r="DM46" s="22">
        <f>IF(CIT_fed_deduction!DM46="",0,(CIT_history!DM46*(1-CIT_fed_deduction!DM46*CIT_history!DM$54))/(1-(CIT_fed_deduction!DM46*CIT_history!DM$54*CIT_history!DM46)))</f>
        <v>0.05</v>
      </c>
      <c r="DN46" s="22">
        <f>IF(CIT_fed_deduction!DN46="",0,(CIT_history!DN46*(1-CIT_fed_deduction!DN46*CIT_history!DN$54))/(1-(CIT_fed_deduction!DN46*CIT_history!DN$54*CIT_history!DN46)))</f>
        <v>0.05</v>
      </c>
      <c r="DO46" s="22">
        <f>IF(CIT_fed_deduction!DO46="",0,(CIT_history!DO46*(1-CIT_fed_deduction!DO46*CIT_history!DO$54))/(1-(CIT_fed_deduction!DO46*CIT_history!DO$54*CIT_history!DO46)))</f>
        <v>0.05</v>
      </c>
      <c r="DP46" s="22">
        <f>IF(CIT_fed_deduction!DP46="",0,(CIT_history!DP46*(1-CIT_fed_deduction!DP46*CIT_history!DP$54))/(1-(CIT_fed_deduction!DP46*CIT_history!DP$54*CIT_history!DP46)))</f>
        <v>4.9500000000000002E-2</v>
      </c>
      <c r="DQ46" s="22">
        <f>IF(CIT_fed_deduction!DQ46="",0,(CIT_history!DQ46*(1-CIT_fed_deduction!DQ46*CIT_history!DQ$54))/(1-(CIT_fed_deduction!DQ46*CIT_history!DQ$54*CIT_history!DQ46)))</f>
        <v>4.9500000000000002E-2</v>
      </c>
      <c r="DR46" s="22">
        <f>IF(CIT_fed_deduction!DR46="",0,(CIT_history!DR46*(1-CIT_fed_deduction!DR46*CIT_history!DR$54))/(1-(CIT_fed_deduction!DR46*CIT_history!DR$54*CIT_history!DR46)))</f>
        <v>4.9500000000000002E-2</v>
      </c>
      <c r="DS46" s="22">
        <f>IF(CIT_fed_deduction!DS46="",0,(CIT_history!DS46*(1-CIT_fed_deduction!DS46*CIT_history!DS$54))/(1-(CIT_fed_deduction!DS46*CIT_history!DS$54*CIT_history!DS46)))</f>
        <v>4.9500000000000002E-2</v>
      </c>
      <c r="DT46" s="22">
        <f>IF(CIT_fed_deduction!DT46="",0,(CIT_history!DT46*(1-CIT_fed_deduction!DT46*CIT_history!DT$54))/(1-(CIT_fed_deduction!DT46*CIT_history!DT$54*CIT_history!DT46)))</f>
        <v>4.8500000000000001E-2</v>
      </c>
      <c r="DU46" s="22">
        <f>IF(CIT_fed_deduction!DU46="",0,(CIT_history!DU46*(1-CIT_fed_deduction!DU46*CIT_history!DU$54))/(1-(CIT_fed_deduction!DU46*CIT_history!DU$54*CIT_history!DU46)))</f>
        <v>4.65E-2</v>
      </c>
      <c r="DV46" s="22">
        <f>IF(CIT_fed_deduction!DV46="",0,(CIT_history!DV46*(1-CIT_fed_deduction!DV46*CIT_history!DV$54))/(1-(CIT_fed_deduction!DV46*CIT_history!DV$54*CIT_history!DV46)))</f>
        <v>4.5499999999999999E-2</v>
      </c>
      <c r="DW46" s="22">
        <f>IF(CIT_fed_deduction!DW46="",0,(CIT_history!DW46*(1-CIT_fed_deduction!DW46*CIT_history!DW$54))/(1-(CIT_fed_deduction!DW46*CIT_history!DW$54*CIT_history!DW46)))</f>
        <v>4.4999999999999998E-2</v>
      </c>
      <c r="DX46" s="22">
        <f>IF(CIT_fed_deduction!DX46="",0,(CIT_history!DX46*(1-CIT_fed_deduction!DX46*CIT_history!DX$54))/(1-(CIT_fed_deduction!DX46*CIT_history!DX$54*CIT_history!DX46)))</f>
        <v>4.4999999999999998E-2</v>
      </c>
      <c r="DY46" s="144">
        <f>IF(CIT_fed_deduction!DY46="",0,(CIT_history!DY46*(1-CIT_fed_deduction!DY46*CIT_history!DY$54))/(1-(CIT_fed_deduction!DY46*CIT_history!DY$54*CIT_history!DY46)))</f>
        <v>4.4999999999999998E-2</v>
      </c>
      <c r="DZ46" s="68"/>
      <c r="EA46" s="68"/>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1"/>
      <c r="FL46" s="1"/>
      <c r="FM46" s="1"/>
      <c r="FN46" s="1"/>
    </row>
    <row r="47" spans="1:170" ht="15" customHeight="1">
      <c r="A47" s="137" t="s">
        <v>71</v>
      </c>
      <c r="B47" s="22">
        <f>IF(CIT_fed_deduction!B47="",0,(CIT_history!B47*(1-CIT_fed_deduction!B47*CIT_history!B$54))/(1-(CIT_fed_deduction!B47*CIT_history!B$54*CIT_history!B47)))</f>
        <v>0</v>
      </c>
      <c r="C47" s="22">
        <f>IF(CIT_fed_deduction!C47="",0,(CIT_history!C47*(1-CIT_fed_deduction!C47*CIT_history!C$54))/(1-(CIT_fed_deduction!C47*CIT_history!C$54*CIT_history!C47)))</f>
        <v>0</v>
      </c>
      <c r="D47" s="22">
        <f>IF(CIT_fed_deduction!D47="",0,(CIT_history!D47*(1-CIT_fed_deduction!D47*CIT_history!D$54))/(1-(CIT_fed_deduction!D47*CIT_history!D$54*CIT_history!D47)))</f>
        <v>0</v>
      </c>
      <c r="E47" s="22">
        <f>IF(CIT_fed_deduction!E47="",0,(CIT_history!E47*(1-CIT_fed_deduction!E47*CIT_history!E$54))/(1-(CIT_fed_deduction!E47*CIT_history!E$54*CIT_history!E47)))</f>
        <v>0</v>
      </c>
      <c r="F47" s="22">
        <f>IF(CIT_fed_deduction!F47="",0,(CIT_history!F47*(1-CIT_fed_deduction!F47*CIT_history!F$54))/(1-(CIT_fed_deduction!F47*CIT_history!F$54*CIT_history!F47)))</f>
        <v>0</v>
      </c>
      <c r="G47" s="22">
        <f>IF(CIT_fed_deduction!G47="",0,(CIT_history!G47*(1-CIT_fed_deduction!G47*CIT_history!G$54))/(1-(CIT_fed_deduction!G47*CIT_history!G$54*CIT_history!G47)))</f>
        <v>0</v>
      </c>
      <c r="H47" s="22">
        <f>IF(CIT_fed_deduction!H47="",0,(CIT_history!H47*(1-CIT_fed_deduction!H47*CIT_history!H$54))/(1-(CIT_fed_deduction!H47*CIT_history!H$54*CIT_history!H47)))</f>
        <v>0</v>
      </c>
      <c r="I47" s="22">
        <f>IF(CIT_fed_deduction!I47="",0,(CIT_history!I47*(1-CIT_fed_deduction!I47*CIT_history!I$54))/(1-(CIT_fed_deduction!I47*CIT_history!I$54*CIT_history!I47)))</f>
        <v>0</v>
      </c>
      <c r="J47" s="22">
        <f>IF(CIT_fed_deduction!J47="",0,(CIT_history!J47*(1-CIT_fed_deduction!J47*CIT_history!J$54))/(1-(CIT_fed_deduction!J47*CIT_history!J$54*CIT_history!J47)))</f>
        <v>0</v>
      </c>
      <c r="K47" s="22">
        <f>IF(CIT_fed_deduction!K47="",0,(CIT_history!K47*(1-CIT_fed_deduction!K47*CIT_history!K$54))/(1-(CIT_fed_deduction!K47*CIT_history!K$54*CIT_history!K47)))</f>
        <v>0</v>
      </c>
      <c r="L47" s="22">
        <f>IF(CIT_fed_deduction!L47="",0,(CIT_history!L47*(1-CIT_fed_deduction!L47*CIT_history!L$54))/(1-(CIT_fed_deduction!L47*CIT_history!L$54*CIT_history!L47)))</f>
        <v>0</v>
      </c>
      <c r="M47" s="22">
        <f>IF(CIT_fed_deduction!M47="",0,(CIT_history!M47*(1-CIT_fed_deduction!M47*CIT_history!M$54))/(1-(CIT_fed_deduction!M47*CIT_history!M$54*CIT_history!M47)))</f>
        <v>0</v>
      </c>
      <c r="N47" s="22">
        <f>IF(CIT_fed_deduction!N47="",0,(CIT_history!N47*(1-CIT_fed_deduction!N47*CIT_history!N$54))/(1-(CIT_fed_deduction!N47*CIT_history!N$54*CIT_history!N47)))</f>
        <v>0</v>
      </c>
      <c r="O47" s="22">
        <f>IF(CIT_fed_deduction!O47="",0,(CIT_history!O47*(1-CIT_fed_deduction!O47*CIT_history!O$54))/(1-(CIT_fed_deduction!O47*CIT_history!O$54*CIT_history!O47)))</f>
        <v>0</v>
      </c>
      <c r="P47" s="22">
        <f>IF(CIT_fed_deduction!P47="",0,(CIT_history!P47*(1-CIT_fed_deduction!P47*CIT_history!P$54))/(1-(CIT_fed_deduction!P47*CIT_history!P$54*CIT_history!P47)))</f>
        <v>0</v>
      </c>
      <c r="Q47" s="22">
        <f>IF(CIT_fed_deduction!Q47="",0,(CIT_history!Q47*(1-CIT_fed_deduction!Q47*CIT_history!Q$54))/(1-(CIT_fed_deduction!Q47*CIT_history!Q$54*CIT_history!Q47)))</f>
        <v>0</v>
      </c>
      <c r="R47" s="22">
        <f>IF(CIT_fed_deduction!R47="",0,(CIT_history!R47*(1-CIT_fed_deduction!R47*CIT_history!R$54))/(1-(CIT_fed_deduction!R47*CIT_history!R$54*CIT_history!R47)))</f>
        <v>0</v>
      </c>
      <c r="S47" s="22">
        <f>IF(CIT_fed_deduction!S47="",0,(CIT_history!S47*(1-CIT_fed_deduction!S47*CIT_history!S$54))/(1-(CIT_fed_deduction!S47*CIT_history!S$54*CIT_history!S47)))</f>
        <v>0</v>
      </c>
      <c r="T47" s="22">
        <f>IF(CIT_fed_deduction!T47="",0,(CIT_history!T47*(1-CIT_fed_deduction!T47*CIT_history!T$54))/(1-(CIT_fed_deduction!T47*CIT_history!T$54*CIT_history!T47)))</f>
        <v>0</v>
      </c>
      <c r="U47" s="22">
        <f>IF(CIT_fed_deduction!U47="",0,(CIT_history!U47*(1-CIT_fed_deduction!U47*CIT_history!U$54))/(1-(CIT_fed_deduction!U47*CIT_history!U$54*CIT_history!U47)))</f>
        <v>0</v>
      </c>
      <c r="V47" s="22">
        <f>IF(CIT_fed_deduction!V47="",0,(CIT_history!V47*(1-CIT_fed_deduction!V47*CIT_history!V$54))/(1-(CIT_fed_deduction!V47*CIT_history!V$54*CIT_history!V47)))</f>
        <v>0</v>
      </c>
      <c r="W47" s="22">
        <f>IF(CIT_fed_deduction!W47="",0,(CIT_history!W47*(1-CIT_fed_deduction!W47*CIT_history!W$54))/(1-(CIT_fed_deduction!W47*CIT_history!W$54*CIT_history!W47)))</f>
        <v>0</v>
      </c>
      <c r="X47" s="22">
        <f>IF(CIT_fed_deduction!X47="",0,(CIT_history!X47*(1-CIT_fed_deduction!X47*CIT_history!X$54))/(1-(CIT_fed_deduction!X47*CIT_history!X$54*CIT_history!X47)))</f>
        <v>0</v>
      </c>
      <c r="Y47" s="22">
        <f>IF(CIT_fed_deduction!Y47="",0,(CIT_history!Y47*(1-CIT_fed_deduction!Y47*CIT_history!Y$54))/(1-(CIT_fed_deduction!Y47*CIT_history!Y$54*CIT_history!Y47)))</f>
        <v>0</v>
      </c>
      <c r="Z47" s="22">
        <f>IF(CIT_fed_deduction!Z47="",0,(CIT_history!Z47*(1-CIT_fed_deduction!Z47*CIT_history!Z$54))/(1-(CIT_fed_deduction!Z47*CIT_history!Z$54*CIT_history!Z47)))</f>
        <v>0</v>
      </c>
      <c r="AA47" s="22">
        <f>IF(CIT_fed_deduction!AA47="",0,(CIT_history!AA47*(1-CIT_fed_deduction!AA47*CIT_history!AA$54))/(1-(CIT_fed_deduction!AA47*CIT_history!AA$54*CIT_history!AA47)))</f>
        <v>0</v>
      </c>
      <c r="AB47" s="22">
        <f>IF(CIT_fed_deduction!AB47="",0,(CIT_history!AB47*(1-CIT_fed_deduction!AB47*CIT_history!AB$54))/(1-(CIT_fed_deduction!AB47*CIT_history!AB$54*CIT_history!AB47)))</f>
        <v>0</v>
      </c>
      <c r="AC47" s="22">
        <f>IF(CIT_fed_deduction!AC47="",0,(CIT_history!AC47*(1-CIT_fed_deduction!AC47*CIT_history!AC$54))/(1-(CIT_fed_deduction!AC47*CIT_history!AC$54*CIT_history!AC47)))</f>
        <v>0</v>
      </c>
      <c r="AD47" s="22">
        <f>IF(CIT_fed_deduction!AD47="",0,(CIT_history!AD47*(1-CIT_fed_deduction!AD47*CIT_history!AD$54))/(1-(CIT_fed_deduction!AD47*CIT_history!AD$54*CIT_history!AD47)))</f>
        <v>0</v>
      </c>
      <c r="AE47" s="22">
        <f>IF(CIT_fed_deduction!AE47="",0,(CIT_history!AE47*(1-CIT_fed_deduction!AE47*CIT_history!AE$54))/(1-(CIT_fed_deduction!AE47*CIT_history!AE$54*CIT_history!AE47)))</f>
        <v>0</v>
      </c>
      <c r="AF47" s="22">
        <f>IF(CIT_fed_deduction!AF47="",0,(CIT_history!AF47*(1-CIT_fed_deduction!AF47*CIT_history!AF$54))/(1-(CIT_fed_deduction!AF47*CIT_history!AF$54*CIT_history!AF47)))</f>
        <v>0</v>
      </c>
      <c r="AG47" s="22">
        <f>IF(CIT_fed_deduction!AG47="",0,(CIT_history!AG47*(1-CIT_fed_deduction!AG47*CIT_history!AG$54))/(1-(CIT_fed_deduction!AG47*CIT_history!AG$54*CIT_history!AG47)))</f>
        <v>0.02</v>
      </c>
      <c r="AH47" s="22">
        <f>IF(CIT_fed_deduction!AH47="",0,(CIT_history!AH47*(1-CIT_fed_deduction!AH47*CIT_history!AH$54))/(1-(CIT_fed_deduction!AH47*CIT_history!AH$54*CIT_history!AH47)))</f>
        <v>0.02</v>
      </c>
      <c r="AI47" s="22">
        <f>IF(CIT_fed_deduction!AI47="",0,(CIT_history!AI47*(1-CIT_fed_deduction!AI47*CIT_history!AI$54))/(1-(CIT_fed_deduction!AI47*CIT_history!AI$54*CIT_history!AI47)))</f>
        <v>0.02</v>
      </c>
      <c r="AJ47" s="22">
        <f>IF(CIT_fed_deduction!AJ47="",0,(CIT_history!AJ47*(1-CIT_fed_deduction!AJ47*CIT_history!AJ$54))/(1-(CIT_fed_deduction!AJ47*CIT_history!AJ$54*CIT_history!AJ47)))</f>
        <v>0.02</v>
      </c>
      <c r="AK47" s="22">
        <f>IF(CIT_fed_deduction!AK47="",0,(CIT_history!AK47*(1-CIT_fed_deduction!AK47*CIT_history!AK$54))/(1-(CIT_fed_deduction!AK47*CIT_history!AK$54*CIT_history!AK47)))</f>
        <v>0.02</v>
      </c>
      <c r="AL47" s="22">
        <f>IF(CIT_fed_deduction!AL47="",0,(CIT_history!AL47*(1-CIT_fed_deduction!AL47*CIT_history!AL$54))/(1-(CIT_fed_deduction!AL47*CIT_history!AL$54*CIT_history!AL47)))</f>
        <v>0.02</v>
      </c>
      <c r="AM47" s="22">
        <f>IF(CIT_fed_deduction!AM47="",0,(CIT_history!AM47*(1-CIT_fed_deduction!AM47*CIT_history!AM$54))/(1-(CIT_fed_deduction!AM47*CIT_history!AM$54*CIT_history!AM47)))</f>
        <v>0.02</v>
      </c>
      <c r="AN47" s="22">
        <f>IF(CIT_fed_deduction!AN47="",0,(CIT_history!AN47*(1-CIT_fed_deduction!AN47*CIT_history!AN$54))/(1-(CIT_fed_deduction!AN47*CIT_history!AN$54*CIT_history!AN47)))</f>
        <v>0.02</v>
      </c>
      <c r="AO47" s="22">
        <f>IF(CIT_fed_deduction!AO47="",0,(CIT_history!AO47*(1-CIT_fed_deduction!AO47*CIT_history!AO$54))/(1-(CIT_fed_deduction!AO47*CIT_history!AO$54*CIT_history!AO47)))</f>
        <v>0.02</v>
      </c>
      <c r="AP47" s="22">
        <f>IF(CIT_fed_deduction!AP47="",0,(CIT_history!AP47*(1-CIT_fed_deduction!AP47*CIT_history!AP$54))/(1-(CIT_fed_deduction!AP47*CIT_history!AP$54*CIT_history!AP47)))</f>
        <v>0.02</v>
      </c>
      <c r="AQ47" s="22">
        <f>IF(CIT_fed_deduction!AQ47="",0,(CIT_history!AQ47*(1-CIT_fed_deduction!AQ47*CIT_history!AQ$54))/(1-(CIT_fed_deduction!AQ47*CIT_history!AQ$54*CIT_history!AQ47)))</f>
        <v>0.02</v>
      </c>
      <c r="AR47" s="22">
        <f>IF(CIT_fed_deduction!AR47="",0,(CIT_history!AR47*(1-CIT_fed_deduction!AR47*CIT_history!AR$54))/(1-(CIT_fed_deduction!AR47*CIT_history!AR$54*CIT_history!AR47)))</f>
        <v>0.02</v>
      </c>
      <c r="AS47" s="22">
        <f>IF(CIT_fed_deduction!AS47="",0,(CIT_history!AS47*(1-CIT_fed_deduction!AS47*CIT_history!AS$54))/(1-(CIT_fed_deduction!AS47*CIT_history!AS$54*CIT_history!AS47)))</f>
        <v>0.02</v>
      </c>
      <c r="AT47" s="22">
        <f>IF(CIT_fed_deduction!AT47="",0,(CIT_history!AT47*(1-CIT_fed_deduction!AT47*CIT_history!AT$54))/(1-(CIT_fed_deduction!AT47*CIT_history!AT$54*CIT_history!AT47)))</f>
        <v>0.02</v>
      </c>
      <c r="AU47" s="22">
        <f>IF(CIT_fed_deduction!AU47="",0,(CIT_history!AU47*(1-CIT_fed_deduction!AU47*CIT_history!AU$54))/(1-(CIT_fed_deduction!AU47*CIT_history!AU$54*CIT_history!AU47)))</f>
        <v>0.02</v>
      </c>
      <c r="AV47" s="22">
        <f>IF(CIT_fed_deduction!AV47="",0,(CIT_history!AV47*(1-CIT_fed_deduction!AV47*CIT_history!AV$54))/(1-(CIT_fed_deduction!AV47*CIT_history!AV$54*CIT_history!AV47)))</f>
        <v>0.02</v>
      </c>
      <c r="AW47" s="22">
        <f>IF(CIT_fed_deduction!AW47="",0,(CIT_history!AW47*(1-CIT_fed_deduction!AW47*CIT_history!AW$54))/(1-(CIT_fed_deduction!AW47*CIT_history!AW$54*CIT_history!AW47)))</f>
        <v>0.04</v>
      </c>
      <c r="AX47" s="22">
        <f>IF(CIT_fed_deduction!AX47="",0,(CIT_history!AX47*(1-CIT_fed_deduction!AX47*CIT_history!AX$54))/(1-(CIT_fed_deduction!AX47*CIT_history!AX$54*CIT_history!AX47)))</f>
        <v>0.04</v>
      </c>
      <c r="AY47" s="22">
        <f>IF(CIT_fed_deduction!AY47="",0,(CIT_history!AY47*(1-CIT_fed_deduction!AY47*CIT_history!AY$54))/(1-(CIT_fed_deduction!AY47*CIT_history!AY$54*CIT_history!AY47)))</f>
        <v>0.04</v>
      </c>
      <c r="AZ47" s="22">
        <f>IF(CIT_fed_deduction!AZ47="",0,(CIT_history!AZ47*(1-CIT_fed_deduction!AZ47*CIT_history!AZ$54))/(1-(CIT_fed_deduction!AZ47*CIT_history!AZ$54*CIT_history!AZ47)))</f>
        <v>0.04</v>
      </c>
      <c r="BA47" s="22">
        <f>IF(CIT_fed_deduction!BA47="",0,(CIT_history!BA47*(1-CIT_fed_deduction!BA47*CIT_history!BA$54))/(1-(CIT_fed_deduction!BA47*CIT_history!BA$54*CIT_history!BA47)))</f>
        <v>0.04</v>
      </c>
      <c r="BB47" s="22">
        <f>IF(CIT_fed_deduction!BB47="",0,(CIT_history!BB47*(1-CIT_fed_deduction!BB47*CIT_history!BB$54))/(1-(CIT_fed_deduction!BB47*CIT_history!BB$54*CIT_history!BB47)))</f>
        <v>0.04</v>
      </c>
      <c r="BC47" s="22">
        <f>IF(CIT_fed_deduction!BC47="",0,(CIT_history!BC47*(1-CIT_fed_deduction!BC47*CIT_history!BC$54))/(1-(CIT_fed_deduction!BC47*CIT_history!BC$54*CIT_history!BC47)))</f>
        <v>0.04</v>
      </c>
      <c r="BD47" s="22">
        <f>IF(CIT_fed_deduction!BD47="",0,(CIT_history!BD47*(1-CIT_fed_deduction!BD47*CIT_history!BD$54))/(1-(CIT_fed_deduction!BD47*CIT_history!BD$54*CIT_history!BD47)))</f>
        <v>0.04</v>
      </c>
      <c r="BE47" s="22">
        <f>IF(CIT_fed_deduction!BE47="",0,(CIT_history!BE47*(1-CIT_fed_deduction!BE47*CIT_history!BE$54))/(1-(CIT_fed_deduction!BE47*CIT_history!BE$54*CIT_history!BE47)))</f>
        <v>0.05</v>
      </c>
      <c r="BF47" s="22">
        <f>IF(CIT_fed_deduction!BF47="",0,(CIT_history!BF47*(1-CIT_fed_deduction!BF47*CIT_history!BF$54))/(1-(CIT_fed_deduction!BF47*CIT_history!BF$54*CIT_history!BF47)))</f>
        <v>0.05</v>
      </c>
      <c r="BG47" s="22">
        <f>IF(CIT_fed_deduction!BG47="",0,(CIT_history!BG47*(1-CIT_fed_deduction!BG47*CIT_history!BG$54))/(1-(CIT_fed_deduction!BG47*CIT_history!BG$54*CIT_history!BG47)))</f>
        <v>0.05</v>
      </c>
      <c r="BH47" s="22">
        <f>IF(CIT_fed_deduction!BH47="",0,(CIT_history!BH47*(1-CIT_fed_deduction!BH47*CIT_history!BH$54))/(1-(CIT_fed_deduction!BH47*CIT_history!BH$54*CIT_history!BH47)))</f>
        <v>0.05</v>
      </c>
      <c r="BI47" s="22">
        <f>IF(CIT_fed_deduction!BI47="",0,(CIT_history!BI47*(1-CIT_fed_deduction!BI47*CIT_history!BI$54))/(1-(CIT_fed_deduction!BI47*CIT_history!BI$54*CIT_history!BI47)))</f>
        <v>0.05</v>
      </c>
      <c r="BJ47" s="22">
        <f>IF(CIT_fed_deduction!BJ47="",0,(CIT_history!BJ47*(1-CIT_fed_deduction!BJ47*CIT_history!BJ$54))/(1-(CIT_fed_deduction!BJ47*CIT_history!BJ$54*CIT_history!BJ47)))</f>
        <v>0.05</v>
      </c>
      <c r="BK47" s="22">
        <f>IF(CIT_fed_deduction!BK47="",0,(CIT_history!BK47*(1-CIT_fed_deduction!BK47*CIT_history!BK$54))/(1-(CIT_fed_deduction!BK47*CIT_history!BK$54*CIT_history!BK47)))</f>
        <v>0.05</v>
      </c>
      <c r="BL47" s="22">
        <f>IF(CIT_fed_deduction!BL47="",0,(CIT_history!BL47*(1-CIT_fed_deduction!BL47*CIT_history!BL$54))/(1-(CIT_fed_deduction!BL47*CIT_history!BL$54*CIT_history!BL47)))</f>
        <v>0.05</v>
      </c>
      <c r="BM47" s="22">
        <f>IF(CIT_fed_deduction!BM47="",0,(CIT_history!BM47*(1-CIT_fed_deduction!BM47*CIT_history!BM$54))/(1-(CIT_fed_deduction!BM47*CIT_history!BM$54*CIT_history!BM47)))</f>
        <v>0.05</v>
      </c>
      <c r="BN47" s="22">
        <f>IF(CIT_fed_deduction!BN47="",0,(CIT_history!BN47*(1-CIT_fed_deduction!BN47*CIT_history!BN$54))/(1-(CIT_fed_deduction!BN47*CIT_history!BN$54*CIT_history!BN47)))</f>
        <v>0.05</v>
      </c>
      <c r="BO47" s="22">
        <f>IF(CIT_fed_deduction!BO47="",0,(CIT_history!BO47*(1-CIT_fed_deduction!BO47*CIT_history!BO$54))/(1-(CIT_fed_deduction!BO47*CIT_history!BO$54*CIT_history!BO47)))</f>
        <v>0.05</v>
      </c>
      <c r="BP47" s="22">
        <f>IF(CIT_fed_deduction!BP47="",0,(CIT_history!BP47*(1-CIT_fed_deduction!BP47*CIT_history!BP$54))/(1-(CIT_fed_deduction!BP47*CIT_history!BP$54*CIT_history!BP47)))</f>
        <v>0.05</v>
      </c>
      <c r="BQ47" s="22">
        <f>IF(CIT_fed_deduction!BQ47="",0,(CIT_history!BQ47*(1-CIT_fed_deduction!BQ47*CIT_history!BQ$54))/(1-(CIT_fed_deduction!BQ47*CIT_history!BQ$54*CIT_history!BQ47)))</f>
        <v>0.05</v>
      </c>
      <c r="BR47" s="22">
        <f>IF(CIT_fed_deduction!BR47="",0,(CIT_history!BR47*(1-CIT_fed_deduction!BR47*CIT_history!BR$54))/(1-(CIT_fed_deduction!BR47*CIT_history!BR$54*CIT_history!BR47)))</f>
        <v>0.05</v>
      </c>
      <c r="BS47" s="22">
        <f>IF(CIT_fed_deduction!BS47="",0,(CIT_history!BS47*(1-CIT_fed_deduction!BS47*CIT_history!BS$54))/(1-(CIT_fed_deduction!BS47*CIT_history!BS$54*CIT_history!BS47)))</f>
        <v>0.06</v>
      </c>
      <c r="BT47" s="22">
        <f>IF(CIT_fed_deduction!BT47="",0,(CIT_history!BT47*(1-CIT_fed_deduction!BT47*CIT_history!BT$54))/(1-(CIT_fed_deduction!BT47*CIT_history!BT$54*CIT_history!BT47)))</f>
        <v>0.06</v>
      </c>
      <c r="BU47" s="22">
        <f>IF(CIT_fed_deduction!BU47="",0,(CIT_history!BU47*(1-CIT_fed_deduction!BU47*CIT_history!BU$54))/(1-(CIT_fed_deduction!BU47*CIT_history!BU$54*CIT_history!BU47)))</f>
        <v>0.06</v>
      </c>
      <c r="BV47" s="22">
        <f>IF(CIT_fed_deduction!BV47="",0,(CIT_history!BV47*(1-CIT_fed_deduction!BV47*CIT_history!BV$54))/(1-(CIT_fed_deduction!BV47*CIT_history!BV$54*CIT_history!BV47)))</f>
        <v>0.06</v>
      </c>
      <c r="BW47" s="22">
        <f>IF(CIT_fed_deduction!BW47="",0,(CIT_history!BW47*(1-CIT_fed_deduction!BW47*CIT_history!BW$54))/(1-(CIT_fed_deduction!BW47*CIT_history!BW$54*CIT_history!BW47)))</f>
        <v>0.06</v>
      </c>
      <c r="BX47" s="22">
        <f>IF(CIT_fed_deduction!BX47="",0,(CIT_history!BX47*(1-CIT_fed_deduction!BX47*CIT_history!BX$54))/(1-(CIT_fed_deduction!BX47*CIT_history!BX$54*CIT_history!BX47)))</f>
        <v>7.4999999999999997E-2</v>
      </c>
      <c r="BY47" s="22">
        <f>IF(CIT_fed_deduction!BY47="",0,(CIT_history!BY47*(1-CIT_fed_deduction!BY47*CIT_history!BY$54))/(1-(CIT_fed_deduction!BY47*CIT_history!BY$54*CIT_history!BY47)))</f>
        <v>7.4999999999999997E-2</v>
      </c>
      <c r="BZ47" s="22">
        <f>IF(CIT_fed_deduction!BZ47="",0,(CIT_history!BZ47*(1-CIT_fed_deduction!BZ47*CIT_history!BZ$54))/(1-(CIT_fed_deduction!BZ47*CIT_history!BZ$54*CIT_history!BZ47)))</f>
        <v>7.4999999999999997E-2</v>
      </c>
      <c r="CA47" s="22">
        <f>IF(CIT_fed_deduction!CA47="",0,(CIT_history!CA47*(1-CIT_fed_deduction!CA47*CIT_history!CA$54))/(1-(CIT_fed_deduction!CA47*CIT_history!CA$54*CIT_history!CA47)))</f>
        <v>7.4999999999999997E-2</v>
      </c>
      <c r="CB47" s="22">
        <f>IF(CIT_fed_deduction!CB47="",0,(CIT_history!CB47*(1-CIT_fed_deduction!CB47*CIT_history!CB$54))/(1-(CIT_fed_deduction!CB47*CIT_history!CB$54*CIT_history!CB47)))</f>
        <v>7.4999999999999997E-2</v>
      </c>
      <c r="CC47" s="22">
        <f>IF(CIT_fed_deduction!CC47="",0,(CIT_history!CC47*(1-CIT_fed_deduction!CC47*CIT_history!CC$54))/(1-(CIT_fed_deduction!CC47*CIT_history!CC$54*CIT_history!CC47)))</f>
        <v>7.4999999999999997E-2</v>
      </c>
      <c r="CD47" s="22">
        <f>IF(CIT_fed_deduction!CD47="",0,(CIT_history!CD47*(1-CIT_fed_deduction!CD47*CIT_history!CD$54))/(1-(CIT_fed_deduction!CD47*CIT_history!CD$54*CIT_history!CD47)))</f>
        <v>7.4999999999999997E-2</v>
      </c>
      <c r="CE47" s="22">
        <f>IF(CIT_fed_deduction!CE47="",0,(CIT_history!CE47*(1-CIT_fed_deduction!CE47*CIT_history!CE$54))/(1-(CIT_fed_deduction!CE47*CIT_history!CE$54*CIT_history!CE47)))</f>
        <v>7.4999999999999997E-2</v>
      </c>
      <c r="CF47" s="22">
        <f>IF(CIT_fed_deduction!CF47="",0,(CIT_history!CF47*(1-CIT_fed_deduction!CF47*CIT_history!CF$54))/(1-(CIT_fed_deduction!CF47*CIT_history!CF$54*CIT_history!CF47)))</f>
        <v>7.4999999999999997E-2</v>
      </c>
      <c r="CG47" s="22">
        <f>IF(CIT_fed_deduction!CG47="",0,(CIT_history!CG47*(1-CIT_fed_deduction!CG47*CIT_history!CG$54))/(1-(CIT_fed_deduction!CG47*CIT_history!CG$54*CIT_history!CG47)))</f>
        <v>7.4999999999999997E-2</v>
      </c>
      <c r="CH47" s="22">
        <f>IF(CIT_fed_deduction!CH47="",0,(CIT_history!CH47*(1-CIT_fed_deduction!CH47*CIT_history!CH$54))/(1-(CIT_fed_deduction!CH47*CIT_history!CH$54*CIT_history!CH47)))</f>
        <v>0.09</v>
      </c>
      <c r="CI47" s="22">
        <f>IF(CIT_fed_deduction!CI47="",0,(CIT_history!CI47*(1-CIT_fed_deduction!CI47*CIT_history!CI$54))/(1-(CIT_fed_deduction!CI47*CIT_history!CI$54*CIT_history!CI47)))</f>
        <v>0.09</v>
      </c>
      <c r="CJ47" s="22">
        <f>IF(CIT_fed_deduction!CJ47="",0,(CIT_history!CJ47*(1-CIT_fed_deduction!CJ47*CIT_history!CJ$54))/(1-(CIT_fed_deduction!CJ47*CIT_history!CJ$54*CIT_history!CJ47)))</f>
        <v>0.09</v>
      </c>
      <c r="CK47" s="22">
        <f>IF(CIT_fed_deduction!CK47="",0,(CIT_history!CK47*(1-CIT_fed_deduction!CK47*CIT_history!CK$54))/(1-(CIT_fed_deduction!CK47*CIT_history!CK$54*CIT_history!CK47)))</f>
        <v>0.09</v>
      </c>
      <c r="CL47" s="22">
        <f>IF(CIT_fed_deduction!CL47="",0,(CIT_history!CL47*(1-CIT_fed_deduction!CL47*CIT_history!CL$54))/(1-(CIT_fed_deduction!CL47*CIT_history!CL$54*CIT_history!CL47)))</f>
        <v>8.2500000000000004E-2</v>
      </c>
      <c r="CM47" s="22">
        <f>IF(CIT_fed_deduction!CM47="",0,(CIT_history!CM47*(1-CIT_fed_deduction!CM47*CIT_history!CM$54))/(1-(CIT_fed_deduction!CM47*CIT_history!CM$54*CIT_history!CM47)))</f>
        <v>8.2500000000000004E-2</v>
      </c>
      <c r="CN47" s="22">
        <f>IF(CIT_fed_deduction!CN47="",0,(CIT_history!CN47*(1-CIT_fed_deduction!CN47*CIT_history!CN$54))/(1-(CIT_fed_deduction!CN47*CIT_history!CN$54*CIT_history!CN47)))</f>
        <v>8.2500000000000004E-2</v>
      </c>
      <c r="CO47" s="22">
        <f>IF(CIT_fed_deduction!CO47="",0,(CIT_history!CO47*(1-CIT_fed_deduction!CO47*CIT_history!CO$54))/(1-(CIT_fed_deduction!CO47*CIT_history!CO$54*CIT_history!CO47)))</f>
        <v>8.2500000000000004E-2</v>
      </c>
      <c r="CP47" s="22">
        <f>IF(CIT_fed_deduction!CP47="",0,(CIT_history!CP47*(1-CIT_fed_deduction!CP47*CIT_history!CP$54))/(1-(CIT_fed_deduction!CP47*CIT_history!CP$54*CIT_history!CP47)))</f>
        <v>8.2500000000000004E-2</v>
      </c>
      <c r="CQ47" s="22">
        <f>IF(CIT_fed_deduction!CQ47="",0,(CIT_history!CQ47*(1-CIT_fed_deduction!CQ47*CIT_history!CQ$54))/(1-(CIT_fed_deduction!CQ47*CIT_history!CQ$54*CIT_history!CQ47)))</f>
        <v>8.2500000000000004E-2</v>
      </c>
      <c r="CR47" s="22">
        <f>IF(CIT_fed_deduction!CR47="",0,(CIT_history!CR47*(1-CIT_fed_deduction!CR47*CIT_history!CR$54))/(1-(CIT_fed_deduction!CR47*CIT_history!CR$54*CIT_history!CR47)))</f>
        <v>8.2500000000000004E-2</v>
      </c>
      <c r="CS47" s="22">
        <f>IF(CIT_fed_deduction!CS47="",0,(CIT_history!CS47*(1-CIT_fed_deduction!CS47*CIT_history!CS$54))/(1-(CIT_fed_deduction!CS47*CIT_history!CS$54*CIT_history!CS47)))</f>
        <v>8.2500000000000004E-2</v>
      </c>
      <c r="CT47" s="22">
        <f>IF(CIT_fed_deduction!CT47="",0,(CIT_history!CT47*(1-CIT_fed_deduction!CT47*CIT_history!CT$54))/(1-(CIT_fed_deduction!CT47*CIT_history!CT$54*CIT_history!CT47)))</f>
        <v>8.2500000000000004E-2</v>
      </c>
      <c r="CU47" s="22">
        <f>IF(CIT_fed_deduction!CU47="",0,(CIT_history!CU47*(1-CIT_fed_deduction!CU47*CIT_history!CU$54))/(1-(CIT_fed_deduction!CU47*CIT_history!CU$54*CIT_history!CU47)))</f>
        <v>9.7500000000000003E-2</v>
      </c>
      <c r="CV47" s="22">
        <f>IF(CIT_fed_deduction!CV47="",0,(CIT_history!CV47*(1-CIT_fed_deduction!CV47*CIT_history!CV$54))/(1-(CIT_fed_deduction!CV47*CIT_history!CV$54*CIT_history!CV47)))</f>
        <v>9.7500000000000003E-2</v>
      </c>
      <c r="CW47" s="22">
        <f>IF(CIT_fed_deduction!CW47="",0,(CIT_history!CW47*(1-CIT_fed_deduction!CW47*CIT_history!CW$54))/(1-(CIT_fed_deduction!CW47*CIT_history!CW$54*CIT_history!CW47)))</f>
        <v>9.7500000000000003E-2</v>
      </c>
      <c r="CX47" s="22">
        <f>IF(CIT_fed_deduction!CX47="",0,(CIT_history!CX47*(1-CIT_fed_deduction!CX47*CIT_history!CX$54))/(1-(CIT_fed_deduction!CX47*CIT_history!CX$54*CIT_history!CX47)))</f>
        <v>9.7500000000000003E-2</v>
      </c>
      <c r="CY47" s="22">
        <f>IF(CIT_fed_deduction!CY47="",0,(CIT_history!CY47*(1-CIT_fed_deduction!CY47*CIT_history!CY$54))/(1-(CIT_fed_deduction!CY47*CIT_history!CY$54*CIT_history!CY47)))</f>
        <v>9.7500000000000003E-2</v>
      </c>
      <c r="CZ47" s="22">
        <f>IF(CIT_fed_deduction!CZ47="",0,(CIT_history!CZ47*(1-CIT_fed_deduction!CZ47*CIT_history!CZ$54))/(1-(CIT_fed_deduction!CZ47*CIT_history!CZ$54*CIT_history!CZ47)))</f>
        <v>9.7500000000000003E-2</v>
      </c>
      <c r="DA47" s="22">
        <f>IF(CIT_fed_deduction!DA47="",0,(CIT_history!DA47*(1-CIT_fed_deduction!DA47*CIT_history!DA$54))/(1-(CIT_fed_deduction!DA47*CIT_history!DA$54*CIT_history!DA47)))</f>
        <v>9.7500000000000003E-2</v>
      </c>
      <c r="DB47" s="22">
        <f>IF(CIT_fed_deduction!DB47="",0,(CIT_history!DB47*(1-CIT_fed_deduction!DB47*CIT_history!DB$54))/(1-(CIT_fed_deduction!DB47*CIT_history!DB$54*CIT_history!DB47)))</f>
        <v>9.7500000000000003E-2</v>
      </c>
      <c r="DC47" s="22">
        <f>IF(CIT_fed_deduction!DC47="",0,(CIT_history!DC47*(1-CIT_fed_deduction!DC47*CIT_history!DC$54))/(1-(CIT_fed_deduction!DC47*CIT_history!DC$54*CIT_history!DC47)))</f>
        <v>9.7500000000000003E-2</v>
      </c>
      <c r="DD47" s="22">
        <f>IF(CIT_fed_deduction!DD47="",0,(CIT_history!DD47*(1-CIT_fed_deduction!DD47*CIT_history!DD$54))/(1-(CIT_fed_deduction!DD47*CIT_history!DD$54*CIT_history!DD47)))</f>
        <v>9.7500000000000003E-2</v>
      </c>
      <c r="DE47" s="22">
        <f>IF(CIT_fed_deduction!DE47="",0,(CIT_history!DE47*(1-CIT_fed_deduction!DE47*CIT_history!DE$54))/(1-(CIT_fed_deduction!DE47*CIT_history!DE$54*CIT_history!DE47)))</f>
        <v>8.5000000000000006E-2</v>
      </c>
      <c r="DF47" s="22">
        <f>IF(CIT_fed_deduction!DF47="",0,(CIT_history!DF47*(1-CIT_fed_deduction!DF47*CIT_history!DF$54))/(1-(CIT_fed_deduction!DF47*CIT_history!DF$54*CIT_history!DF47)))</f>
        <v>8.5000000000000006E-2</v>
      </c>
      <c r="DG47" s="22">
        <f>IF(CIT_fed_deduction!DG47="",0,(CIT_history!DG47*(1-CIT_fed_deduction!DG47*CIT_history!DG$54))/(1-(CIT_fed_deduction!DG47*CIT_history!DG$54*CIT_history!DG47)))</f>
        <v>8.5000000000000006E-2</v>
      </c>
      <c r="DH47" s="22">
        <f>IF(CIT_fed_deduction!DH47="",0,(CIT_history!DH47*(1-CIT_fed_deduction!DH47*CIT_history!DH$54))/(1-(CIT_fed_deduction!DH47*CIT_history!DH$54*CIT_history!DH47)))</f>
        <v>8.5000000000000006E-2</v>
      </c>
      <c r="DI47" s="22">
        <f>IF(CIT_fed_deduction!DI47="",0,(CIT_history!DI47*(1-CIT_fed_deduction!DI47*CIT_history!DI$54))/(1-(CIT_fed_deduction!DI47*CIT_history!DI$54*CIT_history!DI47)))</f>
        <v>8.5000000000000006E-2</v>
      </c>
      <c r="DJ47" s="22">
        <f>IF(CIT_fed_deduction!DJ47="",0,(CIT_history!DJ47*(1-CIT_fed_deduction!DJ47*CIT_history!DJ$54))/(1-(CIT_fed_deduction!DJ47*CIT_history!DJ$54*CIT_history!DJ47)))</f>
        <v>8.5000000000000006E-2</v>
      </c>
      <c r="DK47" s="22">
        <f>IF(CIT_fed_deduction!DK47="",0,(CIT_history!DK47*(1-CIT_fed_deduction!DK47*CIT_history!DK$54))/(1-(CIT_fed_deduction!DK47*CIT_history!DK$54*CIT_history!DK47)))</f>
        <v>8.5000000000000006E-2</v>
      </c>
      <c r="DL47" s="22">
        <f>IF(CIT_fed_deduction!DL47="",0,(CIT_history!DL47*(1-CIT_fed_deduction!DL47*CIT_history!DL$54))/(1-(CIT_fed_deduction!DL47*CIT_history!DL$54*CIT_history!DL47)))</f>
        <v>8.5000000000000006E-2</v>
      </c>
      <c r="DM47" s="22">
        <f>IF(CIT_fed_deduction!DM47="",0,(CIT_history!DM47*(1-CIT_fed_deduction!DM47*CIT_history!DM$54))/(1-(CIT_fed_deduction!DM47*CIT_history!DM$54*CIT_history!DM47)))</f>
        <v>8.5000000000000006E-2</v>
      </c>
      <c r="DN47" s="22">
        <f>IF(CIT_fed_deduction!DN47="",0,(CIT_history!DN47*(1-CIT_fed_deduction!DN47*CIT_history!DN$54))/(1-(CIT_fed_deduction!DN47*CIT_history!DN$54*CIT_history!DN47)))</f>
        <v>8.5000000000000006E-2</v>
      </c>
      <c r="DO47" s="22">
        <f>IF(CIT_fed_deduction!DO47="",0,(CIT_history!DO47*(1-CIT_fed_deduction!DO47*CIT_history!DO$54))/(1-(CIT_fed_deduction!DO47*CIT_history!DO$54*CIT_history!DO47)))</f>
        <v>8.5000000000000006E-2</v>
      </c>
      <c r="DP47" s="22">
        <f>IF(CIT_fed_deduction!DP47="",0,(CIT_history!DP47*(1-CIT_fed_deduction!DP47*CIT_history!DP$54))/(1-(CIT_fed_deduction!DP47*CIT_history!DP$54*CIT_history!DP47)))</f>
        <v>8.5000000000000006E-2</v>
      </c>
      <c r="DQ47" s="22">
        <f>IF(CIT_fed_deduction!DQ47="",0,(CIT_history!DQ47*(1-CIT_fed_deduction!DQ47*CIT_history!DQ$54))/(1-(CIT_fed_deduction!DQ47*CIT_history!DQ$54*CIT_history!DQ47)))</f>
        <v>8.5000000000000006E-2</v>
      </c>
      <c r="DR47" s="22">
        <f>IF(CIT_fed_deduction!DR47="",0,(CIT_history!DR47*(1-CIT_fed_deduction!DR47*CIT_history!DR$54))/(1-(CIT_fed_deduction!DR47*CIT_history!DR$54*CIT_history!DR47)))</f>
        <v>8.5000000000000006E-2</v>
      </c>
      <c r="DS47" s="22">
        <f>IF(CIT_fed_deduction!DS47="",0,(CIT_history!DS47*(1-CIT_fed_deduction!DS47*CIT_history!DS$54))/(1-(CIT_fed_deduction!DS47*CIT_history!DS$54*CIT_history!DS47)))</f>
        <v>8.5000000000000006E-2</v>
      </c>
      <c r="DT47" s="22">
        <f>IF(CIT_fed_deduction!DT47="",0,(CIT_history!DT47*(1-CIT_fed_deduction!DT47*CIT_history!DT$54))/(1-(CIT_fed_deduction!DT47*CIT_history!DT$54*CIT_history!DT47)))</f>
        <v>8.5000000000000006E-2</v>
      </c>
      <c r="DU47" s="22">
        <f>IF(CIT_fed_deduction!DU47="",0,(CIT_history!DU47*(1-CIT_fed_deduction!DU47*CIT_history!DU$54))/(1-(CIT_fed_deduction!DU47*CIT_history!DU$54*CIT_history!DU47)))</f>
        <v>8.5000000000000006E-2</v>
      </c>
      <c r="DV47" s="22">
        <f>IF(CIT_fed_deduction!DV47="",0,(CIT_history!DV47*(1-CIT_fed_deduction!DV47*CIT_history!DV$54))/(1-(CIT_fed_deduction!DV47*CIT_history!DV$54*CIT_history!DV47)))</f>
        <v>8.5000000000000006E-2</v>
      </c>
      <c r="DW47" s="22">
        <f>IF(CIT_fed_deduction!DW47="",0,(CIT_history!DW47*(1-CIT_fed_deduction!DW47*CIT_history!DW$54))/(1-(CIT_fed_deduction!DW47*CIT_history!DW$54*CIT_history!DW47)))</f>
        <v>8.5000000000000006E-2</v>
      </c>
      <c r="DX47" s="22">
        <f>IF(CIT_fed_deduction!DX47="",0,(CIT_history!DX47*(1-CIT_fed_deduction!DX47*CIT_history!DX$54))/(1-(CIT_fed_deduction!DX47*CIT_history!DX$54*CIT_history!DX47)))</f>
        <v>8.5000000000000006E-2</v>
      </c>
      <c r="DY47" s="144">
        <f>IF(CIT_fed_deduction!DY47="",0,(CIT_history!DY47*(1-CIT_fed_deduction!DY47*CIT_history!DY$54))/(1-(CIT_fed_deduction!DY47*CIT_history!DY$54*CIT_history!DY47)))</f>
        <v>8.5000000000000006E-2</v>
      </c>
      <c r="DZ47" s="68"/>
      <c r="EA47" s="68"/>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1"/>
      <c r="FL47" s="1"/>
      <c r="FM47" s="1"/>
      <c r="FN47" s="1"/>
    </row>
    <row r="48" spans="1:170" ht="15" customHeight="1">
      <c r="A48" s="137" t="s">
        <v>72</v>
      </c>
      <c r="B48" s="22">
        <f>IF(CIT_fed_deduction!B48="",0,(CIT_history!B48*(1-CIT_fed_deduction!B48*CIT_history!B$54))/(1-(CIT_fed_deduction!B48*CIT_history!B$54*CIT_history!B48)))</f>
        <v>0</v>
      </c>
      <c r="C48" s="22">
        <f>IF(CIT_fed_deduction!C48="",0,(CIT_history!C48*(1-CIT_fed_deduction!C48*CIT_history!C$54))/(1-(CIT_fed_deduction!C48*CIT_history!C$54*CIT_history!C48)))</f>
        <v>0</v>
      </c>
      <c r="D48" s="22">
        <f>IF(CIT_fed_deduction!D48="",0,(CIT_history!D48*(1-CIT_fed_deduction!D48*CIT_history!D$54))/(1-(CIT_fed_deduction!D48*CIT_history!D$54*CIT_history!D48)))</f>
        <v>0</v>
      </c>
      <c r="E48" s="22">
        <f>IF(CIT_fed_deduction!E48="",0,(CIT_history!E48*(1-CIT_fed_deduction!E48*CIT_history!E$54))/(1-(CIT_fed_deduction!E48*CIT_history!E$54*CIT_history!E48)))</f>
        <v>0</v>
      </c>
      <c r="F48" s="22">
        <f>IF(CIT_fed_deduction!F48="",0,(CIT_history!F48*(1-CIT_fed_deduction!F48*CIT_history!F$54))/(1-(CIT_fed_deduction!F48*CIT_history!F$54*CIT_history!F48)))</f>
        <v>0</v>
      </c>
      <c r="G48" s="22">
        <f>IF(CIT_fed_deduction!G48="",0,(CIT_history!G48*(1-CIT_fed_deduction!G48*CIT_history!G$54))/(1-(CIT_fed_deduction!G48*CIT_history!G$54*CIT_history!G48)))</f>
        <v>0</v>
      </c>
      <c r="H48" s="22">
        <f>IF(CIT_fed_deduction!H48="",0,(CIT_history!H48*(1-CIT_fed_deduction!H48*CIT_history!H$54))/(1-(CIT_fed_deduction!H48*CIT_history!H$54*CIT_history!H48)))</f>
        <v>0</v>
      </c>
      <c r="I48" s="22">
        <f>IF(CIT_fed_deduction!I48="",0,(CIT_history!I48*(1-CIT_fed_deduction!I48*CIT_history!I$54))/(1-(CIT_fed_deduction!I48*CIT_history!I$54*CIT_history!I48)))</f>
        <v>0</v>
      </c>
      <c r="J48" s="22">
        <f>IF(CIT_fed_deduction!J48="",0,(CIT_history!J48*(1-CIT_fed_deduction!J48*CIT_history!J$54))/(1-(CIT_fed_deduction!J48*CIT_history!J$54*CIT_history!J48)))</f>
        <v>0</v>
      </c>
      <c r="K48" s="22">
        <f>IF(CIT_fed_deduction!K48="",0,(CIT_history!K48*(1-CIT_fed_deduction!K48*CIT_history!K$54))/(1-(CIT_fed_deduction!K48*CIT_history!K$54*CIT_history!K48)))</f>
        <v>0</v>
      </c>
      <c r="L48" s="22">
        <f>IF(CIT_fed_deduction!L48="",0,(CIT_history!L48*(1-CIT_fed_deduction!L48*CIT_history!L$54))/(1-(CIT_fed_deduction!L48*CIT_history!L$54*CIT_history!L48)))</f>
        <v>0</v>
      </c>
      <c r="M48" s="22">
        <f>IF(CIT_fed_deduction!M48="",0,(CIT_history!M48*(1-CIT_fed_deduction!M48*CIT_history!M$54))/(1-(CIT_fed_deduction!M48*CIT_history!M$54*CIT_history!M48)))</f>
        <v>0</v>
      </c>
      <c r="N48" s="22">
        <f>IF(CIT_fed_deduction!N48="",0,(CIT_history!N48*(1-CIT_fed_deduction!N48*CIT_history!N$54))/(1-(CIT_fed_deduction!N48*CIT_history!N$54*CIT_history!N48)))</f>
        <v>0</v>
      </c>
      <c r="O48" s="22">
        <f>IF(CIT_fed_deduction!O48="",0,(CIT_history!O48*(1-CIT_fed_deduction!O48*CIT_history!O$54))/(1-(CIT_fed_deduction!O48*CIT_history!O$54*CIT_history!O48)))</f>
        <v>0</v>
      </c>
      <c r="P48" s="22">
        <f>IF(CIT_fed_deduction!P48="",0,(CIT_history!P48*(1-CIT_fed_deduction!P48*CIT_history!P$54))/(1-(CIT_fed_deduction!P48*CIT_history!P$54*CIT_history!P48)))</f>
        <v>0</v>
      </c>
      <c r="Q48" s="22">
        <f>IF(CIT_fed_deduction!Q48="",0,(CIT_history!Q48*(1-CIT_fed_deduction!Q48*CIT_history!Q$54))/(1-(CIT_fed_deduction!Q48*CIT_history!Q$54*CIT_history!Q48)))</f>
        <v>0</v>
      </c>
      <c r="R48" s="22">
        <f>IF(CIT_fed_deduction!R48="",0,(CIT_history!R48*(1-CIT_fed_deduction!R48*CIT_history!R$54))/(1-(CIT_fed_deduction!R48*CIT_history!R$54*CIT_history!R48)))</f>
        <v>0.01</v>
      </c>
      <c r="S48" s="22">
        <f>IF(CIT_fed_deduction!S48="",0,(CIT_history!S48*(1-CIT_fed_deduction!S48*CIT_history!S$54))/(1-(CIT_fed_deduction!S48*CIT_history!S$54*CIT_history!S48)))</f>
        <v>0.01</v>
      </c>
      <c r="T48" s="22">
        <f>IF(CIT_fed_deduction!T48="",0,(CIT_history!T48*(1-CIT_fed_deduction!T48*CIT_history!T$54))/(1-(CIT_fed_deduction!T48*CIT_history!T$54*CIT_history!T48)))</f>
        <v>0.01</v>
      </c>
      <c r="U48" s="22">
        <f>IF(CIT_fed_deduction!U48="",0,(CIT_history!U48*(1-CIT_fed_deduction!U48*CIT_history!U$54))/(1-(CIT_fed_deduction!U48*CIT_history!U$54*CIT_history!U48)))</f>
        <v>0.02</v>
      </c>
      <c r="V48" s="22">
        <f>IF(CIT_fed_deduction!V48="",0,(CIT_history!V48*(1-CIT_fed_deduction!V48*CIT_history!V$54))/(1-(CIT_fed_deduction!V48*CIT_history!V$54*CIT_history!V48)))</f>
        <v>0.02</v>
      </c>
      <c r="W48" s="22">
        <f>IF(CIT_fed_deduction!W48="",0,(CIT_history!W48*(1-CIT_fed_deduction!W48*CIT_history!W$54))/(1-(CIT_fed_deduction!W48*CIT_history!W$54*CIT_history!W48)))</f>
        <v>0.02</v>
      </c>
      <c r="X48" s="22">
        <f>IF(CIT_fed_deduction!X48="",0,(CIT_history!X48*(1-CIT_fed_deduction!X48*CIT_history!X$54))/(1-(CIT_fed_deduction!X48*CIT_history!X$54*CIT_history!X48)))</f>
        <v>0.02</v>
      </c>
      <c r="Y48" s="22">
        <f>IF(CIT_fed_deduction!Y48="",0,(CIT_history!Y48*(1-CIT_fed_deduction!Y48*CIT_history!Y$54))/(1-(CIT_fed_deduction!Y48*CIT_history!Y$54*CIT_history!Y48)))</f>
        <v>0.02</v>
      </c>
      <c r="Z48" s="22">
        <f>IF(CIT_fed_deduction!Z48="",0,(CIT_history!Z48*(1-CIT_fed_deduction!Z48*CIT_history!Z$54))/(1-(CIT_fed_deduction!Z48*CIT_history!Z$54*CIT_history!Z48)))</f>
        <v>0.02</v>
      </c>
      <c r="AA48" s="22">
        <f>IF(CIT_fed_deduction!AA48="",0,(CIT_history!AA48*(1-CIT_fed_deduction!AA48*CIT_history!AA$54))/(1-(CIT_fed_deduction!AA48*CIT_history!AA$54*CIT_history!AA48)))</f>
        <v>0.02</v>
      </c>
      <c r="AB48" s="22">
        <f>IF(CIT_fed_deduction!AB48="",0,(CIT_history!AB48*(1-CIT_fed_deduction!AB48*CIT_history!AB$54))/(1-(CIT_fed_deduction!AB48*CIT_history!AB$54*CIT_history!AB48)))</f>
        <v>0.03</v>
      </c>
      <c r="AC48" s="22">
        <f>IF(CIT_fed_deduction!AC48="",0,(CIT_history!AC48*(1-CIT_fed_deduction!AC48*CIT_history!AC$54))/(1-(CIT_fed_deduction!AC48*CIT_history!AC$54*CIT_history!AC48)))</f>
        <v>0.03</v>
      </c>
      <c r="AD48" s="22">
        <f>IF(CIT_fed_deduction!AD48="",0,(CIT_history!AD48*(1-CIT_fed_deduction!AD48*CIT_history!AD$54))/(1-(CIT_fed_deduction!AD48*CIT_history!AD$54*CIT_history!AD48)))</f>
        <v>0.03</v>
      </c>
      <c r="AE48" s="22">
        <f>IF(CIT_fed_deduction!AE48="",0,(CIT_history!AE48*(1-CIT_fed_deduction!AE48*CIT_history!AE$54))/(1-(CIT_fed_deduction!AE48*CIT_history!AE$54*CIT_history!AE48)))</f>
        <v>0.03</v>
      </c>
      <c r="AF48" s="22">
        <f>IF(CIT_fed_deduction!AF48="",0,(CIT_history!AF48*(1-CIT_fed_deduction!AF48*CIT_history!AF$54))/(1-(CIT_fed_deduction!AF48*CIT_history!AF$54*CIT_history!AF48)))</f>
        <v>0.03</v>
      </c>
      <c r="AG48" s="22">
        <f>IF(CIT_fed_deduction!AG48="",0,(CIT_history!AG48*(1-CIT_fed_deduction!AG48*CIT_history!AG$54))/(1-(CIT_fed_deduction!AG48*CIT_history!AG$54*CIT_history!AG48)))</f>
        <v>0.03</v>
      </c>
      <c r="AH48" s="22">
        <f>IF(CIT_fed_deduction!AH48="",0,(CIT_history!AH48*(1-CIT_fed_deduction!AH48*CIT_history!AH$54))/(1-(CIT_fed_deduction!AH48*CIT_history!AH$54*CIT_history!AH48)))</f>
        <v>0.03</v>
      </c>
      <c r="AI48" s="22">
        <f>IF(CIT_fed_deduction!AI48="",0,(CIT_history!AI48*(1-CIT_fed_deduction!AI48*CIT_history!AI$54))/(1-(CIT_fed_deduction!AI48*CIT_history!AI$54*CIT_history!AI48)))</f>
        <v>0.03</v>
      </c>
      <c r="AJ48" s="22">
        <f>IF(CIT_fed_deduction!AJ48="",0,(CIT_history!AJ48*(1-CIT_fed_deduction!AJ48*CIT_history!AJ$54))/(1-(CIT_fed_deduction!AJ48*CIT_history!AJ$54*CIT_history!AJ48)))</f>
        <v>0.03</v>
      </c>
      <c r="AK48" s="22">
        <f>IF(CIT_fed_deduction!AK48="",0,(CIT_history!AK48*(1-CIT_fed_deduction!AK48*CIT_history!AK$54))/(1-(CIT_fed_deduction!AK48*CIT_history!AK$54*CIT_history!AK48)))</f>
        <v>0.03</v>
      </c>
      <c r="AL48" s="22">
        <f>IF(CIT_fed_deduction!AL48="",0,(CIT_history!AL48*(1-CIT_fed_deduction!AL48*CIT_history!AL$54))/(1-(CIT_fed_deduction!AL48*CIT_history!AL$54*CIT_history!AL48)))</f>
        <v>0.03</v>
      </c>
      <c r="AM48" s="22">
        <f>IF(CIT_fed_deduction!AM48="",0,(CIT_history!AM48*(1-CIT_fed_deduction!AM48*CIT_history!AM$54))/(1-(CIT_fed_deduction!AM48*CIT_history!AM$54*CIT_history!AM48)))</f>
        <v>0.03</v>
      </c>
      <c r="AN48" s="22">
        <f>IF(CIT_fed_deduction!AN48="",0,(CIT_history!AN48*(1-CIT_fed_deduction!AN48*CIT_history!AN$54))/(1-(CIT_fed_deduction!AN48*CIT_history!AN$54*CIT_history!AN48)))</f>
        <v>0.03</v>
      </c>
      <c r="AO48" s="22">
        <f>IF(CIT_fed_deduction!AO48="",0,(CIT_history!AO48*(1-CIT_fed_deduction!AO48*CIT_history!AO$54))/(1-(CIT_fed_deduction!AO48*CIT_history!AO$54*CIT_history!AO48)))</f>
        <v>0.03</v>
      </c>
      <c r="AP48" s="22">
        <f>IF(CIT_fed_deduction!AP48="",0,(CIT_history!AP48*(1-CIT_fed_deduction!AP48*CIT_history!AP$54))/(1-(CIT_fed_deduction!AP48*CIT_history!AP$54*CIT_history!AP48)))</f>
        <v>0.03</v>
      </c>
      <c r="AQ48" s="22">
        <f>IF(CIT_fed_deduction!AQ48="",0,(CIT_history!AQ48*(1-CIT_fed_deduction!AQ48*CIT_history!AQ$54))/(1-(CIT_fed_deduction!AQ48*CIT_history!AQ$54*CIT_history!AQ48)))</f>
        <v>0.03</v>
      </c>
      <c r="AR48" s="22">
        <f>IF(CIT_fed_deduction!AR48="",0,(CIT_history!AR48*(1-CIT_fed_deduction!AR48*CIT_history!AR$54))/(1-(CIT_fed_deduction!AR48*CIT_history!AR$54*CIT_history!AR48)))</f>
        <v>0.03</v>
      </c>
      <c r="AS48" s="22">
        <f>IF(CIT_fed_deduction!AS48="",0,(CIT_history!AS48*(1-CIT_fed_deduction!AS48*CIT_history!AS$54))/(1-(CIT_fed_deduction!AS48*CIT_history!AS$54*CIT_history!AS48)))</f>
        <v>0.03</v>
      </c>
      <c r="AT48" s="22">
        <f>IF(CIT_fed_deduction!AT48="",0,(CIT_history!AT48*(1-CIT_fed_deduction!AT48*CIT_history!AT$54))/(1-(CIT_fed_deduction!AT48*CIT_history!AT$54*CIT_history!AT48)))</f>
        <v>0.03</v>
      </c>
      <c r="AU48" s="22">
        <f>IF(CIT_fed_deduction!AU48="",0,(CIT_history!AU48*(1-CIT_fed_deduction!AU48*CIT_history!AU$54))/(1-(CIT_fed_deduction!AU48*CIT_history!AU$54*CIT_history!AU48)))</f>
        <v>0.03</v>
      </c>
      <c r="AV48" s="22">
        <f>IF(CIT_fed_deduction!AV48="",0,(CIT_history!AV48*(1-CIT_fed_deduction!AV48*CIT_history!AV$54))/(1-(CIT_fed_deduction!AV48*CIT_history!AV$54*CIT_history!AV48)))</f>
        <v>0.03</v>
      </c>
      <c r="AW48" s="22">
        <f>IF(CIT_fed_deduction!AW48="",0,(CIT_history!AW48*(1-CIT_fed_deduction!AW48*CIT_history!AW$54))/(1-(CIT_fed_deduction!AW48*CIT_history!AW$54*CIT_history!AW48)))</f>
        <v>0.03</v>
      </c>
      <c r="AX48" s="22">
        <f>IF(CIT_fed_deduction!AX48="",0,(CIT_history!AX48*(1-CIT_fed_deduction!AX48*CIT_history!AX$54))/(1-(CIT_fed_deduction!AX48*CIT_history!AX$54*CIT_history!AX48)))</f>
        <v>0.05</v>
      </c>
      <c r="AY48" s="22">
        <f>IF(CIT_fed_deduction!AY48="",0,(CIT_history!AY48*(1-CIT_fed_deduction!AY48*CIT_history!AY$54))/(1-(CIT_fed_deduction!AY48*CIT_history!AY$54*CIT_history!AY48)))</f>
        <v>0.05</v>
      </c>
      <c r="AZ48" s="22">
        <f>IF(CIT_fed_deduction!AZ48="",0,(CIT_history!AZ48*(1-CIT_fed_deduction!AZ48*CIT_history!AZ$54))/(1-(CIT_fed_deduction!AZ48*CIT_history!AZ$54*CIT_history!AZ48)))</f>
        <v>0.05</v>
      </c>
      <c r="BA48" s="22">
        <f>IF(CIT_fed_deduction!BA48="",0,(CIT_history!BA48*(1-CIT_fed_deduction!BA48*CIT_history!BA$54))/(1-(CIT_fed_deduction!BA48*CIT_history!BA$54*CIT_history!BA48)))</f>
        <v>0.05</v>
      </c>
      <c r="BB48" s="22">
        <f>IF(CIT_fed_deduction!BB48="",0,(CIT_history!BB48*(1-CIT_fed_deduction!BB48*CIT_history!BB$54))/(1-(CIT_fed_deduction!BB48*CIT_history!BB$54*CIT_history!BB48)))</f>
        <v>0.05</v>
      </c>
      <c r="BC48" s="22">
        <f>IF(CIT_fed_deduction!BC48="",0,(CIT_history!BC48*(1-CIT_fed_deduction!BC48*CIT_history!BC$54))/(1-(CIT_fed_deduction!BC48*CIT_history!BC$54*CIT_history!BC48)))</f>
        <v>0.05</v>
      </c>
      <c r="BD48" s="22">
        <f>IF(CIT_fed_deduction!BD48="",0,(CIT_history!BD48*(1-CIT_fed_deduction!BD48*CIT_history!BD$54))/(1-(CIT_fed_deduction!BD48*CIT_history!BD$54*CIT_history!BD48)))</f>
        <v>0.05</v>
      </c>
      <c r="BE48" s="22">
        <f>IF(CIT_fed_deduction!BE48="",0,(CIT_history!BE48*(1-CIT_fed_deduction!BE48*CIT_history!BE$54))/(1-(CIT_fed_deduction!BE48*CIT_history!BE$54*CIT_history!BE48)))</f>
        <v>0.05</v>
      </c>
      <c r="BF48" s="22">
        <f>IF(CIT_fed_deduction!BF48="",0,(CIT_history!BF48*(1-CIT_fed_deduction!BF48*CIT_history!BF$54))/(1-(CIT_fed_deduction!BF48*CIT_history!BF$54*CIT_history!BF48)))</f>
        <v>0.05</v>
      </c>
      <c r="BG48" s="22">
        <f>IF(CIT_fed_deduction!BG48="",0,(CIT_history!BG48*(1-CIT_fed_deduction!BG48*CIT_history!BG$54))/(1-(CIT_fed_deduction!BG48*CIT_history!BG$54*CIT_history!BG48)))</f>
        <v>0.05</v>
      </c>
      <c r="BH48" s="22">
        <f>IF(CIT_fed_deduction!BH48="",0,(CIT_history!BH48*(1-CIT_fed_deduction!BH48*CIT_history!BH$54))/(1-(CIT_fed_deduction!BH48*CIT_history!BH$54*CIT_history!BH48)))</f>
        <v>0.05</v>
      </c>
      <c r="BI48" s="22">
        <f>IF(CIT_fed_deduction!BI48="",0,(CIT_history!BI48*(1-CIT_fed_deduction!BI48*CIT_history!BI$54))/(1-(CIT_fed_deduction!BI48*CIT_history!BI$54*CIT_history!BI48)))</f>
        <v>0.05</v>
      </c>
      <c r="BJ48" s="22">
        <f>IF(CIT_fed_deduction!BJ48="",0,(CIT_history!BJ48*(1-CIT_fed_deduction!BJ48*CIT_history!BJ$54))/(1-(CIT_fed_deduction!BJ48*CIT_history!BJ$54*CIT_history!BJ48)))</f>
        <v>0.05</v>
      </c>
      <c r="BK48" s="22">
        <f>IF(CIT_fed_deduction!BK48="",0,(CIT_history!BK48*(1-CIT_fed_deduction!BK48*CIT_history!BK$54))/(1-(CIT_fed_deduction!BK48*CIT_history!BK$54*CIT_history!BK48)))</f>
        <v>0.05</v>
      </c>
      <c r="BL48" s="22">
        <f>IF(CIT_fed_deduction!BL48="",0,(CIT_history!BL48*(1-CIT_fed_deduction!BL48*CIT_history!BL$54))/(1-(CIT_fed_deduction!BL48*CIT_history!BL$54*CIT_history!BL48)))</f>
        <v>0.05</v>
      </c>
      <c r="BM48" s="22">
        <f>IF(CIT_fed_deduction!BM48="",0,(CIT_history!BM48*(1-CIT_fed_deduction!BM48*CIT_history!BM$54))/(1-(CIT_fed_deduction!BM48*CIT_history!BM$54*CIT_history!BM48)))</f>
        <v>0.05</v>
      </c>
      <c r="BN48" s="22">
        <f>IF(CIT_fed_deduction!BN48="",0,(CIT_history!BN48*(1-CIT_fed_deduction!BN48*CIT_history!BN$54))/(1-(CIT_fed_deduction!BN48*CIT_history!BN$54*CIT_history!BN48)))</f>
        <v>0.05</v>
      </c>
      <c r="BO48" s="22">
        <f>IF(CIT_fed_deduction!BO48="",0,(CIT_history!BO48*(1-CIT_fed_deduction!BO48*CIT_history!BO$54))/(1-(CIT_fed_deduction!BO48*CIT_history!BO$54*CIT_history!BO48)))</f>
        <v>0.05</v>
      </c>
      <c r="BP48" s="22">
        <f>IF(CIT_fed_deduction!BP48="",0,(CIT_history!BP48*(1-CIT_fed_deduction!BP48*CIT_history!BP$54))/(1-(CIT_fed_deduction!BP48*CIT_history!BP$54*CIT_history!BP48)))</f>
        <v>0.05</v>
      </c>
      <c r="BQ48" s="22">
        <f>IF(CIT_fed_deduction!BQ48="",0,(CIT_history!BQ48*(1-CIT_fed_deduction!BQ48*CIT_history!BQ$54))/(1-(CIT_fed_deduction!BQ48*CIT_history!BQ$54*CIT_history!BQ48)))</f>
        <v>0.05</v>
      </c>
      <c r="BR48" s="22">
        <f>IF(CIT_fed_deduction!BR48="",0,(CIT_history!BR48*(1-CIT_fed_deduction!BR48*CIT_history!BR$54))/(1-(CIT_fed_deduction!BR48*CIT_history!BR$54*CIT_history!BR48)))</f>
        <v>0.05</v>
      </c>
      <c r="BS48" s="22">
        <f>IF(CIT_fed_deduction!BS48="",0,(CIT_history!BS48*(1-CIT_fed_deduction!BS48*CIT_history!BS$54))/(1-(CIT_fed_deduction!BS48*CIT_history!BS$54*CIT_history!BS48)))</f>
        <v>0.05</v>
      </c>
      <c r="BT48" s="22">
        <f>IF(CIT_fed_deduction!BT48="",0,(CIT_history!BT48*(1-CIT_fed_deduction!BT48*CIT_history!BT$54))/(1-(CIT_fed_deduction!BT48*CIT_history!BT$54*CIT_history!BT48)))</f>
        <v>0.05</v>
      </c>
      <c r="BU48" s="22">
        <f>IF(CIT_fed_deduction!BU48="",0,(CIT_history!BU48*(1-CIT_fed_deduction!BU48*CIT_history!BU$54))/(1-(CIT_fed_deduction!BU48*CIT_history!BU$54*CIT_history!BU48)))</f>
        <v>0.05</v>
      </c>
      <c r="BV48" s="22">
        <f>IF(CIT_fed_deduction!BV48="",0,(CIT_history!BV48*(1-CIT_fed_deduction!BV48*CIT_history!BV$54))/(1-(CIT_fed_deduction!BV48*CIT_history!BV$54*CIT_history!BV48)))</f>
        <v>0.06</v>
      </c>
      <c r="BW48" s="22">
        <f>IF(CIT_fed_deduction!BW48="",0,(CIT_history!BW48*(1-CIT_fed_deduction!BW48*CIT_history!BW$54))/(1-(CIT_fed_deduction!BW48*CIT_history!BW$54*CIT_history!BW48)))</f>
        <v>0.06</v>
      </c>
      <c r="BX48" s="22">
        <f>IF(CIT_fed_deduction!BX48="",0,(CIT_history!BX48*(1-CIT_fed_deduction!BX48*CIT_history!BX$54))/(1-(CIT_fed_deduction!BX48*CIT_history!BX$54*CIT_history!BX48)))</f>
        <v>0.06</v>
      </c>
      <c r="BY48" s="22">
        <f>IF(CIT_fed_deduction!BY48="",0,(CIT_history!BY48*(1-CIT_fed_deduction!BY48*CIT_history!BY$54))/(1-(CIT_fed_deduction!BY48*CIT_history!BY$54*CIT_history!BY48)))</f>
        <v>0.06</v>
      </c>
      <c r="BZ48" s="22">
        <f>IF(CIT_fed_deduction!BZ48="",0,(CIT_history!BZ48*(1-CIT_fed_deduction!BZ48*CIT_history!BZ$54))/(1-(CIT_fed_deduction!BZ48*CIT_history!BZ$54*CIT_history!BZ48)))</f>
        <v>0.06</v>
      </c>
      <c r="CA48" s="22">
        <f>IF(CIT_fed_deduction!CA48="",0,(CIT_history!CA48*(1-CIT_fed_deduction!CA48*CIT_history!CA$54))/(1-(CIT_fed_deduction!CA48*CIT_history!CA$54*CIT_history!CA48)))</f>
        <v>0.06</v>
      </c>
      <c r="CB48" s="22">
        <f>IF(CIT_fed_deduction!CB48="",0,(CIT_history!CB48*(1-CIT_fed_deduction!CB48*CIT_history!CB$54))/(1-(CIT_fed_deduction!CB48*CIT_history!CB$54*CIT_history!CB48)))</f>
        <v>0.06</v>
      </c>
      <c r="CC48" s="22">
        <f>IF(CIT_fed_deduction!CC48="",0,(CIT_history!CC48*(1-CIT_fed_deduction!CC48*CIT_history!CC$54))/(1-(CIT_fed_deduction!CC48*CIT_history!CC$54*CIT_history!CC48)))</f>
        <v>0.06</v>
      </c>
      <c r="CD48" s="22">
        <f>IF(CIT_fed_deduction!CD48="",0,(CIT_history!CD48*(1-CIT_fed_deduction!CD48*CIT_history!CD$54))/(1-(CIT_fed_deduction!CD48*CIT_history!CD$54*CIT_history!CD48)))</f>
        <v>0.06</v>
      </c>
      <c r="CE48" s="22">
        <f>IF(CIT_fed_deduction!CE48="",0,(CIT_history!CE48*(1-CIT_fed_deduction!CE48*CIT_history!CE$54))/(1-(CIT_fed_deduction!CE48*CIT_history!CE$54*CIT_history!CE48)))</f>
        <v>0.06</v>
      </c>
      <c r="CF48" s="22">
        <f>IF(CIT_fed_deduction!CF48="",0,(CIT_history!CF48*(1-CIT_fed_deduction!CF48*CIT_history!CF$54))/(1-(CIT_fed_deduction!CF48*CIT_history!CF$54*CIT_history!CF48)))</f>
        <v>0.06</v>
      </c>
      <c r="CG48" s="22">
        <f>IF(CIT_fed_deduction!CG48="",0,(CIT_history!CG48*(1-CIT_fed_deduction!CG48*CIT_history!CG$54))/(1-(CIT_fed_deduction!CG48*CIT_history!CG$54*CIT_history!CG48)))</f>
        <v>0.06</v>
      </c>
      <c r="CH48" s="22">
        <f>IF(CIT_fed_deduction!CH48="",0,(CIT_history!CH48*(1-CIT_fed_deduction!CH48*CIT_history!CH$54))/(1-(CIT_fed_deduction!CH48*CIT_history!CH$54*CIT_history!CH48)))</f>
        <v>0.06</v>
      </c>
      <c r="CI48" s="22">
        <f>IF(CIT_fed_deduction!CI48="",0,(CIT_history!CI48*(1-CIT_fed_deduction!CI48*CIT_history!CI$54))/(1-(CIT_fed_deduction!CI48*CIT_history!CI$54*CIT_history!CI48)))</f>
        <v>0.06</v>
      </c>
      <c r="CJ48" s="22">
        <f>IF(CIT_fed_deduction!CJ48="",0,(CIT_history!CJ48*(1-CIT_fed_deduction!CJ48*CIT_history!CJ$54))/(1-(CIT_fed_deduction!CJ48*CIT_history!CJ$54*CIT_history!CJ48)))</f>
        <v>0.06</v>
      </c>
      <c r="CK48" s="22">
        <f>IF(CIT_fed_deduction!CK48="",0,(CIT_history!CK48*(1-CIT_fed_deduction!CK48*CIT_history!CK$54))/(1-(CIT_fed_deduction!CK48*CIT_history!CK$54*CIT_history!CK48)))</f>
        <v>0.06</v>
      </c>
      <c r="CL48" s="22">
        <f>IF(CIT_fed_deduction!CL48="",0,(CIT_history!CL48*(1-CIT_fed_deduction!CL48*CIT_history!CL$54))/(1-(CIT_fed_deduction!CL48*CIT_history!CL$54*CIT_history!CL48)))</f>
        <v>0.06</v>
      </c>
      <c r="CM48" s="22">
        <f>IF(CIT_fed_deduction!CM48="",0,(CIT_history!CM48*(1-CIT_fed_deduction!CM48*CIT_history!CM$54))/(1-(CIT_fed_deduction!CM48*CIT_history!CM$54*CIT_history!CM48)))</f>
        <v>0.06</v>
      </c>
      <c r="CN48" s="22">
        <f>IF(CIT_fed_deduction!CN48="",0,(CIT_history!CN48*(1-CIT_fed_deduction!CN48*CIT_history!CN$54))/(1-(CIT_fed_deduction!CN48*CIT_history!CN$54*CIT_history!CN48)))</f>
        <v>0.06</v>
      </c>
      <c r="CO48" s="22">
        <f>IF(CIT_fed_deduction!CO48="",0,(CIT_history!CO48*(1-CIT_fed_deduction!CO48*CIT_history!CO$54))/(1-(CIT_fed_deduction!CO48*CIT_history!CO$54*CIT_history!CO48)))</f>
        <v>0.06</v>
      </c>
      <c r="CP48" s="22">
        <f>IF(CIT_fed_deduction!CP48="",0,(CIT_history!CP48*(1-CIT_fed_deduction!CP48*CIT_history!CP$54))/(1-(CIT_fed_deduction!CP48*CIT_history!CP$54*CIT_history!CP48)))</f>
        <v>0.06</v>
      </c>
      <c r="CQ48" s="22">
        <f>IF(CIT_fed_deduction!CQ48="",0,(CIT_history!CQ48*(1-CIT_fed_deduction!CQ48*CIT_history!CQ$54))/(1-(CIT_fed_deduction!CQ48*CIT_history!CQ$54*CIT_history!CQ48)))</f>
        <v>0.06</v>
      </c>
      <c r="CR48" s="22">
        <f>IF(CIT_fed_deduction!CR48="",0,(CIT_history!CR48*(1-CIT_fed_deduction!CR48*CIT_history!CR$54))/(1-(CIT_fed_deduction!CR48*CIT_history!CR$54*CIT_history!CR48)))</f>
        <v>0.06</v>
      </c>
      <c r="CS48" s="22">
        <f>IF(CIT_fed_deduction!CS48="",0,(CIT_history!CS48*(1-CIT_fed_deduction!CS48*CIT_history!CS$54))/(1-(CIT_fed_deduction!CS48*CIT_history!CS$54*CIT_history!CS48)))</f>
        <v>0.06</v>
      </c>
      <c r="CT48" s="22">
        <f>IF(CIT_fed_deduction!CT48="",0,(CIT_history!CT48*(1-CIT_fed_deduction!CT48*CIT_history!CT$54))/(1-(CIT_fed_deduction!CT48*CIT_history!CT$54*CIT_history!CT48)))</f>
        <v>0.06</v>
      </c>
      <c r="CU48" s="22">
        <f>IF(CIT_fed_deduction!CU48="",0,(CIT_history!CU48*(1-CIT_fed_deduction!CU48*CIT_history!CU$54))/(1-(CIT_fed_deduction!CU48*CIT_history!CU$54*CIT_history!CU48)))</f>
        <v>0.06</v>
      </c>
      <c r="CV48" s="22">
        <f>IF(CIT_fed_deduction!CV48="",0,(CIT_history!CV48*(1-CIT_fed_deduction!CV48*CIT_history!CV$54))/(1-(CIT_fed_deduction!CV48*CIT_history!CV$54*CIT_history!CV48)))</f>
        <v>0.06</v>
      </c>
      <c r="CW48" s="22">
        <f>IF(CIT_fed_deduction!CW48="",0,(CIT_history!CW48*(1-CIT_fed_deduction!CW48*CIT_history!CW$54))/(1-(CIT_fed_deduction!CW48*CIT_history!CW$54*CIT_history!CW48)))</f>
        <v>0.06</v>
      </c>
      <c r="CX48" s="22">
        <f>IF(CIT_fed_deduction!CX48="",0,(CIT_history!CX48*(1-CIT_fed_deduction!CX48*CIT_history!CX$54))/(1-(CIT_fed_deduction!CX48*CIT_history!CX$54*CIT_history!CX48)))</f>
        <v>0.06</v>
      </c>
      <c r="CY48" s="22">
        <f>IF(CIT_fed_deduction!CY48="",0,(CIT_history!CY48*(1-CIT_fed_deduction!CY48*CIT_history!CY$54))/(1-(CIT_fed_deduction!CY48*CIT_history!CY$54*CIT_history!CY48)))</f>
        <v>0.06</v>
      </c>
      <c r="CZ48" s="22">
        <f>IF(CIT_fed_deduction!CZ48="",0,(CIT_history!CZ48*(1-CIT_fed_deduction!CZ48*CIT_history!CZ$54))/(1-(CIT_fed_deduction!CZ48*CIT_history!CZ$54*CIT_history!CZ48)))</f>
        <v>0.06</v>
      </c>
      <c r="DA48" s="22">
        <f>IF(CIT_fed_deduction!DA48="",0,(CIT_history!DA48*(1-CIT_fed_deduction!DA48*CIT_history!DA$54))/(1-(CIT_fed_deduction!DA48*CIT_history!DA$54*CIT_history!DA48)))</f>
        <v>0.06</v>
      </c>
      <c r="DB48" s="22">
        <f>IF(CIT_fed_deduction!DB48="",0,(CIT_history!DB48*(1-CIT_fed_deduction!DB48*CIT_history!DB$54))/(1-(CIT_fed_deduction!DB48*CIT_history!DB$54*CIT_history!DB48)))</f>
        <v>0.06</v>
      </c>
      <c r="DC48" s="22">
        <f>IF(CIT_fed_deduction!DC48="",0,(CIT_history!DC48*(1-CIT_fed_deduction!DC48*CIT_history!DC$54))/(1-(CIT_fed_deduction!DC48*CIT_history!DC$54*CIT_history!DC48)))</f>
        <v>0.06</v>
      </c>
      <c r="DD48" s="22">
        <f>IF(CIT_fed_deduction!DD48="",0,(CIT_history!DD48*(1-CIT_fed_deduction!DD48*CIT_history!DD$54))/(1-(CIT_fed_deduction!DD48*CIT_history!DD$54*CIT_history!DD48)))</f>
        <v>0.06</v>
      </c>
      <c r="DE48" s="22">
        <f>IF(CIT_fed_deduction!DE48="",0,(CIT_history!DE48*(1-CIT_fed_deduction!DE48*CIT_history!DE$54))/(1-(CIT_fed_deduction!DE48*CIT_history!DE$54*CIT_history!DE48)))</f>
        <v>0.06</v>
      </c>
      <c r="DF48" s="22">
        <f>IF(CIT_fed_deduction!DF48="",0,(CIT_history!DF48*(1-CIT_fed_deduction!DF48*CIT_history!DF$54))/(1-(CIT_fed_deduction!DF48*CIT_history!DF$54*CIT_history!DF48)))</f>
        <v>0.06</v>
      </c>
      <c r="DG48" s="22">
        <f>IF(CIT_fed_deduction!DG48="",0,(CIT_history!DG48*(1-CIT_fed_deduction!DG48*CIT_history!DG$54))/(1-(CIT_fed_deduction!DG48*CIT_history!DG$54*CIT_history!DG48)))</f>
        <v>0.06</v>
      </c>
      <c r="DH48" s="22">
        <f>IF(CIT_fed_deduction!DH48="",0,(CIT_history!DH48*(1-CIT_fed_deduction!DH48*CIT_history!DH$54))/(1-(CIT_fed_deduction!DH48*CIT_history!DH$54*CIT_history!DH48)))</f>
        <v>0.06</v>
      </c>
      <c r="DI48" s="22">
        <f>IF(CIT_fed_deduction!DI48="",0,(CIT_history!DI48*(1-CIT_fed_deduction!DI48*CIT_history!DI$54))/(1-(CIT_fed_deduction!DI48*CIT_history!DI$54*CIT_history!DI48)))</f>
        <v>0.06</v>
      </c>
      <c r="DJ48" s="22">
        <f>IF(CIT_fed_deduction!DJ48="",0,(CIT_history!DJ48*(1-CIT_fed_deduction!DJ48*CIT_history!DJ$54))/(1-(CIT_fed_deduction!DJ48*CIT_history!DJ$54*CIT_history!DJ48)))</f>
        <v>0.06</v>
      </c>
      <c r="DK48" s="22">
        <f>IF(CIT_fed_deduction!DK48="",0,(CIT_history!DK48*(1-CIT_fed_deduction!DK48*CIT_history!DK$54))/(1-(CIT_fed_deduction!DK48*CIT_history!DK$54*CIT_history!DK48)))</f>
        <v>0.06</v>
      </c>
      <c r="DL48" s="22">
        <f>IF(CIT_fed_deduction!DL48="",0,(CIT_history!DL48*(1-CIT_fed_deduction!DL48*CIT_history!DL$54))/(1-(CIT_fed_deduction!DL48*CIT_history!DL$54*CIT_history!DL48)))</f>
        <v>0.06</v>
      </c>
      <c r="DM48" s="22">
        <f>IF(CIT_fed_deduction!DM48="",0,(CIT_history!DM48*(1-CIT_fed_deduction!DM48*CIT_history!DM$54))/(1-(CIT_fed_deduction!DM48*CIT_history!DM$54*CIT_history!DM48)))</f>
        <v>0.06</v>
      </c>
      <c r="DN48" s="22">
        <f>IF(CIT_fed_deduction!DN48="",0,(CIT_history!DN48*(1-CIT_fed_deduction!DN48*CIT_history!DN$54))/(1-(CIT_fed_deduction!DN48*CIT_history!DN$54*CIT_history!DN48)))</f>
        <v>0.06</v>
      </c>
      <c r="DO48" s="22">
        <f>IF(CIT_fed_deduction!DO48="",0,(CIT_history!DO48*(1-CIT_fed_deduction!DO48*CIT_history!DO$54))/(1-(CIT_fed_deduction!DO48*CIT_history!DO$54*CIT_history!DO48)))</f>
        <v>0.06</v>
      </c>
      <c r="DP48" s="22">
        <f>IF(CIT_fed_deduction!DP48="",0,(CIT_history!DP48*(1-CIT_fed_deduction!DP48*CIT_history!DP$54))/(1-(CIT_fed_deduction!DP48*CIT_history!DP$54*CIT_history!DP48)))</f>
        <v>0.06</v>
      </c>
      <c r="DQ48" s="22">
        <f>IF(CIT_fed_deduction!DQ48="",0,(CIT_history!DQ48*(1-CIT_fed_deduction!DQ48*CIT_history!DQ$54))/(1-(CIT_fed_deduction!DQ48*CIT_history!DQ$54*CIT_history!DQ48)))</f>
        <v>0.06</v>
      </c>
      <c r="DR48" s="22">
        <f>IF(CIT_fed_deduction!DR48="",0,(CIT_history!DR48*(1-CIT_fed_deduction!DR48*CIT_history!DR$54))/(1-(CIT_fed_deduction!DR48*CIT_history!DR$54*CIT_history!DR48)))</f>
        <v>0.06</v>
      </c>
      <c r="DS48" s="22">
        <f>IF(CIT_fed_deduction!DS48="",0,(CIT_history!DS48*(1-CIT_fed_deduction!DS48*CIT_history!DS$54))/(1-(CIT_fed_deduction!DS48*CIT_history!DS$54*CIT_history!DS48)))</f>
        <v>0.06</v>
      </c>
      <c r="DT48" s="22">
        <f>IF(CIT_fed_deduction!DT48="",0,(CIT_history!DT48*(1-CIT_fed_deduction!DT48*CIT_history!DT$54))/(1-(CIT_fed_deduction!DT48*CIT_history!DT$54*CIT_history!DT48)))</f>
        <v>0.06</v>
      </c>
      <c r="DU48" s="22">
        <f>IF(CIT_fed_deduction!DU48="",0,(CIT_history!DU48*(1-CIT_fed_deduction!DU48*CIT_history!DU$54))/(1-(CIT_fed_deduction!DU48*CIT_history!DU$54*CIT_history!DU48)))</f>
        <v>0.06</v>
      </c>
      <c r="DV48" s="22">
        <f>IF(CIT_fed_deduction!DV48="",0,(CIT_history!DV48*(1-CIT_fed_deduction!DV48*CIT_history!DV$54))/(1-(CIT_fed_deduction!DV48*CIT_history!DV$54*CIT_history!DV48)))</f>
        <v>0.06</v>
      </c>
      <c r="DW48" s="22">
        <f>IF(CIT_fed_deduction!DW48="",0,(CIT_history!DW48*(1-CIT_fed_deduction!DW48*CIT_history!DW$54))/(1-(CIT_fed_deduction!DW48*CIT_history!DW$54*CIT_history!DW48)))</f>
        <v>0.06</v>
      </c>
      <c r="DX48" s="22">
        <f>IF(CIT_fed_deduction!DX48="",0,(CIT_history!DX48*(1-CIT_fed_deduction!DX48*CIT_history!DX$54))/(1-(CIT_fed_deduction!DX48*CIT_history!DX$54*CIT_history!DX48)))</f>
        <v>0.06</v>
      </c>
      <c r="DY48" s="144">
        <f>IF(CIT_fed_deduction!DY48="",0,(CIT_history!DY48*(1-CIT_fed_deduction!DY48*CIT_history!DY$54))/(1-(CIT_fed_deduction!DY48*CIT_history!DY$54*CIT_history!DY48)))</f>
        <v>0.06</v>
      </c>
      <c r="DZ48" s="68"/>
      <c r="EA48" s="68"/>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1"/>
      <c r="FL48" s="1"/>
      <c r="FM48" s="1"/>
      <c r="FN48" s="1"/>
    </row>
    <row r="49" spans="1:170" ht="15" customHeight="1">
      <c r="A49" s="137" t="s">
        <v>73</v>
      </c>
      <c r="B49" s="22">
        <f>IF(CIT_fed_deduction!B49="",0,(CIT_history!B49*(1-CIT_fed_deduction!B49*CIT_history!B$54))/(1-(CIT_fed_deduction!B49*CIT_history!B$54*CIT_history!B49)))</f>
        <v>0</v>
      </c>
      <c r="C49" s="22">
        <f>IF(CIT_fed_deduction!C49="",0,(CIT_history!C49*(1-CIT_fed_deduction!C49*CIT_history!C$54))/(1-(CIT_fed_deduction!C49*CIT_history!C$54*CIT_history!C49)))</f>
        <v>0</v>
      </c>
      <c r="D49" s="22">
        <f>IF(CIT_fed_deduction!D49="",0,(CIT_history!D49*(1-CIT_fed_deduction!D49*CIT_history!D$54))/(1-(CIT_fed_deduction!D49*CIT_history!D$54*CIT_history!D49)))</f>
        <v>0</v>
      </c>
      <c r="E49" s="22">
        <f>IF(CIT_fed_deduction!E49="",0,(CIT_history!E49*(1-CIT_fed_deduction!E49*CIT_history!E$54))/(1-(CIT_fed_deduction!E49*CIT_history!E$54*CIT_history!E49)))</f>
        <v>0</v>
      </c>
      <c r="F49" s="22">
        <f>IF(CIT_fed_deduction!F49="",0,(CIT_history!F49*(1-CIT_fed_deduction!F49*CIT_history!F$54))/(1-(CIT_fed_deduction!F49*CIT_history!F$54*CIT_history!F49)))</f>
        <v>0</v>
      </c>
      <c r="G49" s="22">
        <f>IF(CIT_fed_deduction!G49="",0,(CIT_history!G49*(1-CIT_fed_deduction!G49*CIT_history!G$54))/(1-(CIT_fed_deduction!G49*CIT_history!G$54*CIT_history!G49)))</f>
        <v>0</v>
      </c>
      <c r="H49" s="22">
        <f>IF(CIT_fed_deduction!H49="",0,(CIT_history!H49*(1-CIT_fed_deduction!H49*CIT_history!H$54))/(1-(CIT_fed_deduction!H49*CIT_history!H$54*CIT_history!H49)))</f>
        <v>0</v>
      </c>
      <c r="I49" s="22">
        <f>IF(CIT_fed_deduction!I49="",0,(CIT_history!I49*(1-CIT_fed_deduction!I49*CIT_history!I$54))/(1-(CIT_fed_deduction!I49*CIT_history!I$54*CIT_history!I49)))</f>
        <v>0</v>
      </c>
      <c r="J49" s="22">
        <f>IF(CIT_fed_deduction!J49="",0,(CIT_history!J49*(1-CIT_fed_deduction!J49*CIT_history!J$54))/(1-(CIT_fed_deduction!J49*CIT_history!J$54*CIT_history!J49)))</f>
        <v>0</v>
      </c>
      <c r="K49" s="22">
        <f>IF(CIT_fed_deduction!K49="",0,(CIT_history!K49*(1-CIT_fed_deduction!K49*CIT_history!K$54))/(1-(CIT_fed_deduction!K49*CIT_history!K$54*CIT_history!K49)))</f>
        <v>0</v>
      </c>
      <c r="L49" s="22">
        <f>IF(CIT_fed_deduction!L49="",0,(CIT_history!L49*(1-CIT_fed_deduction!L49*CIT_history!L$54))/(1-(CIT_fed_deduction!L49*CIT_history!L$54*CIT_history!L49)))</f>
        <v>0</v>
      </c>
      <c r="M49" s="22">
        <f>IF(CIT_fed_deduction!M49="",0,(CIT_history!M49*(1-CIT_fed_deduction!M49*CIT_history!M$54))/(1-(CIT_fed_deduction!M49*CIT_history!M$54*CIT_history!M49)))</f>
        <v>0</v>
      </c>
      <c r="N49" s="22">
        <f>IF(CIT_fed_deduction!N49="",0,(CIT_history!N49*(1-CIT_fed_deduction!N49*CIT_history!N$54))/(1-(CIT_fed_deduction!N49*CIT_history!N$54*CIT_history!N49)))</f>
        <v>0</v>
      </c>
      <c r="O49" s="22">
        <f>IF(CIT_fed_deduction!O49="",0,(CIT_history!O49*(1-CIT_fed_deduction!O49*CIT_history!O$54))/(1-(CIT_fed_deduction!O49*CIT_history!O$54*CIT_history!O49)))</f>
        <v>0</v>
      </c>
      <c r="P49" s="22">
        <f>IF(CIT_fed_deduction!P49="",0,(CIT_history!P49*(1-CIT_fed_deduction!P49*CIT_history!P$54))/(1-(CIT_fed_deduction!P49*CIT_history!P$54*CIT_history!P49)))</f>
        <v>0</v>
      </c>
      <c r="Q49" s="22">
        <f>IF(CIT_fed_deduction!Q49="",0,(CIT_history!Q49*(1-CIT_fed_deduction!Q49*CIT_history!Q$54))/(1-(CIT_fed_deduction!Q49*CIT_history!Q$54*CIT_history!Q49)))</f>
        <v>0</v>
      </c>
      <c r="R49" s="22">
        <f>IF(CIT_fed_deduction!R49="",0,(CIT_history!R49*(1-CIT_fed_deduction!R49*CIT_history!R$54))/(1-(CIT_fed_deduction!R49*CIT_history!R$54*CIT_history!R49)))</f>
        <v>0</v>
      </c>
      <c r="S49" s="22">
        <f>IF(CIT_fed_deduction!S49="",0,(CIT_history!S49*(1-CIT_fed_deduction!S49*CIT_history!S$54))/(1-(CIT_fed_deduction!S49*CIT_history!S$54*CIT_history!S49)))</f>
        <v>0</v>
      </c>
      <c r="T49" s="22">
        <f>IF(CIT_fed_deduction!T49="",0,(CIT_history!T49*(1-CIT_fed_deduction!T49*CIT_history!T$54))/(1-(CIT_fed_deduction!T49*CIT_history!T$54*CIT_history!T49)))</f>
        <v>0</v>
      </c>
      <c r="U49" s="22">
        <f>IF(CIT_fed_deduction!U49="",0,(CIT_history!U49*(1-CIT_fed_deduction!U49*CIT_history!U$54))/(1-(CIT_fed_deduction!U49*CIT_history!U$54*CIT_history!U49)))</f>
        <v>0</v>
      </c>
      <c r="V49" s="22">
        <f>IF(CIT_fed_deduction!V49="",0,(CIT_history!V49*(1-CIT_fed_deduction!V49*CIT_history!V$54))/(1-(CIT_fed_deduction!V49*CIT_history!V$54*CIT_history!V49)))</f>
        <v>0</v>
      </c>
      <c r="W49" s="22">
        <f>IF(CIT_fed_deduction!W49="",0,(CIT_history!W49*(1-CIT_fed_deduction!W49*CIT_history!W$54))/(1-(CIT_fed_deduction!W49*CIT_history!W$54*CIT_history!W49)))</f>
        <v>0</v>
      </c>
      <c r="X49" s="22">
        <f>IF(CIT_fed_deduction!X49="",0,(CIT_history!X49*(1-CIT_fed_deduction!X49*CIT_history!X$54))/(1-(CIT_fed_deduction!X49*CIT_history!X$54*CIT_history!X49)))</f>
        <v>0</v>
      </c>
      <c r="Y49" s="22">
        <f>IF(CIT_fed_deduction!Y49="",0,(CIT_history!Y49*(1-CIT_fed_deduction!Y49*CIT_history!Y$54))/(1-(CIT_fed_deduction!Y49*CIT_history!Y$54*CIT_history!Y49)))</f>
        <v>0</v>
      </c>
      <c r="Z49" s="22">
        <f>IF(CIT_fed_deduction!Z49="",0,(CIT_history!Z49*(1-CIT_fed_deduction!Z49*CIT_history!Z$54))/(1-(CIT_fed_deduction!Z49*CIT_history!Z$54*CIT_history!Z49)))</f>
        <v>0</v>
      </c>
      <c r="AA49" s="22">
        <f>IF(CIT_fed_deduction!AA49="",0,(CIT_history!AA49*(1-CIT_fed_deduction!AA49*CIT_history!AA$54))/(1-(CIT_fed_deduction!AA49*CIT_history!AA$54*CIT_history!AA49)))</f>
        <v>0</v>
      </c>
      <c r="AB49" s="22">
        <f>IF(CIT_fed_deduction!AB49="",0,(CIT_history!AB49*(1-CIT_fed_deduction!AB49*CIT_history!AB$54))/(1-(CIT_fed_deduction!AB49*CIT_history!AB$54*CIT_history!AB49)))</f>
        <v>0</v>
      </c>
      <c r="AC49" s="22">
        <f>IF(CIT_fed_deduction!AC49="",0,(CIT_history!AC49*(1-CIT_fed_deduction!AC49*CIT_history!AC$54))/(1-(CIT_fed_deduction!AC49*CIT_history!AC$54*CIT_history!AC49)))</f>
        <v>0</v>
      </c>
      <c r="AD49" s="22">
        <f>IF(CIT_fed_deduction!AD49="",0,(CIT_history!AD49*(1-CIT_fed_deduction!AD49*CIT_history!AD$54))/(1-(CIT_fed_deduction!AD49*CIT_history!AD$54*CIT_history!AD49)))</f>
        <v>0</v>
      </c>
      <c r="AE49" s="22">
        <f>IF(CIT_fed_deduction!AE49="",0,(CIT_history!AE49*(1-CIT_fed_deduction!AE49*CIT_history!AE$54))/(1-(CIT_fed_deduction!AE49*CIT_history!AE$54*CIT_history!AE49)))</f>
        <v>0</v>
      </c>
      <c r="AF49" s="22">
        <f>IF(CIT_fed_deduction!AF49="",0,(CIT_history!AF49*(1-CIT_fed_deduction!AF49*CIT_history!AF$54))/(1-(CIT_fed_deduction!AF49*CIT_history!AF$54*CIT_history!AF49)))</f>
        <v>0</v>
      </c>
      <c r="AG49" s="22">
        <f>IF(CIT_fed_deduction!AG49="",0,(CIT_history!AG49*(1-CIT_fed_deduction!AG49*CIT_history!AG$54))/(1-(CIT_fed_deduction!AG49*CIT_history!AG$54*CIT_history!AG49)))</f>
        <v>0</v>
      </c>
      <c r="AH49" s="22">
        <f>IF(CIT_fed_deduction!AH49="",0,(CIT_history!AH49*(1-CIT_fed_deduction!AH49*CIT_history!AH$54))/(1-(CIT_fed_deduction!AH49*CIT_history!AH$54*CIT_history!AH49)))</f>
        <v>0</v>
      </c>
      <c r="AI49" s="22">
        <f>IF(CIT_fed_deduction!AI49="",0,(CIT_history!AI49*(1-CIT_fed_deduction!AI49*CIT_history!AI$54))/(1-(CIT_fed_deduction!AI49*CIT_history!AI$54*CIT_history!AI49)))</f>
        <v>0</v>
      </c>
      <c r="AJ49" s="22">
        <f>IF(CIT_fed_deduction!AJ49="",0,(CIT_history!AJ49*(1-CIT_fed_deduction!AJ49*CIT_history!AJ$54))/(1-(CIT_fed_deduction!AJ49*CIT_history!AJ$54*CIT_history!AJ49)))</f>
        <v>0</v>
      </c>
      <c r="AK49" s="22">
        <f>IF(CIT_fed_deduction!AK49="",0,(CIT_history!AK49*(1-CIT_fed_deduction!AK49*CIT_history!AK$54))/(1-(CIT_fed_deduction!AK49*CIT_history!AK$54*CIT_history!AK49)))</f>
        <v>0</v>
      </c>
      <c r="AL49" s="22">
        <f>IF(CIT_fed_deduction!AL49="",0,(CIT_history!AL49*(1-CIT_fed_deduction!AL49*CIT_history!AL$54))/(1-(CIT_fed_deduction!AL49*CIT_history!AL$54*CIT_history!AL49)))</f>
        <v>0</v>
      </c>
      <c r="AM49" s="22">
        <f>IF(CIT_fed_deduction!AM49="",0,(CIT_history!AM49*(1-CIT_fed_deduction!AM49*CIT_history!AM$54))/(1-(CIT_fed_deduction!AM49*CIT_history!AM$54*CIT_history!AM49)))</f>
        <v>0</v>
      </c>
      <c r="AN49" s="22">
        <f>IF(CIT_fed_deduction!AN49="",0,(CIT_history!AN49*(1-CIT_fed_deduction!AN49*CIT_history!AN$54))/(1-(CIT_fed_deduction!AN49*CIT_history!AN$54*CIT_history!AN49)))</f>
        <v>0</v>
      </c>
      <c r="AO49" s="22">
        <f>IF(CIT_fed_deduction!AO49="",0,(CIT_history!AO49*(1-CIT_fed_deduction!AO49*CIT_history!AO$54))/(1-(CIT_fed_deduction!AO49*CIT_history!AO$54*CIT_history!AO49)))</f>
        <v>0</v>
      </c>
      <c r="AP49" s="22">
        <f>IF(CIT_fed_deduction!AP49="",0,(CIT_history!AP49*(1-CIT_fed_deduction!AP49*CIT_history!AP$54))/(1-(CIT_fed_deduction!AP49*CIT_history!AP$54*CIT_history!AP49)))</f>
        <v>0</v>
      </c>
      <c r="AQ49" s="22">
        <f>IF(CIT_fed_deduction!AQ49="",0,(CIT_history!AQ49*(1-CIT_fed_deduction!AQ49*CIT_history!AQ$54))/(1-(CIT_fed_deduction!AQ49*CIT_history!AQ$54*CIT_history!AQ49)))</f>
        <v>0</v>
      </c>
      <c r="AR49" s="22">
        <f>IF(CIT_fed_deduction!AR49="",0,(CIT_history!AR49*(1-CIT_fed_deduction!AR49*CIT_history!AR$54))/(1-(CIT_fed_deduction!AR49*CIT_history!AR$54*CIT_history!AR49)))</f>
        <v>0</v>
      </c>
      <c r="AS49" s="22">
        <f>IF(CIT_fed_deduction!AS49="",0,(CIT_history!AS49*(1-CIT_fed_deduction!AS49*CIT_history!AS$54))/(1-(CIT_fed_deduction!AS49*CIT_history!AS$54*CIT_history!AS49)))</f>
        <v>0</v>
      </c>
      <c r="AT49" s="22">
        <f>IF(CIT_fed_deduction!AT49="",0,(CIT_history!AT49*(1-CIT_fed_deduction!AT49*CIT_history!AT$54))/(1-(CIT_fed_deduction!AT49*CIT_history!AT$54*CIT_history!AT49)))</f>
        <v>0</v>
      </c>
      <c r="AU49" s="22">
        <f>IF(CIT_fed_deduction!AU49="",0,(CIT_history!AU49*(1-CIT_fed_deduction!AU49*CIT_history!AU$54))/(1-(CIT_fed_deduction!AU49*CIT_history!AU$54*CIT_history!AU49)))</f>
        <v>0</v>
      </c>
      <c r="AV49" s="22">
        <f>IF(CIT_fed_deduction!AV49="",0,(CIT_history!AV49*(1-CIT_fed_deduction!AV49*CIT_history!AV$54))/(1-(CIT_fed_deduction!AV49*CIT_history!AV$54*CIT_history!AV49)))</f>
        <v>0</v>
      </c>
      <c r="AW49" s="22">
        <f>IF(CIT_fed_deduction!AW49="",0,(CIT_history!AW49*(1-CIT_fed_deduction!AW49*CIT_history!AW$54))/(1-(CIT_fed_deduction!AW49*CIT_history!AW$54*CIT_history!AW49)))</f>
        <v>0</v>
      </c>
      <c r="AX49" s="22">
        <f>IF(CIT_fed_deduction!AX49="",0,(CIT_history!AX49*(1-CIT_fed_deduction!AX49*CIT_history!AX$54))/(1-(CIT_fed_deduction!AX49*CIT_history!AX$54*CIT_history!AX49)))</f>
        <v>0</v>
      </c>
      <c r="AY49" s="22">
        <f>IF(CIT_fed_deduction!AY49="",0,(CIT_history!AY49*(1-CIT_fed_deduction!AY49*CIT_history!AY$54))/(1-(CIT_fed_deduction!AY49*CIT_history!AY$54*CIT_history!AY49)))</f>
        <v>0</v>
      </c>
      <c r="AZ49" s="22">
        <f>IF(CIT_fed_deduction!AZ49="",0,(CIT_history!AZ49*(1-CIT_fed_deduction!AZ49*CIT_history!AZ$54))/(1-(CIT_fed_deduction!AZ49*CIT_history!AZ$54*CIT_history!AZ49)))</f>
        <v>0</v>
      </c>
      <c r="BA49" s="22">
        <f>IF(CIT_fed_deduction!BA49="",0,(CIT_history!BA49*(1-CIT_fed_deduction!BA49*CIT_history!BA$54))/(1-(CIT_fed_deduction!BA49*CIT_history!BA$54*CIT_history!BA49)))</f>
        <v>0</v>
      </c>
      <c r="BB49" s="22">
        <f>IF(CIT_fed_deduction!BB49="",0,(CIT_history!BB49*(1-CIT_fed_deduction!BB49*CIT_history!BB$54))/(1-(CIT_fed_deduction!BB49*CIT_history!BB$54*CIT_history!BB49)))</f>
        <v>0</v>
      </c>
      <c r="BC49" s="22">
        <f>IF(CIT_fed_deduction!BC49="",0,(CIT_history!BC49*(1-CIT_fed_deduction!BC49*CIT_history!BC$54))/(1-(CIT_fed_deduction!BC49*CIT_history!BC$54*CIT_history!BC49)))</f>
        <v>0</v>
      </c>
      <c r="BD49" s="22">
        <f>IF(CIT_fed_deduction!BD49="",0,(CIT_history!BD49*(1-CIT_fed_deduction!BD49*CIT_history!BD$54))/(1-(CIT_fed_deduction!BD49*CIT_history!BD$54*CIT_history!BD49)))</f>
        <v>0</v>
      </c>
      <c r="BE49" s="22">
        <f>IF(CIT_fed_deduction!BE49="",0,(CIT_history!BE49*(1-CIT_fed_deduction!BE49*CIT_history!BE$54))/(1-(CIT_fed_deduction!BE49*CIT_history!BE$54*CIT_history!BE49)))</f>
        <v>0</v>
      </c>
      <c r="BF49" s="22">
        <f>IF(CIT_fed_deduction!BF49="",0,(CIT_history!BF49*(1-CIT_fed_deduction!BF49*CIT_history!BF$54))/(1-(CIT_fed_deduction!BF49*CIT_history!BF$54*CIT_history!BF49)))</f>
        <v>0</v>
      </c>
      <c r="BG49" s="22">
        <f>IF(CIT_fed_deduction!BG49="",0,(CIT_history!BG49*(1-CIT_fed_deduction!BG49*CIT_history!BG$54))/(1-(CIT_fed_deduction!BG49*CIT_history!BG$54*CIT_history!BG49)))</f>
        <v>0</v>
      </c>
      <c r="BH49" s="22">
        <f>IF(CIT_fed_deduction!BH49="",0,(CIT_history!BH49*(1-CIT_fed_deduction!BH49*CIT_history!BH$54))/(1-(CIT_fed_deduction!BH49*CIT_history!BH$54*CIT_history!BH49)))</f>
        <v>0</v>
      </c>
      <c r="BI49" s="22">
        <f>IF(CIT_fed_deduction!BI49="",0,(CIT_history!BI49*(1-CIT_fed_deduction!BI49*CIT_history!BI$54))/(1-(CIT_fed_deduction!BI49*CIT_history!BI$54*CIT_history!BI49)))</f>
        <v>0</v>
      </c>
      <c r="BJ49" s="22">
        <f>IF(CIT_fed_deduction!BJ49="",0,(CIT_history!BJ49*(1-CIT_fed_deduction!BJ49*CIT_history!BJ$54))/(1-(CIT_fed_deduction!BJ49*CIT_history!BJ$54*CIT_history!BJ49)))</f>
        <v>0</v>
      </c>
      <c r="BK49" s="22">
        <f>IF(CIT_fed_deduction!BK49="",0,(CIT_history!BK49*(1-CIT_fed_deduction!BK49*CIT_history!BK$54))/(1-(CIT_fed_deduction!BK49*CIT_history!BK$54*CIT_history!BK49)))</f>
        <v>0</v>
      </c>
      <c r="BL49" s="22">
        <f>IF(CIT_fed_deduction!BL49="",0,(CIT_history!BL49*(1-CIT_fed_deduction!BL49*CIT_history!BL$54))/(1-(CIT_fed_deduction!BL49*CIT_history!BL$54*CIT_history!BL49)))</f>
        <v>0</v>
      </c>
      <c r="BM49" s="22">
        <f>IF(CIT_fed_deduction!BM49="",0,(CIT_history!BM49*(1-CIT_fed_deduction!BM49*CIT_history!BM$54))/(1-(CIT_fed_deduction!BM49*CIT_history!BM$54*CIT_history!BM49)))</f>
        <v>0</v>
      </c>
      <c r="BN49" s="22">
        <f>IF(CIT_fed_deduction!BN49="",0,(CIT_history!BN49*(1-CIT_fed_deduction!BN49*CIT_history!BN$54))/(1-(CIT_fed_deduction!BN49*CIT_history!BN$54*CIT_history!BN49)))</f>
        <v>0</v>
      </c>
      <c r="BO49" s="22">
        <f>IF(CIT_fed_deduction!BO49="",0,(CIT_history!BO49*(1-CIT_fed_deduction!BO49*CIT_history!BO$54))/(1-(CIT_fed_deduction!BO49*CIT_history!BO$54*CIT_history!BO49)))</f>
        <v>0</v>
      </c>
      <c r="BP49" s="22">
        <f>IF(CIT_fed_deduction!BP49="",0,(CIT_history!BP49*(1-CIT_fed_deduction!BP49*CIT_history!BP$54))/(1-(CIT_fed_deduction!BP49*CIT_history!BP$54*CIT_history!BP49)))</f>
        <v>0</v>
      </c>
      <c r="BQ49" s="22">
        <f>IF(CIT_fed_deduction!BQ49="",0,(CIT_history!BQ49*(1-CIT_fed_deduction!BQ49*CIT_history!BQ$54))/(1-(CIT_fed_deduction!BQ49*CIT_history!BQ$54*CIT_history!BQ49)))</f>
        <v>0</v>
      </c>
      <c r="BR49" s="22">
        <f>IF(CIT_fed_deduction!BR49="",0,(CIT_history!BR49*(1-CIT_fed_deduction!BR49*CIT_history!BR$54))/(1-(CIT_fed_deduction!BR49*CIT_history!BR$54*CIT_history!BR49)))</f>
        <v>0</v>
      </c>
      <c r="BS49" s="22">
        <f>IF(CIT_fed_deduction!BS49="",0,(CIT_history!BS49*(1-CIT_fed_deduction!BS49*CIT_history!BS$54))/(1-(CIT_fed_deduction!BS49*CIT_history!BS$54*CIT_history!BS49)))</f>
        <v>0</v>
      </c>
      <c r="BT49" s="22">
        <f>IF(CIT_fed_deduction!BT49="",0,(CIT_history!BT49*(1-CIT_fed_deduction!BT49*CIT_history!BT$54))/(1-(CIT_fed_deduction!BT49*CIT_history!BT$54*CIT_history!BT49)))</f>
        <v>0</v>
      </c>
      <c r="BU49" s="22">
        <f>IF(CIT_fed_deduction!BU49="",0,(CIT_history!BU49*(1-CIT_fed_deduction!BU49*CIT_history!BU$54))/(1-(CIT_fed_deduction!BU49*CIT_history!BU$54*CIT_history!BU49)))</f>
        <v>0</v>
      </c>
      <c r="BV49" s="22">
        <f>IF(CIT_fed_deduction!BV49="",0,(CIT_history!BV49*(1-CIT_fed_deduction!BV49*CIT_history!BV$54))/(1-(CIT_fed_deduction!BV49*CIT_history!BV$54*CIT_history!BV49)))</f>
        <v>0</v>
      </c>
      <c r="BW49" s="22">
        <f>IF(CIT_fed_deduction!BW49="",0,(CIT_history!BW49*(1-CIT_fed_deduction!BW49*CIT_history!BW$54))/(1-(CIT_fed_deduction!BW49*CIT_history!BW$54*CIT_history!BW49)))</f>
        <v>0</v>
      </c>
      <c r="BX49" s="22">
        <f>IF(CIT_fed_deduction!BX49="",0,(CIT_history!BX49*(1-CIT_fed_deduction!BX49*CIT_history!BX$54))/(1-(CIT_fed_deduction!BX49*CIT_history!BX$54*CIT_history!BX49)))</f>
        <v>0</v>
      </c>
      <c r="BY49" s="22">
        <f>IF(CIT_fed_deduction!BY49="",0,(CIT_history!BY49*(1-CIT_fed_deduction!BY49*CIT_history!BY$54))/(1-(CIT_fed_deduction!BY49*CIT_history!BY$54*CIT_history!BY49)))</f>
        <v>0</v>
      </c>
      <c r="BZ49" s="22">
        <f>IF(CIT_fed_deduction!BZ49="",0,(CIT_history!BZ49*(1-CIT_fed_deduction!BZ49*CIT_history!BZ$54))/(1-(CIT_fed_deduction!BZ49*CIT_history!BZ$54*CIT_history!BZ49)))</f>
        <v>0</v>
      </c>
      <c r="CA49" s="22">
        <f>IF(CIT_fed_deduction!CA49="",0,(CIT_history!CA49*(1-CIT_fed_deduction!CA49*CIT_history!CA$54))/(1-(CIT_fed_deduction!CA49*CIT_history!CA$54*CIT_history!CA49)))</f>
        <v>0</v>
      </c>
      <c r="CB49" s="22">
        <f>IF(CIT_fed_deduction!CB49="",0,(CIT_history!CB49*(1-CIT_fed_deduction!CB49*CIT_history!CB$54))/(1-(CIT_fed_deduction!CB49*CIT_history!CB$54*CIT_history!CB49)))</f>
        <v>0</v>
      </c>
      <c r="CC49" s="22">
        <f>IF(CIT_fed_deduction!CC49="",0,(CIT_history!CC49*(1-CIT_fed_deduction!CC49*CIT_history!CC$54))/(1-(CIT_fed_deduction!CC49*CIT_history!CC$54*CIT_history!CC49)))</f>
        <v>0</v>
      </c>
      <c r="CD49" s="22">
        <f>IF(CIT_fed_deduction!CD49="",0,(CIT_history!CD49*(1-CIT_fed_deduction!CD49*CIT_history!CD$54))/(1-(CIT_fed_deduction!CD49*CIT_history!CD$54*CIT_history!CD49)))</f>
        <v>0</v>
      </c>
      <c r="CE49" s="22">
        <f>IF(CIT_fed_deduction!CE49="",0,(CIT_history!CE49*(1-CIT_fed_deduction!CE49*CIT_history!CE$54))/(1-(CIT_fed_deduction!CE49*CIT_history!CE$54*CIT_history!CE49)))</f>
        <v>0</v>
      </c>
      <c r="CF49" s="22">
        <f>IF(CIT_fed_deduction!CF49="",0,(CIT_history!CF49*(1-CIT_fed_deduction!CF49*CIT_history!CF$54))/(1-(CIT_fed_deduction!CF49*CIT_history!CF$54*CIT_history!CF49)))</f>
        <v>0</v>
      </c>
      <c r="CG49" s="22">
        <f>IF(CIT_fed_deduction!CG49="",0,(CIT_history!CG49*(1-CIT_fed_deduction!CG49*CIT_history!CG$54))/(1-(CIT_fed_deduction!CG49*CIT_history!CG$54*CIT_history!CG49)))</f>
        <v>0</v>
      </c>
      <c r="CH49" s="22">
        <f>IF(CIT_fed_deduction!CH49="",0,(CIT_history!CH49*(1-CIT_fed_deduction!CH49*CIT_history!CH$54))/(1-(CIT_fed_deduction!CH49*CIT_history!CH$54*CIT_history!CH49)))</f>
        <v>0</v>
      </c>
      <c r="CI49" s="22">
        <f>IF(CIT_fed_deduction!CI49="",0,(CIT_history!CI49*(1-CIT_fed_deduction!CI49*CIT_history!CI$54))/(1-(CIT_fed_deduction!CI49*CIT_history!CI$54*CIT_history!CI49)))</f>
        <v>0</v>
      </c>
      <c r="CJ49" s="22">
        <f>IF(CIT_fed_deduction!CJ49="",0,(CIT_history!CJ49*(1-CIT_fed_deduction!CJ49*CIT_history!CJ$54))/(1-(CIT_fed_deduction!CJ49*CIT_history!CJ$54*CIT_history!CJ49)))</f>
        <v>0</v>
      </c>
      <c r="CK49" s="22">
        <f>IF(CIT_fed_deduction!CK49="",0,(CIT_history!CK49*(1-CIT_fed_deduction!CK49*CIT_history!CK$54))/(1-(CIT_fed_deduction!CK49*CIT_history!CK$54*CIT_history!CK49)))</f>
        <v>0</v>
      </c>
      <c r="CL49" s="22">
        <f>IF(CIT_fed_deduction!CL49="",0,(CIT_history!CL49*(1-CIT_fed_deduction!CL49*CIT_history!CL$54))/(1-(CIT_fed_deduction!CL49*CIT_history!CL$54*CIT_history!CL49)))</f>
        <v>0</v>
      </c>
      <c r="CM49" s="22">
        <f>IF(CIT_fed_deduction!CM49="",0,(CIT_history!CM49*(1-CIT_fed_deduction!CM49*CIT_history!CM$54))/(1-(CIT_fed_deduction!CM49*CIT_history!CM$54*CIT_history!CM49)))</f>
        <v>0</v>
      </c>
      <c r="CN49" s="22">
        <f>IF(CIT_fed_deduction!CN49="",0,(CIT_history!CN49*(1-CIT_fed_deduction!CN49*CIT_history!CN$54))/(1-(CIT_fed_deduction!CN49*CIT_history!CN$54*CIT_history!CN49)))</f>
        <v>0</v>
      </c>
      <c r="CO49" s="22">
        <f>IF(CIT_fed_deduction!CO49="",0,(CIT_history!CO49*(1-CIT_fed_deduction!CO49*CIT_history!CO$54))/(1-(CIT_fed_deduction!CO49*CIT_history!CO$54*CIT_history!CO49)))</f>
        <v>0</v>
      </c>
      <c r="CP49" s="22">
        <f>IF(CIT_fed_deduction!CP49="",0,(CIT_history!CP49*(1-CIT_fed_deduction!CP49*CIT_history!CP$54))/(1-(CIT_fed_deduction!CP49*CIT_history!CP$54*CIT_history!CP49)))</f>
        <v>0</v>
      </c>
      <c r="CQ49" s="22">
        <f>IF(CIT_fed_deduction!CQ49="",0,(CIT_history!CQ49*(1-CIT_fed_deduction!CQ49*CIT_history!CQ$54))/(1-(CIT_fed_deduction!CQ49*CIT_history!CQ$54*CIT_history!CQ49)))</f>
        <v>0</v>
      </c>
      <c r="CR49" s="22">
        <f>IF(CIT_fed_deduction!CR49="",0,(CIT_history!CR49*(1-CIT_fed_deduction!CR49*CIT_history!CR$54))/(1-(CIT_fed_deduction!CR49*CIT_history!CR$54*CIT_history!CR49)))</f>
        <v>0</v>
      </c>
      <c r="CS49" s="22">
        <f>IF(CIT_fed_deduction!CS49="",0,(CIT_history!CS49*(1-CIT_fed_deduction!CS49*CIT_history!CS$54))/(1-(CIT_fed_deduction!CS49*CIT_history!CS$54*CIT_history!CS49)))</f>
        <v>0</v>
      </c>
      <c r="CT49" s="22">
        <f>IF(CIT_fed_deduction!CT49="",0,(CIT_history!CT49*(1-CIT_fed_deduction!CT49*CIT_history!CT$54))/(1-(CIT_fed_deduction!CT49*CIT_history!CT$54*CIT_history!CT49)))</f>
        <v>0</v>
      </c>
      <c r="CU49" s="22">
        <f>IF(CIT_fed_deduction!CU49="",0,(CIT_history!CU49*(1-CIT_fed_deduction!CU49*CIT_history!CU$54))/(1-(CIT_fed_deduction!CU49*CIT_history!CU$54*CIT_history!CU49)))</f>
        <v>0</v>
      </c>
      <c r="CV49" s="22">
        <f>IF(CIT_fed_deduction!CV49="",0,(CIT_history!CV49*(1-CIT_fed_deduction!CV49*CIT_history!CV$54))/(1-(CIT_fed_deduction!CV49*CIT_history!CV$54*CIT_history!CV49)))</f>
        <v>0</v>
      </c>
      <c r="CW49" s="22">
        <f>IF(CIT_fed_deduction!CW49="",0,(CIT_history!CW49*(1-CIT_fed_deduction!CW49*CIT_history!CW$54))/(1-(CIT_fed_deduction!CW49*CIT_history!CW$54*CIT_history!CW49)))</f>
        <v>0</v>
      </c>
      <c r="CX49" s="22">
        <f>IF(CIT_fed_deduction!CX49="",0,(CIT_history!CX49*(1-CIT_fed_deduction!CX49*CIT_history!CX$54))/(1-(CIT_fed_deduction!CX49*CIT_history!CX$54*CIT_history!CX49)))</f>
        <v>0</v>
      </c>
      <c r="CY49" s="22">
        <f>IF(CIT_fed_deduction!CY49="",0,(CIT_history!CY49*(1-CIT_fed_deduction!CY49*CIT_history!CY$54))/(1-(CIT_fed_deduction!CY49*CIT_history!CY$54*CIT_history!CY49)))</f>
        <v>0</v>
      </c>
      <c r="CZ49" s="22">
        <f>IF(CIT_fed_deduction!CZ49="",0,(CIT_history!CZ49*(1-CIT_fed_deduction!CZ49*CIT_history!CZ$54))/(1-(CIT_fed_deduction!CZ49*CIT_history!CZ$54*CIT_history!CZ49)))</f>
        <v>0</v>
      </c>
      <c r="DA49" s="22">
        <f>IF(CIT_fed_deduction!DA49="",0,(CIT_history!DA49*(1-CIT_fed_deduction!DA49*CIT_history!DA$54))/(1-(CIT_fed_deduction!DA49*CIT_history!DA$54*CIT_history!DA49)))</f>
        <v>0</v>
      </c>
      <c r="DB49" s="22">
        <f>IF(CIT_fed_deduction!DB49="",0,(CIT_history!DB49*(1-CIT_fed_deduction!DB49*CIT_history!DB$54))/(1-(CIT_fed_deduction!DB49*CIT_history!DB$54*CIT_history!DB49)))</f>
        <v>0</v>
      </c>
      <c r="DC49" s="22">
        <f>IF(CIT_fed_deduction!DC49="",0,(CIT_history!DC49*(1-CIT_fed_deduction!DC49*CIT_history!DC$54))/(1-(CIT_fed_deduction!DC49*CIT_history!DC$54*CIT_history!DC49)))</f>
        <v>0</v>
      </c>
      <c r="DD49" s="22">
        <f>IF(CIT_fed_deduction!DD49="",0,(CIT_history!DD49*(1-CIT_fed_deduction!DD49*CIT_history!DD$54))/(1-(CIT_fed_deduction!DD49*CIT_history!DD$54*CIT_history!DD49)))</f>
        <v>0</v>
      </c>
      <c r="DE49" s="22">
        <f>IF(CIT_fed_deduction!DE49="",0,(CIT_history!DE49*(1-CIT_fed_deduction!DE49*CIT_history!DE$54))/(1-(CIT_fed_deduction!DE49*CIT_history!DE$54*CIT_history!DE49)))</f>
        <v>0</v>
      </c>
      <c r="DF49" s="22">
        <f>IF(CIT_fed_deduction!DF49="",0,(CIT_history!DF49*(1-CIT_fed_deduction!DF49*CIT_history!DF$54))/(1-(CIT_fed_deduction!DF49*CIT_history!DF$54*CIT_history!DF49)))</f>
        <v>0</v>
      </c>
      <c r="DG49" s="22">
        <f>IF(CIT_fed_deduction!DG49="",0,(CIT_history!DG49*(1-CIT_fed_deduction!DG49*CIT_history!DG$54))/(1-(CIT_fed_deduction!DG49*CIT_history!DG$54*CIT_history!DG49)))</f>
        <v>0</v>
      </c>
      <c r="DH49" s="22">
        <f>IF(CIT_fed_deduction!DH49="",0,(CIT_history!DH49*(1-CIT_fed_deduction!DH49*CIT_history!DH$54))/(1-(CIT_fed_deduction!DH49*CIT_history!DH$54*CIT_history!DH49)))</f>
        <v>0</v>
      </c>
      <c r="DI49" s="22">
        <f>IF(CIT_fed_deduction!DI49="",0,(CIT_history!DI49*(1-CIT_fed_deduction!DI49*CIT_history!DI$54))/(1-(CIT_fed_deduction!DI49*CIT_history!DI$54*CIT_history!DI49)))</f>
        <v>0</v>
      </c>
      <c r="DJ49" s="22">
        <f>IF(CIT_fed_deduction!DJ49="",0,(CIT_history!DJ49*(1-CIT_fed_deduction!DJ49*CIT_history!DJ$54))/(1-(CIT_fed_deduction!DJ49*CIT_history!DJ$54*CIT_history!DJ49)))</f>
        <v>0</v>
      </c>
      <c r="DK49" s="22">
        <f>IF(CIT_fed_deduction!DK49="",0,(CIT_history!DK49*(1-CIT_fed_deduction!DK49*CIT_history!DK$54))/(1-(CIT_fed_deduction!DK49*CIT_history!DK$54*CIT_history!DK49)))</f>
        <v>0</v>
      </c>
      <c r="DL49" s="22">
        <f>IF(CIT_fed_deduction!DL49="",0,(CIT_history!DL49*(1-CIT_fed_deduction!DL49*CIT_history!DL$54))/(1-(CIT_fed_deduction!DL49*CIT_history!DL$54*CIT_history!DL49)))</f>
        <v>0</v>
      </c>
      <c r="DM49" s="22">
        <f>IF(CIT_fed_deduction!DM49="",0,(CIT_history!DM49*(1-CIT_fed_deduction!DM49*CIT_history!DM$54))/(1-(CIT_fed_deduction!DM49*CIT_history!DM$54*CIT_history!DM49)))</f>
        <v>0</v>
      </c>
      <c r="DN49" s="22">
        <f>IF(CIT_fed_deduction!DN49="",0,(CIT_history!DN49*(1-CIT_fed_deduction!DN49*CIT_history!DN$54))/(1-(CIT_fed_deduction!DN49*CIT_history!DN$54*CIT_history!DN49)))</f>
        <v>0</v>
      </c>
      <c r="DO49" s="22">
        <f>IF(CIT_fed_deduction!DO49="",0,(CIT_history!DO49*(1-CIT_fed_deduction!DO49*CIT_history!DO$54))/(1-(CIT_fed_deduction!DO49*CIT_history!DO$54*CIT_history!DO49)))</f>
        <v>0</v>
      </c>
      <c r="DP49" s="22">
        <f>IF(CIT_fed_deduction!DP49="",0,(CIT_history!DP49*(1-CIT_fed_deduction!DP49*CIT_history!DP$54))/(1-(CIT_fed_deduction!DP49*CIT_history!DP$54*CIT_history!DP49)))</f>
        <v>0</v>
      </c>
      <c r="DQ49" s="22">
        <f>IF(CIT_fed_deduction!DQ49="",0,(CIT_history!DQ49*(1-CIT_fed_deduction!DQ49*CIT_history!DQ$54))/(1-(CIT_fed_deduction!DQ49*CIT_history!DQ$54*CIT_history!DQ49)))</f>
        <v>0</v>
      </c>
      <c r="DR49" s="22">
        <f>IF(CIT_fed_deduction!DR49="",0,(CIT_history!DR49*(1-CIT_fed_deduction!DR49*CIT_history!DR$54))/(1-(CIT_fed_deduction!DR49*CIT_history!DR$54*CIT_history!DR49)))</f>
        <v>0</v>
      </c>
      <c r="DS49" s="22">
        <f>IF(CIT_fed_deduction!DS49="",0,(CIT_history!DS49*(1-CIT_fed_deduction!DS49*CIT_history!DS$54))/(1-(CIT_fed_deduction!DS49*CIT_history!DS$54*CIT_history!DS49)))</f>
        <v>0</v>
      </c>
      <c r="DT49" s="22">
        <f>IF(CIT_fed_deduction!DT49="",0,(CIT_history!DT49*(1-CIT_fed_deduction!DT49*CIT_history!DT$54))/(1-(CIT_fed_deduction!DT49*CIT_history!DT$54*CIT_history!DT49)))</f>
        <v>0</v>
      </c>
      <c r="DU49" s="22">
        <f>IF(CIT_fed_deduction!DU49="",0,(CIT_history!DU49*(1-CIT_fed_deduction!DU49*CIT_history!DU$54))/(1-(CIT_fed_deduction!DU49*CIT_history!DU$54*CIT_history!DU49)))</f>
        <v>0</v>
      </c>
      <c r="DV49" s="22">
        <f>IF(CIT_fed_deduction!DV49="",0,(CIT_history!DV49*(1-CIT_fed_deduction!DV49*CIT_history!DV$54))/(1-(CIT_fed_deduction!DV49*CIT_history!DV$54*CIT_history!DV49)))</f>
        <v>0</v>
      </c>
      <c r="DW49" s="22">
        <f>IF(CIT_fed_deduction!DW49="",0,(CIT_history!DW49*(1-CIT_fed_deduction!DW49*CIT_history!DW$54))/(1-(CIT_fed_deduction!DW49*CIT_history!DW$54*CIT_history!DW49)))</f>
        <v>0</v>
      </c>
      <c r="DX49" s="22">
        <f>IF(CIT_fed_deduction!DX49="",0,(CIT_history!DX49*(1-CIT_fed_deduction!DX49*CIT_history!DX$54))/(1-(CIT_fed_deduction!DX49*CIT_history!DX$54*CIT_history!DX49)))</f>
        <v>0</v>
      </c>
      <c r="DY49" s="144">
        <f>IF(CIT_fed_deduction!DY49="",0,(CIT_history!DY49*(1-CIT_fed_deduction!DY49*CIT_history!DY$54))/(1-(CIT_fed_deduction!DY49*CIT_history!DY$54*CIT_history!DY49)))</f>
        <v>0</v>
      </c>
      <c r="DZ49" s="68"/>
      <c r="EA49" s="68"/>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1"/>
      <c r="FL49" s="1"/>
      <c r="FM49" s="1"/>
      <c r="FN49" s="1"/>
    </row>
    <row r="50" spans="1:170" ht="15" customHeight="1">
      <c r="A50" s="137" t="s">
        <v>74</v>
      </c>
      <c r="B50" s="22">
        <f>IF(CIT_fed_deduction!B50="",0,(CIT_history!B50*(1-CIT_fed_deduction!B50*CIT_history!B$54))/(1-(CIT_fed_deduction!B50*CIT_history!B$54*CIT_history!B50)))</f>
        <v>0</v>
      </c>
      <c r="C50" s="22">
        <f>IF(CIT_fed_deduction!C50="",0,(CIT_history!C50*(1-CIT_fed_deduction!C50*CIT_history!C$54))/(1-(CIT_fed_deduction!C50*CIT_history!C$54*CIT_history!C50)))</f>
        <v>0</v>
      </c>
      <c r="D50" s="22">
        <f>IF(CIT_fed_deduction!D50="",0,(CIT_history!D50*(1-CIT_fed_deduction!D50*CIT_history!D$54))/(1-(CIT_fed_deduction!D50*CIT_history!D$54*CIT_history!D50)))</f>
        <v>0</v>
      </c>
      <c r="E50" s="22">
        <f>IF(CIT_fed_deduction!E50="",0,(CIT_history!E50*(1-CIT_fed_deduction!E50*CIT_history!E$54))/(1-(CIT_fed_deduction!E50*CIT_history!E$54*CIT_history!E50)))</f>
        <v>0</v>
      </c>
      <c r="F50" s="22">
        <f>IF(CIT_fed_deduction!F50="",0,(CIT_history!F50*(1-CIT_fed_deduction!F50*CIT_history!F$54))/(1-(CIT_fed_deduction!F50*CIT_history!F$54*CIT_history!F50)))</f>
        <v>0</v>
      </c>
      <c r="G50" s="22">
        <f>IF(CIT_fed_deduction!G50="",0,(CIT_history!G50*(1-CIT_fed_deduction!G50*CIT_history!G$54))/(1-(CIT_fed_deduction!G50*CIT_history!G$54*CIT_history!G50)))</f>
        <v>0</v>
      </c>
      <c r="H50" s="22">
        <f>IF(CIT_fed_deduction!H50="",0,(CIT_history!H50*(1-CIT_fed_deduction!H50*CIT_history!H$54))/(1-(CIT_fed_deduction!H50*CIT_history!H$54*CIT_history!H50)))</f>
        <v>0</v>
      </c>
      <c r="I50" s="22">
        <f>IF(CIT_fed_deduction!I50="",0,(CIT_history!I50*(1-CIT_fed_deduction!I50*CIT_history!I$54))/(1-(CIT_fed_deduction!I50*CIT_history!I$54*CIT_history!I50)))</f>
        <v>0</v>
      </c>
      <c r="J50" s="22">
        <f>IF(CIT_fed_deduction!J50="",0,(CIT_history!J50*(1-CIT_fed_deduction!J50*CIT_history!J$54))/(1-(CIT_fed_deduction!J50*CIT_history!J$54*CIT_history!J50)))</f>
        <v>0</v>
      </c>
      <c r="K50" s="22">
        <f>IF(CIT_fed_deduction!K50="",0,(CIT_history!K50*(1-CIT_fed_deduction!K50*CIT_history!K$54))/(1-(CIT_fed_deduction!K50*CIT_history!K$54*CIT_history!K50)))</f>
        <v>0</v>
      </c>
      <c r="L50" s="22">
        <f>IF(CIT_fed_deduction!L50="",0,(CIT_history!L50*(1-CIT_fed_deduction!L50*CIT_history!L$54))/(1-(CIT_fed_deduction!L50*CIT_history!L$54*CIT_history!L50)))</f>
        <v>0</v>
      </c>
      <c r="M50" s="22">
        <f>IF(CIT_fed_deduction!M50="",0,(CIT_history!M50*(1-CIT_fed_deduction!M50*CIT_history!M$54))/(1-(CIT_fed_deduction!M50*CIT_history!M$54*CIT_history!M50)))</f>
        <v>0</v>
      </c>
      <c r="N50" s="22">
        <f>IF(CIT_fed_deduction!N50="",0,(CIT_history!N50*(1-CIT_fed_deduction!N50*CIT_history!N$54))/(1-(CIT_fed_deduction!N50*CIT_history!N$54*CIT_history!N50)))</f>
        <v>0</v>
      </c>
      <c r="O50" s="22">
        <f>IF(CIT_fed_deduction!O50="",0,(CIT_history!O50*(1-CIT_fed_deduction!O50*CIT_history!O$54))/(1-(CIT_fed_deduction!O50*CIT_history!O$54*CIT_history!O50)))</f>
        <v>0</v>
      </c>
      <c r="P50" s="22">
        <f>IF(CIT_fed_deduction!P50="",0,(CIT_history!P50*(1-CIT_fed_deduction!P50*CIT_history!P$54))/(1-(CIT_fed_deduction!P50*CIT_history!P$54*CIT_history!P50)))</f>
        <v>0</v>
      </c>
      <c r="Q50" s="22">
        <f>IF(CIT_fed_deduction!Q50="",0,(CIT_history!Q50*(1-CIT_fed_deduction!Q50*CIT_history!Q$54))/(1-(CIT_fed_deduction!Q50*CIT_history!Q$54*CIT_history!Q50)))</f>
        <v>0</v>
      </c>
      <c r="R50" s="22">
        <f>IF(CIT_fed_deduction!R50="",0,(CIT_history!R50*(1-CIT_fed_deduction!R50*CIT_history!R$54))/(1-(CIT_fed_deduction!R50*CIT_history!R$54*CIT_history!R50)))</f>
        <v>0</v>
      </c>
      <c r="S50" s="22">
        <f>IF(CIT_fed_deduction!S50="",0,(CIT_history!S50*(1-CIT_fed_deduction!S50*CIT_history!S$54))/(1-(CIT_fed_deduction!S50*CIT_history!S$54*CIT_history!S50)))</f>
        <v>0</v>
      </c>
      <c r="T50" s="22">
        <f>IF(CIT_fed_deduction!T50="",0,(CIT_history!T50*(1-CIT_fed_deduction!T50*CIT_history!T$54))/(1-(CIT_fed_deduction!T50*CIT_history!T$54*CIT_history!T50)))</f>
        <v>0</v>
      </c>
      <c r="U50" s="22">
        <f>IF(CIT_fed_deduction!U50="",0,(CIT_history!U50*(1-CIT_fed_deduction!U50*CIT_history!U$54))/(1-(CIT_fed_deduction!U50*CIT_history!U$54*CIT_history!U50)))</f>
        <v>0</v>
      </c>
      <c r="V50" s="22">
        <f>IF(CIT_fed_deduction!V50="",0,(CIT_history!V50*(1-CIT_fed_deduction!V50*CIT_history!V$54))/(1-(CIT_fed_deduction!V50*CIT_history!V$54*CIT_history!V50)))</f>
        <v>0</v>
      </c>
      <c r="W50" s="22">
        <f>IF(CIT_fed_deduction!W50="",0,(CIT_history!W50*(1-CIT_fed_deduction!W50*CIT_history!W$54))/(1-(CIT_fed_deduction!W50*CIT_history!W$54*CIT_history!W50)))</f>
        <v>0</v>
      </c>
      <c r="X50" s="22">
        <f>IF(CIT_fed_deduction!X50="",0,(CIT_history!X50*(1-CIT_fed_deduction!X50*CIT_history!X$54))/(1-(CIT_fed_deduction!X50*CIT_history!X$54*CIT_history!X50)))</f>
        <v>0</v>
      </c>
      <c r="Y50" s="22">
        <f>IF(CIT_fed_deduction!Y50="",0,(CIT_history!Y50*(1-CIT_fed_deduction!Y50*CIT_history!Y$54))/(1-(CIT_fed_deduction!Y50*CIT_history!Y$54*CIT_history!Y50)))</f>
        <v>0</v>
      </c>
      <c r="Z50" s="22">
        <f>IF(CIT_fed_deduction!Z50="",0,(CIT_history!Z50*(1-CIT_fed_deduction!Z50*CIT_history!Z$54))/(1-(CIT_fed_deduction!Z50*CIT_history!Z$54*CIT_history!Z50)))</f>
        <v>0</v>
      </c>
      <c r="AA50" s="22">
        <f>IF(CIT_fed_deduction!AA50="",0,(CIT_history!AA50*(1-CIT_fed_deduction!AA50*CIT_history!AA$54))/(1-(CIT_fed_deduction!AA50*CIT_history!AA$54*CIT_history!AA50)))</f>
        <v>0</v>
      </c>
      <c r="AB50" s="22">
        <f>IF(CIT_fed_deduction!AB50="",0,(CIT_history!AB50*(1-CIT_fed_deduction!AB50*CIT_history!AB$54))/(1-(CIT_fed_deduction!AB50*CIT_history!AB$54*CIT_history!AB50)))</f>
        <v>0</v>
      </c>
      <c r="AC50" s="22">
        <f>IF(CIT_fed_deduction!AC50="",0,(CIT_history!AC50*(1-CIT_fed_deduction!AC50*CIT_history!AC$54))/(1-(CIT_fed_deduction!AC50*CIT_history!AC$54*CIT_history!AC50)))</f>
        <v>0</v>
      </c>
      <c r="AD50" s="22">
        <f>IF(CIT_fed_deduction!AD50="",0,(CIT_history!AD50*(1-CIT_fed_deduction!AD50*CIT_history!AD$54))/(1-(CIT_fed_deduction!AD50*CIT_history!AD$54*CIT_history!AD50)))</f>
        <v>0</v>
      </c>
      <c r="AE50" s="22">
        <f>IF(CIT_fed_deduction!AE50="",0,(CIT_history!AE50*(1-CIT_fed_deduction!AE50*CIT_history!AE$54))/(1-(CIT_fed_deduction!AE50*CIT_history!AE$54*CIT_history!AE50)))</f>
        <v>0</v>
      </c>
      <c r="AF50" s="22">
        <f>IF(CIT_fed_deduction!AF50="",0,(CIT_history!AF50*(1-CIT_fed_deduction!AF50*CIT_history!AF$54))/(1-(CIT_fed_deduction!AF50*CIT_history!AF$54*CIT_history!AF50)))</f>
        <v>0</v>
      </c>
      <c r="AG50" s="22">
        <f>IF(CIT_fed_deduction!AG50="",0,(CIT_history!AG50*(1-CIT_fed_deduction!AG50*CIT_history!AG$54))/(1-(CIT_fed_deduction!AG50*CIT_history!AG$54*CIT_history!AG50)))</f>
        <v>0</v>
      </c>
      <c r="AH50" s="22">
        <f>IF(CIT_fed_deduction!AH50="",0,(CIT_history!AH50*(1-CIT_fed_deduction!AH50*CIT_history!AH$54))/(1-(CIT_fed_deduction!AH50*CIT_history!AH$54*CIT_history!AH50)))</f>
        <v>0</v>
      </c>
      <c r="AI50" s="22">
        <f>IF(CIT_fed_deduction!AI50="",0,(CIT_history!AI50*(1-CIT_fed_deduction!AI50*CIT_history!AI$54))/(1-(CIT_fed_deduction!AI50*CIT_history!AI$54*CIT_history!AI50)))</f>
        <v>0</v>
      </c>
      <c r="AJ50" s="22">
        <f>IF(CIT_fed_deduction!AJ50="",0,(CIT_history!AJ50*(1-CIT_fed_deduction!AJ50*CIT_history!AJ$54))/(1-(CIT_fed_deduction!AJ50*CIT_history!AJ$54*CIT_history!AJ50)))</f>
        <v>0</v>
      </c>
      <c r="AK50" s="22">
        <f>IF(CIT_fed_deduction!AK50="",0,(CIT_history!AK50*(1-CIT_fed_deduction!AK50*CIT_history!AK$54))/(1-(CIT_fed_deduction!AK50*CIT_history!AK$54*CIT_history!AK50)))</f>
        <v>0</v>
      </c>
      <c r="AL50" s="22">
        <f>IF(CIT_fed_deduction!AL50="",0,(CIT_history!AL50*(1-CIT_fed_deduction!AL50*CIT_history!AL$54))/(1-(CIT_fed_deduction!AL50*CIT_history!AL$54*CIT_history!AL50)))</f>
        <v>0</v>
      </c>
      <c r="AM50" s="22">
        <f>IF(CIT_fed_deduction!AM50="",0,(CIT_history!AM50*(1-CIT_fed_deduction!AM50*CIT_history!AM$54))/(1-(CIT_fed_deduction!AM50*CIT_history!AM$54*CIT_history!AM50)))</f>
        <v>0</v>
      </c>
      <c r="AN50" s="22">
        <f>IF(CIT_fed_deduction!AN50="",0,(CIT_history!AN50*(1-CIT_fed_deduction!AN50*CIT_history!AN$54))/(1-(CIT_fed_deduction!AN50*CIT_history!AN$54*CIT_history!AN50)))</f>
        <v>0</v>
      </c>
      <c r="AO50" s="22">
        <f>IF(CIT_fed_deduction!AO50="",0,(CIT_history!AO50*(1-CIT_fed_deduction!AO50*CIT_history!AO$54))/(1-(CIT_fed_deduction!AO50*CIT_history!AO$54*CIT_history!AO50)))</f>
        <v>0</v>
      </c>
      <c r="AP50" s="22">
        <f>IF(CIT_fed_deduction!AP50="",0,(CIT_history!AP50*(1-CIT_fed_deduction!AP50*CIT_history!AP$54))/(1-(CIT_fed_deduction!AP50*CIT_history!AP$54*CIT_history!AP50)))</f>
        <v>0</v>
      </c>
      <c r="AQ50" s="22">
        <f>IF(CIT_fed_deduction!AQ50="",0,(CIT_history!AQ50*(1-CIT_fed_deduction!AQ50*CIT_history!AQ$54))/(1-(CIT_fed_deduction!AQ50*CIT_history!AQ$54*CIT_history!AQ50)))</f>
        <v>0</v>
      </c>
      <c r="AR50" s="22">
        <f>IF(CIT_fed_deduction!AR50="",0,(CIT_history!AR50*(1-CIT_fed_deduction!AR50*CIT_history!AR$54))/(1-(CIT_fed_deduction!AR50*CIT_history!AR$54*CIT_history!AR50)))</f>
        <v>0</v>
      </c>
      <c r="AS50" s="22">
        <f>IF(CIT_fed_deduction!AS50="",0,(CIT_history!AS50*(1-CIT_fed_deduction!AS50*CIT_history!AS$54))/(1-(CIT_fed_deduction!AS50*CIT_history!AS$54*CIT_history!AS50)))</f>
        <v>0</v>
      </c>
      <c r="AT50" s="22">
        <f>IF(CIT_fed_deduction!AT50="",0,(CIT_history!AT50*(1-CIT_fed_deduction!AT50*CIT_history!AT$54))/(1-(CIT_fed_deduction!AT50*CIT_history!AT$54*CIT_history!AT50)))</f>
        <v>0</v>
      </c>
      <c r="AU50" s="22">
        <f>IF(CIT_fed_deduction!AU50="",0,(CIT_history!AU50*(1-CIT_fed_deduction!AU50*CIT_history!AU$54))/(1-(CIT_fed_deduction!AU50*CIT_history!AU$54*CIT_history!AU50)))</f>
        <v>0</v>
      </c>
      <c r="AV50" s="22">
        <f>IF(CIT_fed_deduction!AV50="",0,(CIT_history!AV50*(1-CIT_fed_deduction!AV50*CIT_history!AV$54))/(1-(CIT_fed_deduction!AV50*CIT_history!AV$54*CIT_history!AV50)))</f>
        <v>0</v>
      </c>
      <c r="AW50" s="22">
        <f>IF(CIT_fed_deduction!AW50="",0,(CIT_history!AW50*(1-CIT_fed_deduction!AW50*CIT_history!AW$54))/(1-(CIT_fed_deduction!AW50*CIT_history!AW$54*CIT_history!AW50)))</f>
        <v>0</v>
      </c>
      <c r="AX50" s="22">
        <f>IF(CIT_fed_deduction!AX50="",0,(CIT_history!AX50*(1-CIT_fed_deduction!AX50*CIT_history!AX$54))/(1-(CIT_fed_deduction!AX50*CIT_history!AX$54*CIT_history!AX50)))</f>
        <v>0</v>
      </c>
      <c r="AY50" s="22">
        <f>IF(CIT_fed_deduction!AY50="",0,(CIT_history!AY50*(1-CIT_fed_deduction!AY50*CIT_history!AY$54))/(1-(CIT_fed_deduction!AY50*CIT_history!AY$54*CIT_history!AY50)))</f>
        <v>0</v>
      </c>
      <c r="AZ50" s="22">
        <f>IF(CIT_fed_deduction!AZ50="",0,(CIT_history!AZ50*(1-CIT_fed_deduction!AZ50*CIT_history!AZ$54))/(1-(CIT_fed_deduction!AZ50*CIT_history!AZ$54*CIT_history!AZ50)))</f>
        <v>0</v>
      </c>
      <c r="BA50" s="22">
        <f>IF(CIT_fed_deduction!BA50="",0,(CIT_history!BA50*(1-CIT_fed_deduction!BA50*CIT_history!BA$54))/(1-(CIT_fed_deduction!BA50*CIT_history!BA$54*CIT_history!BA50)))</f>
        <v>0</v>
      </c>
      <c r="BB50" s="22">
        <f>IF(CIT_fed_deduction!BB50="",0,(CIT_history!BB50*(1-CIT_fed_deduction!BB50*CIT_history!BB$54))/(1-(CIT_fed_deduction!BB50*CIT_history!BB$54*CIT_history!BB50)))</f>
        <v>0</v>
      </c>
      <c r="BC50" s="22">
        <f>IF(CIT_fed_deduction!BC50="",0,(CIT_history!BC50*(1-CIT_fed_deduction!BC50*CIT_history!BC$54))/(1-(CIT_fed_deduction!BC50*CIT_history!BC$54*CIT_history!BC50)))</f>
        <v>0</v>
      </c>
      <c r="BD50" s="22">
        <f>IF(CIT_fed_deduction!BD50="",0,(CIT_history!BD50*(1-CIT_fed_deduction!BD50*CIT_history!BD$54))/(1-(CIT_fed_deduction!BD50*CIT_history!BD$54*CIT_history!BD50)))</f>
        <v>0</v>
      </c>
      <c r="BE50" s="22">
        <f>IF(CIT_fed_deduction!BE50="",0,(CIT_history!BE50*(1-CIT_fed_deduction!BE50*CIT_history!BE$54))/(1-(CIT_fed_deduction!BE50*CIT_history!BE$54*CIT_history!BE50)))</f>
        <v>0</v>
      </c>
      <c r="BF50" s="22">
        <f>IF(CIT_fed_deduction!BF50="",0,(CIT_history!BF50*(1-CIT_fed_deduction!BF50*CIT_history!BF$54))/(1-(CIT_fed_deduction!BF50*CIT_history!BF$54*CIT_history!BF50)))</f>
        <v>0</v>
      </c>
      <c r="BG50" s="22">
        <f>IF(CIT_fed_deduction!BG50="",0,(CIT_history!BG50*(1-CIT_fed_deduction!BG50*CIT_history!BG$54))/(1-(CIT_fed_deduction!BG50*CIT_history!BG$54*CIT_history!BG50)))</f>
        <v>0</v>
      </c>
      <c r="BH50" s="22">
        <f>IF(CIT_fed_deduction!BH50="",0,(CIT_history!BH50*(1-CIT_fed_deduction!BH50*CIT_history!BH$54))/(1-(CIT_fed_deduction!BH50*CIT_history!BH$54*CIT_history!BH50)))</f>
        <v>0</v>
      </c>
      <c r="BI50" s="22">
        <f>IF(CIT_fed_deduction!BI50="",0,(CIT_history!BI50*(1-CIT_fed_deduction!BI50*CIT_history!BI$54))/(1-(CIT_fed_deduction!BI50*CIT_history!BI$54*CIT_history!BI50)))</f>
        <v>0</v>
      </c>
      <c r="BJ50" s="22">
        <f>IF(CIT_fed_deduction!BJ50="",0,(CIT_history!BJ50*(1-CIT_fed_deduction!BJ50*CIT_history!BJ$54))/(1-(CIT_fed_deduction!BJ50*CIT_history!BJ$54*CIT_history!BJ50)))</f>
        <v>0</v>
      </c>
      <c r="BK50" s="22">
        <f>IF(CIT_fed_deduction!BK50="",0,(CIT_history!BK50*(1-CIT_fed_deduction!BK50*CIT_history!BK$54))/(1-(CIT_fed_deduction!BK50*CIT_history!BK$54*CIT_history!BK50)))</f>
        <v>0</v>
      </c>
      <c r="BL50" s="22">
        <f>IF(CIT_fed_deduction!BL50="",0,(CIT_history!BL50*(1-CIT_fed_deduction!BL50*CIT_history!BL$54))/(1-(CIT_fed_deduction!BL50*CIT_history!BL$54*CIT_history!BL50)))</f>
        <v>0</v>
      </c>
      <c r="BM50" s="22">
        <f>IF(CIT_fed_deduction!BM50="",0,(CIT_history!BM50*(1-CIT_fed_deduction!BM50*CIT_history!BM$54))/(1-(CIT_fed_deduction!BM50*CIT_history!BM$54*CIT_history!BM50)))</f>
        <v>0</v>
      </c>
      <c r="BN50" s="22">
        <f>IF(CIT_fed_deduction!BN50="",0,(CIT_history!BN50*(1-CIT_fed_deduction!BN50*CIT_history!BN$54))/(1-(CIT_fed_deduction!BN50*CIT_history!BN$54*CIT_history!BN50)))</f>
        <v>0</v>
      </c>
      <c r="BO50" s="22">
        <f>IF(CIT_fed_deduction!BO50="",0,(CIT_history!BO50*(1-CIT_fed_deduction!BO50*CIT_history!BO$54))/(1-(CIT_fed_deduction!BO50*CIT_history!BO$54*CIT_history!BO50)))</f>
        <v>0</v>
      </c>
      <c r="BP50" s="22">
        <f>IF(CIT_fed_deduction!BP50="",0,(CIT_history!BP50*(1-CIT_fed_deduction!BP50*CIT_history!BP$54))/(1-(CIT_fed_deduction!BP50*CIT_history!BP$54*CIT_history!BP50)))</f>
        <v>0</v>
      </c>
      <c r="BQ50" s="22">
        <f>IF(CIT_fed_deduction!BQ50="",0,(CIT_history!BQ50*(1-CIT_fed_deduction!BQ50*CIT_history!BQ$54))/(1-(CIT_fed_deduction!BQ50*CIT_history!BQ$54*CIT_history!BQ50)))</f>
        <v>0.06</v>
      </c>
      <c r="BR50" s="22">
        <f>IF(CIT_fed_deduction!BR50="",0,(CIT_history!BR50*(1-CIT_fed_deduction!BR50*CIT_history!BR$54))/(1-(CIT_fed_deduction!BR50*CIT_history!BR$54*CIT_history!BR50)))</f>
        <v>0.06</v>
      </c>
      <c r="BS50" s="22">
        <f>IF(CIT_fed_deduction!BS50="",0,(CIT_history!BS50*(1-CIT_fed_deduction!BS50*CIT_history!BS$54))/(1-(CIT_fed_deduction!BS50*CIT_history!BS$54*CIT_history!BS50)))</f>
        <v>0.06</v>
      </c>
      <c r="BT50" s="22">
        <f>IF(CIT_fed_deduction!BT50="",0,(CIT_history!BT50*(1-CIT_fed_deduction!BT50*CIT_history!BT$54))/(1-(CIT_fed_deduction!BT50*CIT_history!BT$54*CIT_history!BT50)))</f>
        <v>0.06</v>
      </c>
      <c r="BU50" s="22">
        <f>IF(CIT_fed_deduction!BU50="",0,(CIT_history!BU50*(1-CIT_fed_deduction!BU50*CIT_history!BU$54))/(1-(CIT_fed_deduction!BU50*CIT_history!BU$54*CIT_history!BU50)))</f>
        <v>0.06</v>
      </c>
      <c r="BV50" s="22">
        <f>IF(CIT_fed_deduction!BV50="",0,(CIT_history!BV50*(1-CIT_fed_deduction!BV50*CIT_history!BV$54))/(1-(CIT_fed_deduction!BV50*CIT_history!BV$54*CIT_history!BV50)))</f>
        <v>0.06</v>
      </c>
      <c r="BW50" s="22">
        <f>IF(CIT_fed_deduction!BW50="",0,(CIT_history!BW50*(1-CIT_fed_deduction!BW50*CIT_history!BW$54))/(1-(CIT_fed_deduction!BW50*CIT_history!BW$54*CIT_history!BW50)))</f>
        <v>0.06</v>
      </c>
      <c r="BX50" s="22">
        <f>IF(CIT_fed_deduction!BX50="",0,(CIT_history!BX50*(1-CIT_fed_deduction!BX50*CIT_history!BX$54))/(1-(CIT_fed_deduction!BX50*CIT_history!BX$54*CIT_history!BX50)))</f>
        <v>0.06</v>
      </c>
      <c r="BY50" s="22">
        <f>IF(CIT_fed_deduction!BY50="",0,(CIT_history!BY50*(1-CIT_fed_deduction!BY50*CIT_history!BY$54))/(1-(CIT_fed_deduction!BY50*CIT_history!BY$54*CIT_history!BY50)))</f>
        <v>0.06</v>
      </c>
      <c r="BZ50" s="22">
        <f>IF(CIT_fed_deduction!BZ50="",0,(CIT_history!BZ50*(1-CIT_fed_deduction!BZ50*CIT_history!BZ$54))/(1-(CIT_fed_deduction!BZ50*CIT_history!BZ$54*CIT_history!BZ50)))</f>
        <v>0.06</v>
      </c>
      <c r="CA50" s="22">
        <f>IF(CIT_fed_deduction!CA50="",0,(CIT_history!CA50*(1-CIT_fed_deduction!CA50*CIT_history!CA$54))/(1-(CIT_fed_deduction!CA50*CIT_history!CA$54*CIT_history!CA50)))</f>
        <v>0.06</v>
      </c>
      <c r="CB50" s="22">
        <f>IF(CIT_fed_deduction!CB50="",0,(CIT_history!CB50*(1-CIT_fed_deduction!CB50*CIT_history!CB$54))/(1-(CIT_fed_deduction!CB50*CIT_history!CB$54*CIT_history!CB50)))</f>
        <v>0.06</v>
      </c>
      <c r="CC50" s="22">
        <f>IF(CIT_fed_deduction!CC50="",0,(CIT_history!CC50*(1-CIT_fed_deduction!CC50*CIT_history!CC$54))/(1-(CIT_fed_deduction!CC50*CIT_history!CC$54*CIT_history!CC50)))</f>
        <v>0.06</v>
      </c>
      <c r="CD50" s="22">
        <f>IF(CIT_fed_deduction!CD50="",0,(CIT_history!CD50*(1-CIT_fed_deduction!CD50*CIT_history!CD$54))/(1-(CIT_fed_deduction!CD50*CIT_history!CD$54*CIT_history!CD50)))</f>
        <v>0.06</v>
      </c>
      <c r="CE50" s="22">
        <f>IF(CIT_fed_deduction!CE50="",0,(CIT_history!CE50*(1-CIT_fed_deduction!CE50*CIT_history!CE$54))/(1-(CIT_fed_deduction!CE50*CIT_history!CE$54*CIT_history!CE50)))</f>
        <v>0.06</v>
      </c>
      <c r="CF50" s="22">
        <f>IF(CIT_fed_deduction!CF50="",0,(CIT_history!CF50*(1-CIT_fed_deduction!CF50*CIT_history!CF$54))/(1-(CIT_fed_deduction!CF50*CIT_history!CF$54*CIT_history!CF50)))</f>
        <v>0.06</v>
      </c>
      <c r="CG50" s="22">
        <f>IF(CIT_fed_deduction!CG50="",0,(CIT_history!CG50*(1-CIT_fed_deduction!CG50*CIT_history!CG$54))/(1-(CIT_fed_deduction!CG50*CIT_history!CG$54*CIT_history!CG50)))</f>
        <v>8.0500000000000002E-2</v>
      </c>
      <c r="CH50" s="22">
        <f>IF(CIT_fed_deduction!CH50="",0,(CIT_history!CH50*(1-CIT_fed_deduction!CH50*CIT_history!CH$54))/(1-(CIT_fed_deduction!CH50*CIT_history!CH$54*CIT_history!CH50)))</f>
        <v>8.0500000000000002E-2</v>
      </c>
      <c r="CI50" s="22">
        <f>IF(CIT_fed_deduction!CI50="",0,(CIT_history!CI50*(1-CIT_fed_deduction!CI50*CIT_history!CI$54))/(1-(CIT_fed_deduction!CI50*CIT_history!CI$54*CIT_history!CI50)))</f>
        <v>7.0000000000000007E-2</v>
      </c>
      <c r="CJ50" s="22">
        <f>IF(CIT_fed_deduction!CJ50="",0,(CIT_history!CJ50*(1-CIT_fed_deduction!CJ50*CIT_history!CJ$54))/(1-(CIT_fed_deduction!CJ50*CIT_history!CJ$54*CIT_history!CJ50)))</f>
        <v>7.0000000000000007E-2</v>
      </c>
      <c r="CK50" s="22">
        <f>IF(CIT_fed_deduction!CK50="",0,(CIT_history!CK50*(1-CIT_fed_deduction!CK50*CIT_history!CK$54))/(1-(CIT_fed_deduction!CK50*CIT_history!CK$54*CIT_history!CK50)))</f>
        <v>9.7500000000000003E-2</v>
      </c>
      <c r="CL50" s="22">
        <f>IF(CIT_fed_deduction!CL50="",0,(CIT_history!CL50*(1-CIT_fed_deduction!CL50*CIT_history!CL$54))/(1-(CIT_fed_deduction!CL50*CIT_history!CL$54*CIT_history!CL50)))</f>
        <v>9.6000000000000002E-2</v>
      </c>
      <c r="CM50" s="22">
        <f>IF(CIT_fed_deduction!CM50="",0,(CIT_history!CM50*(1-CIT_fed_deduction!CM50*CIT_history!CM$54))/(1-(CIT_fed_deduction!CM50*CIT_history!CM$54*CIT_history!CM50)))</f>
        <v>9.4500000000000001E-2</v>
      </c>
      <c r="CN50" s="22">
        <f>IF(CIT_fed_deduction!CN50="",0,(CIT_history!CN50*(1-CIT_fed_deduction!CN50*CIT_history!CN$54))/(1-(CIT_fed_deduction!CN50*CIT_history!CN$54*CIT_history!CN50)))</f>
        <v>9.2999999999999999E-2</v>
      </c>
      <c r="CO50" s="22">
        <f>IF(CIT_fed_deduction!CO50="",0,(CIT_history!CO50*(1-CIT_fed_deduction!CO50*CIT_history!CO$54))/(1-(CIT_fed_deduction!CO50*CIT_history!CO$54*CIT_history!CO50)))</f>
        <v>9.1499999999999998E-2</v>
      </c>
      <c r="CP50" s="22">
        <f>IF(CIT_fed_deduction!CP50="",0,(CIT_history!CP50*(1-CIT_fed_deduction!CP50*CIT_history!CP$54))/(1-(CIT_fed_deduction!CP50*CIT_history!CP$54*CIT_history!CP50)))</f>
        <v>0.09</v>
      </c>
      <c r="CQ50" s="22">
        <f>IF(CIT_fed_deduction!CQ50="",0,(CIT_history!CQ50*(1-CIT_fed_deduction!CQ50*CIT_history!CQ$54))/(1-(CIT_fed_deduction!CQ50*CIT_history!CQ$54*CIT_history!CQ50)))</f>
        <v>0.09</v>
      </c>
      <c r="CR50" s="22">
        <f>IF(CIT_fed_deduction!CR50="",0,(CIT_history!CR50*(1-CIT_fed_deduction!CR50*CIT_history!CR$54))/(1-(CIT_fed_deduction!CR50*CIT_history!CR$54*CIT_history!CR50)))</f>
        <v>0.09</v>
      </c>
      <c r="CS50" s="22">
        <f>IF(CIT_fed_deduction!CS50="",0,(CIT_history!CS50*(1-CIT_fed_deduction!CS50*CIT_history!CS$54))/(1-(CIT_fed_deduction!CS50*CIT_history!CS$54*CIT_history!CS50)))</f>
        <v>0.09</v>
      </c>
      <c r="CT50" s="22">
        <f>IF(CIT_fed_deduction!CT50="",0,(CIT_history!CT50*(1-CIT_fed_deduction!CT50*CIT_history!CT$54))/(1-(CIT_fed_deduction!CT50*CIT_history!CT$54*CIT_history!CT50)))</f>
        <v>0.09</v>
      </c>
      <c r="CU50" s="22">
        <f>IF(CIT_fed_deduction!CU50="",0,(CIT_history!CU50*(1-CIT_fed_deduction!CU50*CIT_history!CU$54))/(1-(CIT_fed_deduction!CU50*CIT_history!CU$54*CIT_history!CU50)))</f>
        <v>0.09</v>
      </c>
      <c r="CV50" s="22">
        <f>IF(CIT_fed_deduction!CV50="",0,(CIT_history!CV50*(1-CIT_fed_deduction!CV50*CIT_history!CV$54))/(1-(CIT_fed_deduction!CV50*CIT_history!CV$54*CIT_history!CV50)))</f>
        <v>0.09</v>
      </c>
      <c r="CW50" s="22">
        <f>IF(CIT_fed_deduction!CW50="",0,(CIT_history!CW50*(1-CIT_fed_deduction!CW50*CIT_history!CW$54))/(1-(CIT_fed_deduction!CW50*CIT_history!CW$54*CIT_history!CW50)))</f>
        <v>0.09</v>
      </c>
      <c r="CX50" s="22">
        <f>IF(CIT_fed_deduction!CX50="",0,(CIT_history!CX50*(1-CIT_fed_deduction!CX50*CIT_history!CX$54))/(1-(CIT_fed_deduction!CX50*CIT_history!CX$54*CIT_history!CX50)))</f>
        <v>0.09</v>
      </c>
      <c r="CY50" s="22">
        <f>IF(CIT_fed_deduction!CY50="",0,(CIT_history!CY50*(1-CIT_fed_deduction!CY50*CIT_history!CY$54))/(1-(CIT_fed_deduction!CY50*CIT_history!CY$54*CIT_history!CY50)))</f>
        <v>0.09</v>
      </c>
      <c r="CZ50" s="22">
        <f>IF(CIT_fed_deduction!CZ50="",0,(CIT_history!CZ50*(1-CIT_fed_deduction!CZ50*CIT_history!CZ$54))/(1-(CIT_fed_deduction!CZ50*CIT_history!CZ$54*CIT_history!CZ50)))</f>
        <v>0.09</v>
      </c>
      <c r="DA50" s="22">
        <f>IF(CIT_fed_deduction!DA50="",0,(CIT_history!DA50*(1-CIT_fed_deduction!DA50*CIT_history!DA$54))/(1-(CIT_fed_deduction!DA50*CIT_history!DA$54*CIT_history!DA50)))</f>
        <v>0.09</v>
      </c>
      <c r="DB50" s="22">
        <f>IF(CIT_fed_deduction!DB50="",0,(CIT_history!DB50*(1-CIT_fed_deduction!DB50*CIT_history!DB$54))/(1-(CIT_fed_deduction!DB50*CIT_history!DB$54*CIT_history!DB50)))</f>
        <v>0.09</v>
      </c>
      <c r="DC50" s="22">
        <f>IF(CIT_fed_deduction!DC50="",0,(CIT_history!DC50*(1-CIT_fed_deduction!DC50*CIT_history!DC$54))/(1-(CIT_fed_deduction!DC50*CIT_history!DC$54*CIT_history!DC50)))</f>
        <v>0.09</v>
      </c>
      <c r="DD50" s="22">
        <f>IF(CIT_fed_deduction!DD50="",0,(CIT_history!DD50*(1-CIT_fed_deduction!DD50*CIT_history!DD$54))/(1-(CIT_fed_deduction!DD50*CIT_history!DD$54*CIT_history!DD50)))</f>
        <v>0.09</v>
      </c>
      <c r="DE50" s="22">
        <f>IF(CIT_fed_deduction!DE50="",0,(CIT_history!DE50*(1-CIT_fed_deduction!DE50*CIT_history!DE$54))/(1-(CIT_fed_deduction!DE50*CIT_history!DE$54*CIT_history!DE50)))</f>
        <v>8.7499999999999994E-2</v>
      </c>
      <c r="DF50" s="22">
        <f>IF(CIT_fed_deduction!DF50="",0,(CIT_history!DF50*(1-CIT_fed_deduction!DF50*CIT_history!DF$54))/(1-(CIT_fed_deduction!DF50*CIT_history!DF$54*CIT_history!DF50)))</f>
        <v>8.7499999999999994E-2</v>
      </c>
      <c r="DG50" s="22">
        <f>IF(CIT_fed_deduction!DG50="",0,(CIT_history!DG50*(1-CIT_fed_deduction!DG50*CIT_history!DG$54))/(1-(CIT_fed_deduction!DG50*CIT_history!DG$54*CIT_history!DG50)))</f>
        <v>8.5000000000000006E-2</v>
      </c>
      <c r="DH50" s="22">
        <f>IF(CIT_fed_deduction!DH50="",0,(CIT_history!DH50*(1-CIT_fed_deduction!DH50*CIT_history!DH$54))/(1-(CIT_fed_deduction!DH50*CIT_history!DH$54*CIT_history!DH50)))</f>
        <v>8.5000000000000006E-2</v>
      </c>
      <c r="DI50" s="22">
        <f>IF(CIT_fed_deduction!DI50="",0,(CIT_history!DI50*(1-CIT_fed_deduction!DI50*CIT_history!DI$54))/(1-(CIT_fed_deduction!DI50*CIT_history!DI$54*CIT_history!DI50)))</f>
        <v>8.5000000000000006E-2</v>
      </c>
      <c r="DJ50" s="22">
        <f>IF(CIT_fed_deduction!DJ50="",0,(CIT_history!DJ50*(1-CIT_fed_deduction!DJ50*CIT_history!DJ$54))/(1-(CIT_fed_deduction!DJ50*CIT_history!DJ$54*CIT_history!DJ50)))</f>
        <v>7.7499999999999999E-2</v>
      </c>
      <c r="DK50" s="22">
        <f>IF(CIT_fed_deduction!DK50="",0,(CIT_history!DK50*(1-CIT_fed_deduction!DK50*CIT_history!DK$54))/(1-(CIT_fed_deduction!DK50*CIT_history!DK$54*CIT_history!DK50)))</f>
        <v>7.0000000000000007E-2</v>
      </c>
      <c r="DL50" s="22">
        <f>IF(CIT_fed_deduction!DL50="",0,(CIT_history!DL50*(1-CIT_fed_deduction!DL50*CIT_history!DL$54))/(1-(CIT_fed_deduction!DL50*CIT_history!DL$54*CIT_history!DL50)))</f>
        <v>6.5000000000000002E-2</v>
      </c>
      <c r="DM50" s="22">
        <f>IF(CIT_fed_deduction!DM50="",0,(CIT_history!DM50*(1-CIT_fed_deduction!DM50*CIT_history!DM$54))/(1-(CIT_fed_deduction!DM50*CIT_history!DM$54*CIT_history!DM50)))</f>
        <v>6.5000000000000002E-2</v>
      </c>
      <c r="DN50" s="22">
        <f>IF(CIT_fed_deduction!DN50="",0,(CIT_history!DN50*(1-CIT_fed_deduction!DN50*CIT_history!DN$54))/(1-(CIT_fed_deduction!DN50*CIT_history!DN$54*CIT_history!DN50)))</f>
        <v>6.5000000000000002E-2</v>
      </c>
      <c r="DO50" s="22">
        <f>IF(CIT_fed_deduction!DO50="",0,(CIT_history!DO50*(1-CIT_fed_deduction!DO50*CIT_history!DO$54))/(1-(CIT_fed_deduction!DO50*CIT_history!DO$54*CIT_history!DO50)))</f>
        <v>6.5000000000000002E-2</v>
      </c>
      <c r="DP50" s="22">
        <f>IF(CIT_fed_deduction!DP50="",0,(CIT_history!DP50*(1-CIT_fed_deduction!DP50*CIT_history!DP$54))/(1-(CIT_fed_deduction!DP50*CIT_history!DP$54*CIT_history!DP50)))</f>
        <v>6.5000000000000002E-2</v>
      </c>
      <c r="DQ50" s="22">
        <f>IF(CIT_fed_deduction!DQ50="",0,(CIT_history!DQ50*(1-CIT_fed_deduction!DQ50*CIT_history!DQ$54))/(1-(CIT_fed_deduction!DQ50*CIT_history!DQ$54*CIT_history!DQ50)))</f>
        <v>6.5000000000000002E-2</v>
      </c>
      <c r="DR50" s="22">
        <f>IF(CIT_fed_deduction!DR50="",0,(CIT_history!DR50*(1-CIT_fed_deduction!DR50*CIT_history!DR$54))/(1-(CIT_fed_deduction!DR50*CIT_history!DR$54*CIT_history!DR50)))</f>
        <v>6.5000000000000002E-2</v>
      </c>
      <c r="DS50" s="22">
        <f>IF(CIT_fed_deduction!DS50="",0,(CIT_history!DS50*(1-CIT_fed_deduction!DS50*CIT_history!DS$54))/(1-(CIT_fed_deduction!DS50*CIT_history!DS$54*CIT_history!DS50)))</f>
        <v>6.5000000000000002E-2</v>
      </c>
      <c r="DT50" s="22">
        <f>IF(CIT_fed_deduction!DT50="",0,(CIT_history!DT50*(1-CIT_fed_deduction!DT50*CIT_history!DT$54))/(1-(CIT_fed_deduction!DT50*CIT_history!DT$54*CIT_history!DT50)))</f>
        <v>6.5000000000000002E-2</v>
      </c>
      <c r="DU50" s="22">
        <f>IF(CIT_fed_deduction!DU50="",0,(CIT_history!DU50*(1-CIT_fed_deduction!DU50*CIT_history!DU$54))/(1-(CIT_fed_deduction!DU50*CIT_history!DU$54*CIT_history!DU50)))</f>
        <v>6.5000000000000002E-2</v>
      </c>
      <c r="DV50" s="22">
        <f>IF(CIT_fed_deduction!DV50="",0,(CIT_history!DV50*(1-CIT_fed_deduction!DV50*CIT_history!DV$54))/(1-(CIT_fed_deduction!DV50*CIT_history!DV$54*CIT_history!DV50)))</f>
        <v>6.5000000000000002E-2</v>
      </c>
      <c r="DW50" s="22">
        <f>IF(CIT_fed_deduction!DW50="",0,(CIT_history!DW50*(1-CIT_fed_deduction!DW50*CIT_history!DW$54))/(1-(CIT_fed_deduction!DW50*CIT_history!DW$54*CIT_history!DW50)))</f>
        <v>6.5000000000000002E-2</v>
      </c>
      <c r="DX50" s="22">
        <f>IF(CIT_fed_deduction!DX50="",0,(CIT_history!DX50*(1-CIT_fed_deduction!DX50*CIT_history!DX$54))/(1-(CIT_fed_deduction!DX50*CIT_history!DX$54*CIT_history!DX50)))</f>
        <v>3.5000000000000003E-2</v>
      </c>
      <c r="DY50" s="144">
        <f>IF(CIT_fed_deduction!DY50="",0,(CIT_history!DY50*(1-CIT_fed_deduction!DY50*CIT_history!DY$54))/(1-(CIT_fed_deduction!DY50*CIT_history!DY$54*CIT_history!DY50)))</f>
        <v>3.5000000000000003E-2</v>
      </c>
      <c r="DZ50" s="68"/>
      <c r="EA50" s="68"/>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1"/>
      <c r="FL50" s="1"/>
      <c r="FM50" s="1"/>
      <c r="FN50" s="1"/>
    </row>
    <row r="51" spans="1:170" ht="15" customHeight="1">
      <c r="A51" s="137" t="s">
        <v>75</v>
      </c>
      <c r="B51" s="22">
        <f>IF(CIT_fed_deduction!B51="",0,(CIT_history!B51*(1-CIT_fed_deduction!B51*CIT_history!B$54))/(1-(CIT_fed_deduction!B51*CIT_history!B$54*CIT_history!B51)))</f>
        <v>0</v>
      </c>
      <c r="C51" s="22">
        <f>IF(CIT_fed_deduction!C51="",0,(CIT_history!C51*(1-CIT_fed_deduction!C51*CIT_history!C$54))/(1-(CIT_fed_deduction!C51*CIT_history!C$54*CIT_history!C51)))</f>
        <v>0</v>
      </c>
      <c r="D51" s="22">
        <f>IF(CIT_fed_deduction!D51="",0,(CIT_history!D51*(1-CIT_fed_deduction!D51*CIT_history!D$54))/(1-(CIT_fed_deduction!D51*CIT_history!D$54*CIT_history!D51)))</f>
        <v>0</v>
      </c>
      <c r="E51" s="22">
        <f>IF(CIT_fed_deduction!E51="",0,(CIT_history!E51*(1-CIT_fed_deduction!E51*CIT_history!E$54))/(1-(CIT_fed_deduction!E51*CIT_history!E$54*CIT_history!E51)))</f>
        <v>0</v>
      </c>
      <c r="F51" s="22">
        <f>IF(CIT_fed_deduction!F51="",0,(CIT_history!F51*(1-CIT_fed_deduction!F51*CIT_history!F$54))/(1-(CIT_fed_deduction!F51*CIT_history!F$54*CIT_history!F51)))</f>
        <v>0</v>
      </c>
      <c r="G51" s="22">
        <f>IF(CIT_fed_deduction!G51="",0,(CIT_history!G51*(1-CIT_fed_deduction!G51*CIT_history!G$54))/(1-(CIT_fed_deduction!G51*CIT_history!G$54*CIT_history!G51)))</f>
        <v>0</v>
      </c>
      <c r="H51" s="22">
        <f>IF(CIT_fed_deduction!H51="",0,(CIT_history!H51*(1-CIT_fed_deduction!H51*CIT_history!H$54))/(1-(CIT_fed_deduction!H51*CIT_history!H$54*CIT_history!H51)))</f>
        <v>0</v>
      </c>
      <c r="I51" s="22">
        <f>IF(CIT_fed_deduction!I51="",0,(CIT_history!I51*(1-CIT_fed_deduction!I51*CIT_history!I$54))/(1-(CIT_fed_deduction!I51*CIT_history!I$54*CIT_history!I51)))</f>
        <v>0</v>
      </c>
      <c r="J51" s="22">
        <f>IF(CIT_fed_deduction!J51="",0,(CIT_history!J51*(1-CIT_fed_deduction!J51*CIT_history!J$54))/(1-(CIT_fed_deduction!J51*CIT_history!J$54*CIT_history!J51)))</f>
        <v>0</v>
      </c>
      <c r="K51" s="22">
        <f>IF(CIT_fed_deduction!K51="",0,(CIT_history!K51*(1-CIT_fed_deduction!K51*CIT_history!K$54))/(1-(CIT_fed_deduction!K51*CIT_history!K$54*CIT_history!K51)))</f>
        <v>0</v>
      </c>
      <c r="L51" s="22">
        <f>IF(CIT_fed_deduction!L51="",0,(CIT_history!L51*(1-CIT_fed_deduction!L51*CIT_history!L$54))/(1-(CIT_fed_deduction!L51*CIT_history!L$54*CIT_history!L51)))</f>
        <v>0</v>
      </c>
      <c r="M51" s="22">
        <f>IF(CIT_fed_deduction!M51="",0,(CIT_history!M51*(1-CIT_fed_deduction!M51*CIT_history!M$54))/(1-(CIT_fed_deduction!M51*CIT_history!M$54*CIT_history!M51)))</f>
        <v>5.9435661396838098E-2</v>
      </c>
      <c r="N51" s="22">
        <f>IF(CIT_fed_deduction!N51="",0,(CIT_history!N51*(1-CIT_fed_deduction!N51*CIT_history!N$54))/(1-(CIT_fed_deduction!N51*CIT_history!N$54*CIT_history!N51)))</f>
        <v>5.9435661396838098E-2</v>
      </c>
      <c r="O51" s="22">
        <f>IF(CIT_fed_deduction!O51="",0,(CIT_history!O51*(1-CIT_fed_deduction!O51*CIT_history!O$54))/(1-(CIT_fed_deduction!O51*CIT_history!O$54*CIT_history!O51)))</f>
        <v>5.9435661396838098E-2</v>
      </c>
      <c r="P51" s="22">
        <f>IF(CIT_fed_deduction!P51="",0,(CIT_history!P51*(1-CIT_fed_deduction!P51*CIT_history!P$54))/(1-(CIT_fed_deduction!P51*CIT_history!P$54*CIT_history!P51)))</f>
        <v>5.9435661396838098E-2</v>
      </c>
      <c r="Q51" s="22">
        <f>IF(CIT_fed_deduction!Q51="",0,(CIT_history!Q51*(1-CIT_fed_deduction!Q51*CIT_history!Q$54))/(1-(CIT_fed_deduction!Q51*CIT_history!Q$54*CIT_history!Q51)))</f>
        <v>5.9435661396838098E-2</v>
      </c>
      <c r="R51" s="22">
        <f>IF(CIT_fed_deduction!R51="",0,(CIT_history!R51*(1-CIT_fed_deduction!R51*CIT_history!R$54))/(1-(CIT_fed_deduction!R51*CIT_history!R$54*CIT_history!R51)))</f>
        <v>5.887064477372847E-2</v>
      </c>
      <c r="S51" s="22">
        <f>IF(CIT_fed_deduction!S51="",0,(CIT_history!S51*(1-CIT_fed_deduction!S51*CIT_history!S$54))/(1-(CIT_fed_deduction!S51*CIT_history!S$54*CIT_history!S51)))</f>
        <v>5.6603773584905655E-2</v>
      </c>
      <c r="T51" s="22">
        <f>IF(CIT_fed_deduction!T51="",0,(CIT_history!T51*(1-CIT_fed_deduction!T51*CIT_history!T$54))/(1-(CIT_fed_deduction!T51*CIT_history!T$54*CIT_history!T51)))</f>
        <v>0.11802958868476671</v>
      </c>
      <c r="U51" s="22">
        <f>IF(CIT_fed_deduction!U51="",0,(CIT_history!U51*(1-CIT_fed_deduction!U51*CIT_history!U$54))/(1-(CIT_fed_deduction!U51*CIT_history!U$54*CIT_history!U51)))</f>
        <v>6.5269943593875904E-2</v>
      </c>
      <c r="V51" s="22">
        <f>IF(CIT_fed_deduction!V51="",0,(CIT_history!V51*(1-CIT_fed_deduction!V51*CIT_history!V$54))/(1-(CIT_fed_deduction!V51*CIT_history!V$54*CIT_history!V51)))</f>
        <v>6.5269943593875904E-2</v>
      </c>
      <c r="W51" s="22">
        <f>IF(CIT_fed_deduction!W51="",0,(CIT_history!W51*(1-CIT_fed_deduction!W51*CIT_history!W$54))/(1-(CIT_fed_deduction!W51*CIT_history!W$54*CIT_history!W51)))</f>
        <v>7.4410163339382926E-2</v>
      </c>
      <c r="X51" s="22">
        <f>IF(CIT_fed_deduction!X51="",0,(CIT_history!X51*(1-CIT_fed_deduction!X51*CIT_history!X$54))/(1-(CIT_fed_deduction!X51*CIT_history!X$54*CIT_history!X51)))</f>
        <v>7.2493053801465007E-2</v>
      </c>
      <c r="Y51" s="22">
        <f>IF(CIT_fed_deduction!Y51="",0,(CIT_history!Y51*(1-CIT_fed_deduction!Y51*CIT_history!Y$54))/(1-(CIT_fed_deduction!Y51*CIT_history!Y$54*CIT_history!Y51)))</f>
        <v>6.1790668348045391E-2</v>
      </c>
      <c r="Z51" s="22">
        <f>IF(CIT_fed_deduction!Z51="",0,(CIT_history!Z51*(1-CIT_fed_deduction!Z51*CIT_history!Z$54))/(1-(CIT_fed_deduction!Z51*CIT_history!Z$54*CIT_history!Z51)))</f>
        <v>6.1790668348045391E-2</v>
      </c>
      <c r="AA51" s="22">
        <f>IF(CIT_fed_deduction!AA51="",0,(CIT_history!AA51*(1-CIT_fed_deduction!AA51*CIT_history!AA$54))/(1-(CIT_fed_deduction!AA51*CIT_history!AA$54*CIT_history!AA51)))</f>
        <v>6.1459279442930663E-2</v>
      </c>
      <c r="AB51" s="22">
        <f>IF(CIT_fed_deduction!AB51="",0,(CIT_history!AB51*(1-CIT_fed_deduction!AB51*CIT_history!AB$54))/(1-(CIT_fed_deduction!AB51*CIT_history!AB$54*CIT_history!AB51)))</f>
        <v>6.1127656352531409E-2</v>
      </c>
      <c r="AC51" s="22">
        <f>IF(CIT_fed_deduction!AC51="",0,(CIT_history!AC51*(1-CIT_fed_deduction!AC51*CIT_history!AC$54))/(1-(CIT_fed_deduction!AC51*CIT_history!AC$54*CIT_history!AC51)))</f>
        <v>6.1127656352531409E-2</v>
      </c>
      <c r="AD51" s="22">
        <f>IF(CIT_fed_deduction!AD51="",0,(CIT_history!AD51*(1-CIT_fed_deduction!AD51*CIT_history!AD$54))/(1-(CIT_fed_deduction!AD51*CIT_history!AD$54*CIT_history!AD51)))</f>
        <v>6.2121823315853163E-2</v>
      </c>
      <c r="AE51" s="22">
        <f>IF(CIT_fed_deduction!AE51="",0,(CIT_history!AE51*(1-CIT_fed_deduction!AE51*CIT_history!AE$54))/(1-(CIT_fed_deduction!AE51*CIT_history!AE$54*CIT_history!AE51)))</f>
        <v>6.2783432429708755E-2</v>
      </c>
      <c r="AF51" s="22">
        <f>IF(CIT_fed_deduction!AF51="",0,(CIT_history!AF51*(1-CIT_fed_deduction!AF51*CIT_history!AF$54))/(1-(CIT_fed_deduction!AF51*CIT_history!AF$54*CIT_history!AF51)))</f>
        <v>6.2121823315853163E-2</v>
      </c>
      <c r="AG51" s="22">
        <f>IF(CIT_fed_deduction!AG51="",0,(CIT_history!AG51*(1-CIT_fed_deduction!AG51*CIT_history!AG$54))/(1-(CIT_fed_deduction!AG51*CIT_history!AG$54*CIT_history!AG51)))</f>
        <v>9.4481808605461473E-2</v>
      </c>
      <c r="AH51" s="22">
        <f>IF(CIT_fed_deduction!AH51="",0,(CIT_history!AH51*(1-CIT_fed_deduction!AH51*CIT_history!AH$54))/(1-(CIT_fed_deduction!AH51*CIT_history!AH$54*CIT_history!AH51)))</f>
        <v>9.2777228099550968E-2</v>
      </c>
      <c r="AI51" s="22">
        <f>IF(CIT_fed_deduction!AI51="",0,(CIT_history!AI51*(1-CIT_fed_deduction!AI51*CIT_history!AI$54))/(1-(CIT_fed_deduction!AI51*CIT_history!AI$54*CIT_history!AI51)))</f>
        <v>9.2777228099550968E-2</v>
      </c>
      <c r="AJ51" s="22">
        <f>IF(CIT_fed_deduction!AJ51="",0,(CIT_history!AJ51*(1-CIT_fed_deduction!AJ51*CIT_history!AJ$54))/(1-(CIT_fed_deduction!AJ51*CIT_history!AJ$54*CIT_history!AJ51)))</f>
        <v>9.2777228099550968E-2</v>
      </c>
      <c r="AK51" s="22">
        <f>IF(CIT_fed_deduction!AK51="",0,(CIT_history!AK51*(1-CIT_fed_deduction!AK51*CIT_history!AK$54))/(1-(CIT_fed_deduction!AK51*CIT_history!AK$54*CIT_history!AK51)))</f>
        <v>9.2777228099550968E-2</v>
      </c>
      <c r="AL51" s="22">
        <f>IF(CIT_fed_deduction!AL51="",0,(CIT_history!AL51*(1-CIT_fed_deduction!AL51*CIT_history!AL$54))/(1-(CIT_fed_deduction!AL51*CIT_history!AL$54*CIT_history!AL51)))</f>
        <v>9.155573620567016E-2</v>
      </c>
      <c r="AM51" s="22">
        <f>IF(CIT_fed_deduction!AM51="",0,(CIT_history!AM51*(1-CIT_fed_deduction!AM51*CIT_history!AM$54))/(1-(CIT_fed_deduction!AM51*CIT_history!AM$54*CIT_history!AM51)))</f>
        <v>9.155573620567016E-2</v>
      </c>
      <c r="AN51" s="22">
        <f>IF(CIT_fed_deduction!AN51="",0,(CIT_history!AN51*(1-CIT_fed_deduction!AN51*CIT_history!AN$54))/(1-(CIT_fed_deduction!AN51*CIT_history!AN$54*CIT_history!AN51)))</f>
        <v>8.7624762721205077E-2</v>
      </c>
      <c r="AO51" s="22">
        <f>IF(CIT_fed_deduction!AO51="",0,(CIT_history!AO51*(1-CIT_fed_deduction!AO51*CIT_history!AO$54))/(1-(CIT_fed_deduction!AO51*CIT_history!AO$54*CIT_history!AO51)))</f>
        <v>8.7624762721205077E-2</v>
      </c>
      <c r="AP51" s="22">
        <f>IF(CIT_fed_deduction!AP51="",0,(CIT_history!AP51*(1-CIT_fed_deduction!AP51*CIT_history!AP$54))/(1-(CIT_fed_deduction!AP51*CIT_history!AP$54*CIT_history!AP51)))</f>
        <v>8.2662945329174189E-2</v>
      </c>
      <c r="AQ51" s="22">
        <f>IF(CIT_fed_deduction!AQ51="",0,(CIT_history!AQ51*(1-CIT_fed_deduction!AQ51*CIT_history!AQ$54))/(1-(CIT_fed_deduction!AQ51*CIT_history!AQ$54*CIT_history!AQ51)))</f>
        <v>0.10305263094528622</v>
      </c>
      <c r="AR51" s="22">
        <f>IF(CIT_fed_deduction!AR51="",0,(CIT_history!AR51*(1-CIT_fed_deduction!AR51*CIT_history!AR$54))/(1-(CIT_fed_deduction!AR51*CIT_history!AR$54*CIT_history!AR51)))</f>
        <v>0.1021932995902627</v>
      </c>
      <c r="AS51" s="22">
        <f>IF(CIT_fed_deduction!AS51="",0,(CIT_history!AS51*(1-CIT_fed_deduction!AS51*CIT_history!AS$54))/(1-(CIT_fed_deduction!AS51*CIT_history!AS$54*CIT_history!AS51)))</f>
        <v>6.7388688327316482E-2</v>
      </c>
      <c r="AT51" s="22">
        <f>IF(CIT_fed_deduction!AT51="",0,(CIT_history!AT51*(1-CIT_fed_deduction!AT51*CIT_history!AT$54))/(1-(CIT_fed_deduction!AT51*CIT_history!AT$54*CIT_history!AT51)))</f>
        <v>6.7388688327316482E-2</v>
      </c>
      <c r="AU51" s="22">
        <f>IF(CIT_fed_deduction!AU51="",0,(CIT_history!AU51*(1-CIT_fed_deduction!AU51*CIT_history!AU$54))/(1-(CIT_fed_deduction!AU51*CIT_history!AU$54*CIT_history!AU51)))</f>
        <v>6.7388688327316482E-2</v>
      </c>
      <c r="AV51" s="22">
        <f>IF(CIT_fed_deduction!AV51="",0,(CIT_history!AV51*(1-CIT_fed_deduction!AV51*CIT_history!AV$54))/(1-(CIT_fed_deduction!AV51*CIT_history!AV$54*CIT_history!AV51)))</f>
        <v>6.7519602141696916E-2</v>
      </c>
      <c r="AW51" s="22">
        <f>IF(CIT_fed_deduction!AW51="",0,(CIT_history!AW51*(1-CIT_fed_deduction!AW51*CIT_history!AW$54))/(1-(CIT_fed_deduction!AW51*CIT_history!AW$54*CIT_history!AW51)))</f>
        <v>6.7519602141696916E-2</v>
      </c>
      <c r="AX51" s="22">
        <f>IF(CIT_fed_deduction!AX51="",0,(CIT_history!AX51*(1-CIT_fed_deduction!AX51*CIT_history!AX$54))/(1-(CIT_fed_deduction!AX51*CIT_history!AX$54*CIT_history!AX51)))</f>
        <v>6.7519602141696916E-2</v>
      </c>
      <c r="AY51" s="22">
        <f>IF(CIT_fed_deduction!AY51="",0,(CIT_history!AY51*(1-CIT_fed_deduction!AY51*CIT_history!AY$54))/(1-(CIT_fed_deduction!AY51*CIT_history!AY$54*CIT_history!AY51)))</f>
        <v>6.7519602141696916E-2</v>
      </c>
      <c r="AZ51" s="22">
        <f>IF(CIT_fed_deduction!AZ51="",0,(CIT_history!AZ51*(1-CIT_fed_deduction!AZ51*CIT_history!AZ$54))/(1-(CIT_fed_deduction!AZ51*CIT_history!AZ$54*CIT_history!AZ51)))</f>
        <v>6.7257737748981999E-2</v>
      </c>
      <c r="BA51" s="22">
        <f>IF(CIT_fed_deduction!BA51="",0,(CIT_history!BA51*(1-CIT_fed_deduction!BA51*CIT_history!BA$54))/(1-(CIT_fed_deduction!BA51*CIT_history!BA$54*CIT_history!BA51)))</f>
        <v>6.6684396317919392E-2</v>
      </c>
      <c r="BB51" s="22">
        <f>IF(CIT_fed_deduction!BB51="",0,(CIT_history!BB51*(1-CIT_fed_deduction!BB51*CIT_history!BB$54))/(1-(CIT_fed_deduction!BB51*CIT_history!BB$54*CIT_history!BB51)))</f>
        <v>5.7058021025599863E-2</v>
      </c>
      <c r="BC51" s="22">
        <f>IF(CIT_fed_deduction!BC51="",0,(CIT_history!BC51*(1-CIT_fed_deduction!BC51*CIT_history!BC$54))/(1-(CIT_fed_deduction!BC51*CIT_history!BC$54*CIT_history!BC51)))</f>
        <v>5.7058021025599863E-2</v>
      </c>
      <c r="BD51" s="22">
        <f>IF(CIT_fed_deduction!BD51="",0,(CIT_history!BD51*(1-CIT_fed_deduction!BD51*CIT_history!BD$54))/(1-(CIT_fed_deduction!BD51*CIT_history!BD$54*CIT_history!BD51)))</f>
        <v>5.7058021025599863E-2</v>
      </c>
      <c r="BE51" s="22">
        <f>IF(CIT_fed_deduction!BE51="",0,(CIT_history!BE51*(1-CIT_fed_deduction!BE51*CIT_history!BE$54))/(1-(CIT_fed_deduction!BE51*CIT_history!BE$54*CIT_history!BE51)))</f>
        <v>6.6602432855594362E-2</v>
      </c>
      <c r="BF51" s="22">
        <f>IF(CIT_fed_deduction!BF51="",0,(CIT_history!BF51*(1-CIT_fed_deduction!BF51*CIT_history!BF$54))/(1-(CIT_fed_deduction!BF51*CIT_history!BF$54*CIT_history!BF51)))</f>
        <v>6.6602432855594362E-2</v>
      </c>
      <c r="BG51" s="22">
        <f>IF(CIT_fed_deduction!BG51="",0,(CIT_history!BG51*(1-CIT_fed_deduction!BG51*CIT_history!BG$54))/(1-(CIT_fed_deduction!BG51*CIT_history!BG$54*CIT_history!BG51)))</f>
        <v>6.6602432855594362E-2</v>
      </c>
      <c r="BH51" s="22">
        <f>IF(CIT_fed_deduction!BH51="",0,(CIT_history!BH51*(1-CIT_fed_deduction!BH51*CIT_history!BH$54))/(1-(CIT_fed_deduction!BH51*CIT_history!BH$54*CIT_history!BH51)))</f>
        <v>6.6602432855594362E-2</v>
      </c>
      <c r="BI51" s="22">
        <f>IF(CIT_fed_deduction!BI51="",0,(CIT_history!BI51*(1-CIT_fed_deduction!BI51*CIT_history!BI$54))/(1-(CIT_fed_deduction!BI51*CIT_history!BI$54*CIT_history!BI51)))</f>
        <v>6.6602432855594362E-2</v>
      </c>
      <c r="BJ51" s="22">
        <f>IF(CIT_fed_deduction!BJ51="",0,(CIT_history!BJ51*(1-CIT_fed_deduction!BJ51*CIT_history!BJ$54))/(1-(CIT_fed_deduction!BJ51*CIT_history!BJ$54*CIT_history!BJ51)))</f>
        <v>6.6602432855594362E-2</v>
      </c>
      <c r="BK51" s="22">
        <f>IF(CIT_fed_deduction!BK51="",0,(CIT_history!BK51*(1-CIT_fed_deduction!BK51*CIT_history!BK$54))/(1-(CIT_fed_deduction!BK51*CIT_history!BK$54*CIT_history!BK51)))</f>
        <v>6.6602432855594362E-2</v>
      </c>
      <c r="BL51" s="22">
        <f>IF(CIT_fed_deduction!BL51="",0,(CIT_history!BL51*(1-CIT_fed_deduction!BL51*CIT_history!BL$54))/(1-(CIT_fed_deduction!BL51*CIT_history!BL$54*CIT_history!BL51)))</f>
        <v>6.6602432855594362E-2</v>
      </c>
      <c r="BM51" s="22">
        <f>IF(CIT_fed_deduction!BM51="",0,(CIT_history!BM51*(1-CIT_fed_deduction!BM51*CIT_history!BM$54))/(1-(CIT_fed_deduction!BM51*CIT_history!BM$54*CIT_history!BM51)))</f>
        <v>6.6602432855594362E-2</v>
      </c>
      <c r="BN51" s="22">
        <f>IF(CIT_fed_deduction!BN51="",0,(CIT_history!BN51*(1-CIT_fed_deduction!BN51*CIT_history!BN$54))/(1-(CIT_fed_deduction!BN51*CIT_history!BN$54*CIT_history!BN51)))</f>
        <v>6.6733567486201711E-2</v>
      </c>
      <c r="BO51" s="22">
        <f>IF(CIT_fed_deduction!BO51="",0,(CIT_history!BO51*(1-CIT_fed_deduction!BO51*CIT_history!BO$54))/(1-(CIT_fed_deduction!BO51*CIT_history!BO$54*CIT_history!BO51)))</f>
        <v>6.68646652753251E-2</v>
      </c>
      <c r="BP51" s="22">
        <f>IF(CIT_fed_deduction!BP51="",0,(CIT_history!BP51*(1-CIT_fed_deduction!BP51*CIT_history!BP$54))/(1-(CIT_fed_deduction!BP51*CIT_history!BP$54*CIT_history!BP51)))</f>
        <v>6.68646652753251E-2</v>
      </c>
      <c r="BQ51" s="22">
        <f>IF(CIT_fed_deduction!BQ51="",0,(CIT_history!BQ51*(1-CIT_fed_deduction!BQ51*CIT_history!BQ$54))/(1-(CIT_fed_deduction!BQ51*CIT_history!BQ$54*CIT_history!BQ51)))</f>
        <v>6.68646652753251E-2</v>
      </c>
      <c r="BR51" s="22">
        <f>IF(CIT_fed_deduction!BR51="",0,(CIT_history!BR51*(1-CIT_fed_deduction!BR51*CIT_history!BR$54))/(1-(CIT_fed_deduction!BR51*CIT_history!BR$54*CIT_history!BR51)))</f>
        <v>6.68646652753251E-2</v>
      </c>
      <c r="BS51" s="22">
        <f>IF(CIT_fed_deduction!BS51="",0,(CIT_history!BS51*(1-CIT_fed_deduction!BS51*CIT_history!BS$54))/(1-(CIT_fed_deduction!BS51*CIT_history!BS$54*CIT_history!BS51)))</f>
        <v>6.68646652753251E-2</v>
      </c>
      <c r="BT51" s="22">
        <f>IF(CIT_fed_deduction!BT51="",0,(CIT_history!BT51*(1-CIT_fed_deduction!BT51*CIT_history!BT$54))/(1-(CIT_fed_deduction!BT51*CIT_history!BT$54*CIT_history!BT51)))</f>
        <v>6.68646652753251E-2</v>
      </c>
      <c r="BU51" s="22">
        <f>IF(CIT_fed_deduction!BU51="",0,(CIT_history!BU51*(1-CIT_fed_deduction!BU51*CIT_history!BU$54))/(1-(CIT_fed_deduction!BU51*CIT_history!BU$54*CIT_history!BU51)))</f>
        <v>7.0699123285911561E-2</v>
      </c>
      <c r="BV51" s="22">
        <f>IF(CIT_fed_deduction!BV51="",0,(CIT_history!BV51*(1-CIT_fed_deduction!BV51*CIT_history!BV$54))/(1-(CIT_fed_deduction!BV51*CIT_history!BV$54*CIT_history!BV51)))</f>
        <v>7.5494274288100474E-2</v>
      </c>
      <c r="BW51" s="22">
        <f>IF(CIT_fed_deduction!BW51="",0,(CIT_history!BW51*(1-CIT_fed_deduction!BW51*CIT_history!BW$54))/(1-(CIT_fed_deduction!BW51*CIT_history!BW$54*CIT_history!BW51)))</f>
        <v>7.5494274288100474E-2</v>
      </c>
      <c r="BX51" s="22">
        <f>IF(CIT_fed_deduction!BX51="",0,(CIT_history!BX51*(1-CIT_fed_deduction!BX51*CIT_history!BX$54))/(1-(CIT_fed_deduction!BX51*CIT_history!BX$54*CIT_history!BX51)))</f>
        <v>7.5494274288100474E-2</v>
      </c>
      <c r="BY51" s="22">
        <f>IF(CIT_fed_deduction!BY51="",0,(CIT_history!BY51*(1-CIT_fed_deduction!BY51*CIT_history!BY$54))/(1-(CIT_fed_deduction!BY51*CIT_history!BY$54*CIT_history!BY51)))</f>
        <v>7.5494274288100474E-2</v>
      </c>
      <c r="BZ51" s="22">
        <f>IF(CIT_fed_deduction!BZ51="",0,(CIT_history!BZ51*(1-CIT_fed_deduction!BZ51*CIT_history!BZ$54))/(1-(CIT_fed_deduction!BZ51*CIT_history!BZ$54*CIT_history!BZ51)))</f>
        <v>7.5494274288100474E-2</v>
      </c>
      <c r="CA51" s="22">
        <f>IF(CIT_fed_deduction!CA51="",0,(CIT_history!CA51*(1-CIT_fed_deduction!CA51*CIT_history!CA$54))/(1-(CIT_fed_deduction!CA51*CIT_history!CA$54*CIT_history!CA51)))</f>
        <v>7.5494274288100474E-2</v>
      </c>
      <c r="CB51" s="22">
        <f>IF(CIT_fed_deduction!CB51="",0,(CIT_history!CB51*(1-CIT_fed_deduction!CB51*CIT_history!CB$54))/(1-(CIT_fed_deduction!CB51*CIT_history!CB$54*CIT_history!CB51)))</f>
        <v>7.9000000000000001E-2</v>
      </c>
      <c r="CC51" s="22">
        <f>IF(CIT_fed_deduction!CC51="",0,(CIT_history!CC51*(1-CIT_fed_deduction!CC51*CIT_history!CC$54))/(1-(CIT_fed_deduction!CC51*CIT_history!CC$54*CIT_history!CC51)))</f>
        <v>7.9000000000000001E-2</v>
      </c>
      <c r="CD51" s="22">
        <f>IF(CIT_fed_deduction!CD51="",0,(CIT_history!CD51*(1-CIT_fed_deduction!CD51*CIT_history!CD$54))/(1-(CIT_fed_deduction!CD51*CIT_history!CD$54*CIT_history!CD51)))</f>
        <v>7.9000000000000001E-2</v>
      </c>
      <c r="CE51" s="22">
        <f>IF(CIT_fed_deduction!CE51="",0,(CIT_history!CE51*(1-CIT_fed_deduction!CE51*CIT_history!CE$54))/(1-(CIT_fed_deduction!CE51*CIT_history!CE$54*CIT_history!CE51)))</f>
        <v>7.9000000000000001E-2</v>
      </c>
      <c r="CF51" s="22">
        <f>IF(CIT_fed_deduction!CF51="",0,(CIT_history!CF51*(1-CIT_fed_deduction!CF51*CIT_history!CF$54))/(1-(CIT_fed_deduction!CF51*CIT_history!CF$54*CIT_history!CF51)))</f>
        <v>8.6900000000000005E-2</v>
      </c>
      <c r="CG51" s="22">
        <f>IF(CIT_fed_deduction!CG51="",0,(CIT_history!CG51*(1-CIT_fed_deduction!CG51*CIT_history!CG$54))/(1-(CIT_fed_deduction!CG51*CIT_history!CG$54*CIT_history!CG51)))</f>
        <v>8.6900000000000005E-2</v>
      </c>
      <c r="CH51" s="22">
        <f>IF(CIT_fed_deduction!CH51="",0,(CIT_history!CH51*(1-CIT_fed_deduction!CH51*CIT_history!CH$54))/(1-(CIT_fed_deduction!CH51*CIT_history!CH$54*CIT_history!CH51)))</f>
        <v>8.6900000000000005E-2</v>
      </c>
      <c r="CI51" s="22">
        <f>IF(CIT_fed_deduction!CI51="",0,(CIT_history!CI51*(1-CIT_fed_deduction!CI51*CIT_history!CI$54))/(1-(CIT_fed_deduction!CI51*CIT_history!CI$54*CIT_history!CI51)))</f>
        <v>7.9000000000000001E-2</v>
      </c>
      <c r="CJ51" s="22">
        <f>IF(CIT_fed_deduction!CJ51="",0,(CIT_history!CJ51*(1-CIT_fed_deduction!CJ51*CIT_history!CJ$54))/(1-(CIT_fed_deduction!CJ51*CIT_history!CJ$54*CIT_history!CJ51)))</f>
        <v>7.9000000000000001E-2</v>
      </c>
      <c r="CK51" s="22">
        <f>IF(CIT_fed_deduction!CK51="",0,(CIT_history!CK51*(1-CIT_fed_deduction!CK51*CIT_history!CK$54))/(1-(CIT_fed_deduction!CK51*CIT_history!CK$54*CIT_history!CK51)))</f>
        <v>7.9000000000000001E-2</v>
      </c>
      <c r="CL51" s="22">
        <f>IF(CIT_fed_deduction!CL51="",0,(CIT_history!CL51*(1-CIT_fed_deduction!CL51*CIT_history!CL$54))/(1-(CIT_fed_deduction!CL51*CIT_history!CL$54*CIT_history!CL51)))</f>
        <v>7.9000000000000001E-2</v>
      </c>
      <c r="CM51" s="22">
        <f>IF(CIT_fed_deduction!CM51="",0,(CIT_history!CM51*(1-CIT_fed_deduction!CM51*CIT_history!CM$54))/(1-(CIT_fed_deduction!CM51*CIT_history!CM$54*CIT_history!CM51)))</f>
        <v>7.9000000000000001E-2</v>
      </c>
      <c r="CN51" s="22">
        <f>IF(CIT_fed_deduction!CN51="",0,(CIT_history!CN51*(1-CIT_fed_deduction!CN51*CIT_history!CN$54))/(1-(CIT_fed_deduction!CN51*CIT_history!CN$54*CIT_history!CN51)))</f>
        <v>7.9000000000000001E-2</v>
      </c>
      <c r="CO51" s="22">
        <f>IF(CIT_fed_deduction!CO51="",0,(CIT_history!CO51*(1-CIT_fed_deduction!CO51*CIT_history!CO$54))/(1-(CIT_fed_deduction!CO51*CIT_history!CO$54*CIT_history!CO51)))</f>
        <v>7.9000000000000001E-2</v>
      </c>
      <c r="CP51" s="22">
        <f>IF(CIT_fed_deduction!CP51="",0,(CIT_history!CP51*(1-CIT_fed_deduction!CP51*CIT_history!CP$54))/(1-(CIT_fed_deduction!CP51*CIT_history!CP$54*CIT_history!CP51)))</f>
        <v>7.9000000000000001E-2</v>
      </c>
      <c r="CQ51" s="22">
        <f>IF(CIT_fed_deduction!CQ51="",0,(CIT_history!CQ51*(1-CIT_fed_deduction!CQ51*CIT_history!CQ$54))/(1-(CIT_fed_deduction!CQ51*CIT_history!CQ$54*CIT_history!CQ51)))</f>
        <v>7.9000000000000001E-2</v>
      </c>
      <c r="CR51" s="22">
        <f>IF(CIT_fed_deduction!CR51="",0,(CIT_history!CR51*(1-CIT_fed_deduction!CR51*CIT_history!CR$54))/(1-(CIT_fed_deduction!CR51*CIT_history!CR$54*CIT_history!CR51)))</f>
        <v>7.9000000000000001E-2</v>
      </c>
      <c r="CS51" s="22">
        <f>IF(CIT_fed_deduction!CS51="",0,(CIT_history!CS51*(1-CIT_fed_deduction!CS51*CIT_history!CS$54))/(1-(CIT_fed_deduction!CS51*CIT_history!CS$54*CIT_history!CS51)))</f>
        <v>7.9000000000000001E-2</v>
      </c>
      <c r="CT51" s="22">
        <f>IF(CIT_fed_deduction!CT51="",0,(CIT_history!CT51*(1-CIT_fed_deduction!CT51*CIT_history!CT$54))/(1-(CIT_fed_deduction!CT51*CIT_history!CT$54*CIT_history!CT51)))</f>
        <v>7.9000000000000001E-2</v>
      </c>
      <c r="CU51" s="22">
        <f>IF(CIT_fed_deduction!CU51="",0,(CIT_history!CU51*(1-CIT_fed_deduction!CU51*CIT_history!CU$54))/(1-(CIT_fed_deduction!CU51*CIT_history!CU$54*CIT_history!CU51)))</f>
        <v>7.9000000000000001E-2</v>
      </c>
      <c r="CV51" s="22">
        <f>IF(CIT_fed_deduction!CV51="",0,(CIT_history!CV51*(1-CIT_fed_deduction!CV51*CIT_history!CV$54))/(1-(CIT_fed_deduction!CV51*CIT_history!CV$54*CIT_history!CV51)))</f>
        <v>7.9000000000000001E-2</v>
      </c>
      <c r="CW51" s="22">
        <f>IF(CIT_fed_deduction!CW51="",0,(CIT_history!CW51*(1-CIT_fed_deduction!CW51*CIT_history!CW$54))/(1-(CIT_fed_deduction!CW51*CIT_history!CW$54*CIT_history!CW51)))</f>
        <v>7.9000000000000001E-2</v>
      </c>
      <c r="CX51" s="22">
        <f>IF(CIT_fed_deduction!CX51="",0,(CIT_history!CX51*(1-CIT_fed_deduction!CX51*CIT_history!CX$54))/(1-(CIT_fed_deduction!CX51*CIT_history!CX$54*CIT_history!CX51)))</f>
        <v>7.9000000000000001E-2</v>
      </c>
      <c r="CY51" s="22">
        <f>IF(CIT_fed_deduction!CY51="",0,(CIT_history!CY51*(1-CIT_fed_deduction!CY51*CIT_history!CY$54))/(1-(CIT_fed_deduction!CY51*CIT_history!CY$54*CIT_history!CY51)))</f>
        <v>7.9000000000000001E-2</v>
      </c>
      <c r="CZ51" s="22">
        <f>IF(CIT_fed_deduction!CZ51="",0,(CIT_history!CZ51*(1-CIT_fed_deduction!CZ51*CIT_history!CZ$54))/(1-(CIT_fed_deduction!CZ51*CIT_history!CZ$54*CIT_history!CZ51)))</f>
        <v>7.9000000000000001E-2</v>
      </c>
      <c r="DA51" s="22">
        <f>IF(CIT_fed_deduction!DA51="",0,(CIT_history!DA51*(1-CIT_fed_deduction!DA51*CIT_history!DA$54))/(1-(CIT_fed_deduction!DA51*CIT_history!DA$54*CIT_history!DA51)))</f>
        <v>7.9000000000000001E-2</v>
      </c>
      <c r="DB51" s="22">
        <f>IF(CIT_fed_deduction!DB51="",0,(CIT_history!DB51*(1-CIT_fed_deduction!DB51*CIT_history!DB$54))/(1-(CIT_fed_deduction!DB51*CIT_history!DB$54*CIT_history!DB51)))</f>
        <v>7.9000000000000001E-2</v>
      </c>
      <c r="DC51" s="22">
        <f>IF(CIT_fed_deduction!DC51="",0,(CIT_history!DC51*(1-CIT_fed_deduction!DC51*CIT_history!DC$54))/(1-(CIT_fed_deduction!DC51*CIT_history!DC$54*CIT_history!DC51)))</f>
        <v>7.9000000000000001E-2</v>
      </c>
      <c r="DD51" s="22">
        <f>IF(CIT_fed_deduction!DD51="",0,(CIT_history!DD51*(1-CIT_fed_deduction!DD51*CIT_history!DD$54))/(1-(CIT_fed_deduction!DD51*CIT_history!DD$54*CIT_history!DD51)))</f>
        <v>7.9000000000000001E-2</v>
      </c>
      <c r="DE51" s="22">
        <f>IF(CIT_fed_deduction!DE51="",0,(CIT_history!DE51*(1-CIT_fed_deduction!DE51*CIT_history!DE$54))/(1-(CIT_fed_deduction!DE51*CIT_history!DE$54*CIT_history!DE51)))</f>
        <v>7.9000000000000001E-2</v>
      </c>
      <c r="DF51" s="22">
        <f>IF(CIT_fed_deduction!DF51="",0,(CIT_history!DF51*(1-CIT_fed_deduction!DF51*CIT_history!DF$54))/(1-(CIT_fed_deduction!DF51*CIT_history!DF$54*CIT_history!DF51)))</f>
        <v>7.9000000000000001E-2</v>
      </c>
      <c r="DG51" s="22">
        <f>IF(CIT_fed_deduction!DG51="",0,(CIT_history!DG51*(1-CIT_fed_deduction!DG51*CIT_history!DG$54))/(1-(CIT_fed_deduction!DG51*CIT_history!DG$54*CIT_history!DG51)))</f>
        <v>7.9000000000000001E-2</v>
      </c>
      <c r="DH51" s="22">
        <f>IF(CIT_fed_deduction!DH51="",0,(CIT_history!DH51*(1-CIT_fed_deduction!DH51*CIT_history!DH$54))/(1-(CIT_fed_deduction!DH51*CIT_history!DH$54*CIT_history!DH51)))</f>
        <v>7.9000000000000001E-2</v>
      </c>
      <c r="DI51" s="22">
        <f>IF(CIT_fed_deduction!DI51="",0,(CIT_history!DI51*(1-CIT_fed_deduction!DI51*CIT_history!DI$54))/(1-(CIT_fed_deduction!DI51*CIT_history!DI$54*CIT_history!DI51)))</f>
        <v>7.9000000000000001E-2</v>
      </c>
      <c r="DJ51" s="22">
        <f>IF(CIT_fed_deduction!DJ51="",0,(CIT_history!DJ51*(1-CIT_fed_deduction!DJ51*CIT_history!DJ$54))/(1-(CIT_fed_deduction!DJ51*CIT_history!DJ$54*CIT_history!DJ51)))</f>
        <v>7.9000000000000001E-2</v>
      </c>
      <c r="DK51" s="22">
        <f>IF(CIT_fed_deduction!DK51="",0,(CIT_history!DK51*(1-CIT_fed_deduction!DK51*CIT_history!DK$54))/(1-(CIT_fed_deduction!DK51*CIT_history!DK$54*CIT_history!DK51)))</f>
        <v>7.9000000000000001E-2</v>
      </c>
      <c r="DL51" s="22">
        <f>IF(CIT_fed_deduction!DL51="",0,(CIT_history!DL51*(1-CIT_fed_deduction!DL51*CIT_history!DL$54))/(1-(CIT_fed_deduction!DL51*CIT_history!DL$54*CIT_history!DL51)))</f>
        <v>7.9000000000000001E-2</v>
      </c>
      <c r="DM51" s="22">
        <f>IF(CIT_fed_deduction!DM51="",0,(CIT_history!DM51*(1-CIT_fed_deduction!DM51*CIT_history!DM$54))/(1-(CIT_fed_deduction!DM51*CIT_history!DM$54*CIT_history!DM51)))</f>
        <v>7.9000000000000001E-2</v>
      </c>
      <c r="DN51" s="22">
        <f>IF(CIT_fed_deduction!DN51="",0,(CIT_history!DN51*(1-CIT_fed_deduction!DN51*CIT_history!DN$54))/(1-(CIT_fed_deduction!DN51*CIT_history!DN$54*CIT_history!DN51)))</f>
        <v>7.9000000000000001E-2</v>
      </c>
      <c r="DO51" s="22">
        <f>IF(CIT_fed_deduction!DO51="",0,(CIT_history!DO51*(1-CIT_fed_deduction!DO51*CIT_history!DO$54))/(1-(CIT_fed_deduction!DO51*CIT_history!DO$54*CIT_history!DO51)))</f>
        <v>7.9000000000000001E-2</v>
      </c>
      <c r="DP51" s="22">
        <f>IF(CIT_fed_deduction!DP51="",0,(CIT_history!DP51*(1-CIT_fed_deduction!DP51*CIT_history!DP$54))/(1-(CIT_fed_deduction!DP51*CIT_history!DP$54*CIT_history!DP51)))</f>
        <v>7.9000000000000001E-2</v>
      </c>
      <c r="DQ51" s="22">
        <f>IF(CIT_fed_deduction!DQ51="",0,(CIT_history!DQ51*(1-CIT_fed_deduction!DQ51*CIT_history!DQ$54))/(1-(CIT_fed_deduction!DQ51*CIT_history!DQ$54*CIT_history!DQ51)))</f>
        <v>7.9000000000000001E-2</v>
      </c>
      <c r="DR51" s="22">
        <f>IF(CIT_fed_deduction!DR51="",0,(CIT_history!DR51*(1-CIT_fed_deduction!DR51*CIT_history!DR$54))/(1-(CIT_fed_deduction!DR51*CIT_history!DR$54*CIT_history!DR51)))</f>
        <v>7.9000000000000001E-2</v>
      </c>
      <c r="DS51" s="22">
        <f>IF(CIT_fed_deduction!DS51="",0,(CIT_history!DS51*(1-CIT_fed_deduction!DS51*CIT_history!DS$54))/(1-(CIT_fed_deduction!DS51*CIT_history!DS$54*CIT_history!DS51)))</f>
        <v>7.9000000000000001E-2</v>
      </c>
      <c r="DT51" s="22">
        <f>IF(CIT_fed_deduction!DT51="",0,(CIT_history!DT51*(1-CIT_fed_deduction!DT51*CIT_history!DT$54))/(1-(CIT_fed_deduction!DT51*CIT_history!DT$54*CIT_history!DT51)))</f>
        <v>7.9000000000000001E-2</v>
      </c>
      <c r="DU51" s="22">
        <f>IF(CIT_fed_deduction!DU51="",0,(CIT_history!DU51*(1-CIT_fed_deduction!DU51*CIT_history!DU$54))/(1-(CIT_fed_deduction!DU51*CIT_history!DU$54*CIT_history!DU51)))</f>
        <v>7.9000000000000001E-2</v>
      </c>
      <c r="DV51" s="22">
        <f>IF(CIT_fed_deduction!DV51="",0,(CIT_history!DV51*(1-CIT_fed_deduction!DV51*CIT_history!DV$54))/(1-(CIT_fed_deduction!DV51*CIT_history!DV$54*CIT_history!DV51)))</f>
        <v>7.9000000000000001E-2</v>
      </c>
      <c r="DW51" s="22">
        <f>IF(CIT_fed_deduction!DW51="",0,(CIT_history!DW51*(1-CIT_fed_deduction!DW51*CIT_history!DW$54))/(1-(CIT_fed_deduction!DW51*CIT_history!DW$54*CIT_history!DW51)))</f>
        <v>7.9000000000000001E-2</v>
      </c>
      <c r="DX51" s="22">
        <f>IF(CIT_fed_deduction!DX51="",0,(CIT_history!DX51*(1-CIT_fed_deduction!DX51*CIT_history!DX$54))/(1-(CIT_fed_deduction!DX51*CIT_history!DX$54*CIT_history!DX51)))</f>
        <v>7.9000000000000001E-2</v>
      </c>
      <c r="DY51" s="144">
        <f>IF(CIT_fed_deduction!DY51="",0,(CIT_history!DY51*(1-CIT_fed_deduction!DY51*CIT_history!DY$54))/(1-(CIT_fed_deduction!DY51*CIT_history!DY$54*CIT_history!DY51)))</f>
        <v>7.9000000000000001E-2</v>
      </c>
      <c r="DZ51" s="68"/>
      <c r="EA51" s="117"/>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row>
    <row r="52" spans="1:170" ht="15" customHeight="1">
      <c r="A52" s="138" t="s">
        <v>76</v>
      </c>
      <c r="B52" s="22">
        <f>IF(CIT_fed_deduction!B52="",0,(CIT_history!B52*(1-CIT_fed_deduction!B52*CIT_history!B$54))/(1-(CIT_fed_deduction!B52*CIT_history!B$54*CIT_history!B52)))</f>
        <v>0</v>
      </c>
      <c r="C52" s="22">
        <f>IF(CIT_fed_deduction!C52="",0,(CIT_history!C52*(1-CIT_fed_deduction!C52*CIT_history!C$54))/(1-(CIT_fed_deduction!C52*CIT_history!C$54*CIT_history!C52)))</f>
        <v>0</v>
      </c>
      <c r="D52" s="22">
        <f>IF(CIT_fed_deduction!D52="",0,(CIT_history!D52*(1-CIT_fed_deduction!D52*CIT_history!D$54))/(1-(CIT_fed_deduction!D52*CIT_history!D$54*CIT_history!D52)))</f>
        <v>0</v>
      </c>
      <c r="E52" s="22">
        <f>IF(CIT_fed_deduction!E52="",0,(CIT_history!E52*(1-CIT_fed_deduction!E52*CIT_history!E$54))/(1-(CIT_fed_deduction!E52*CIT_history!E$54*CIT_history!E52)))</f>
        <v>0</v>
      </c>
      <c r="F52" s="22">
        <f>IF(CIT_fed_deduction!F52="",0,(CIT_history!F52*(1-CIT_fed_deduction!F52*CIT_history!F$54))/(1-(CIT_fed_deduction!F52*CIT_history!F$54*CIT_history!F52)))</f>
        <v>0</v>
      </c>
      <c r="G52" s="22">
        <f>IF(CIT_fed_deduction!G52="",0,(CIT_history!G52*(1-CIT_fed_deduction!G52*CIT_history!G$54))/(1-(CIT_fed_deduction!G52*CIT_history!G$54*CIT_history!G52)))</f>
        <v>0</v>
      </c>
      <c r="H52" s="22">
        <f>IF(CIT_fed_deduction!H52="",0,(CIT_history!H52*(1-CIT_fed_deduction!H52*CIT_history!H$54))/(1-(CIT_fed_deduction!H52*CIT_history!H$54*CIT_history!H52)))</f>
        <v>0</v>
      </c>
      <c r="I52" s="22">
        <f>IF(CIT_fed_deduction!I52="",0,(CIT_history!I52*(1-CIT_fed_deduction!I52*CIT_history!I$54))/(1-(CIT_fed_deduction!I52*CIT_history!I$54*CIT_history!I52)))</f>
        <v>0</v>
      </c>
      <c r="J52" s="22">
        <f>IF(CIT_fed_deduction!J52="",0,(CIT_history!J52*(1-CIT_fed_deduction!J52*CIT_history!J$54))/(1-(CIT_fed_deduction!J52*CIT_history!J$54*CIT_history!J52)))</f>
        <v>0</v>
      </c>
      <c r="K52" s="22">
        <f>IF(CIT_fed_deduction!K52="",0,(CIT_history!K52*(1-CIT_fed_deduction!K52*CIT_history!K$54))/(1-(CIT_fed_deduction!K52*CIT_history!K$54*CIT_history!K52)))</f>
        <v>0</v>
      </c>
      <c r="L52" s="22">
        <f>IF(CIT_fed_deduction!L52="",0,(CIT_history!L52*(1-CIT_fed_deduction!L52*CIT_history!L$54))/(1-(CIT_fed_deduction!L52*CIT_history!L$54*CIT_history!L52)))</f>
        <v>0</v>
      </c>
      <c r="M52" s="22">
        <f>IF(CIT_fed_deduction!M52="",0,(CIT_history!M52*(1-CIT_fed_deduction!M52*CIT_history!M$54))/(1-(CIT_fed_deduction!M52*CIT_history!M$54*CIT_history!M52)))</f>
        <v>0</v>
      </c>
      <c r="N52" s="22">
        <f>IF(CIT_fed_deduction!N52="",0,(CIT_history!N52*(1-CIT_fed_deduction!N52*CIT_history!N$54))/(1-(CIT_fed_deduction!N52*CIT_history!N$54*CIT_history!N52)))</f>
        <v>0</v>
      </c>
      <c r="O52" s="22">
        <f>IF(CIT_fed_deduction!O52="",0,(CIT_history!O52*(1-CIT_fed_deduction!O52*CIT_history!O$54))/(1-(CIT_fed_deduction!O52*CIT_history!O$54*CIT_history!O52)))</f>
        <v>0</v>
      </c>
      <c r="P52" s="22">
        <f>IF(CIT_fed_deduction!P52="",0,(CIT_history!P52*(1-CIT_fed_deduction!P52*CIT_history!P$54))/(1-(CIT_fed_deduction!P52*CIT_history!P$54*CIT_history!P52)))</f>
        <v>0</v>
      </c>
      <c r="Q52" s="22">
        <f>IF(CIT_fed_deduction!Q52="",0,(CIT_history!Q52*(1-CIT_fed_deduction!Q52*CIT_history!Q$54))/(1-(CIT_fed_deduction!Q52*CIT_history!Q$54*CIT_history!Q52)))</f>
        <v>0</v>
      </c>
      <c r="R52" s="22">
        <f>IF(CIT_fed_deduction!R52="",0,(CIT_history!R52*(1-CIT_fed_deduction!R52*CIT_history!R$54))/(1-(CIT_fed_deduction!R52*CIT_history!R$54*CIT_history!R52)))</f>
        <v>0</v>
      </c>
      <c r="S52" s="22">
        <f>IF(CIT_fed_deduction!S52="",0,(CIT_history!S52*(1-CIT_fed_deduction!S52*CIT_history!S$54))/(1-(CIT_fed_deduction!S52*CIT_history!S$54*CIT_history!S52)))</f>
        <v>0</v>
      </c>
      <c r="T52" s="22">
        <f>IF(CIT_fed_deduction!T52="",0,(CIT_history!T52*(1-CIT_fed_deduction!T52*CIT_history!T$54))/(1-(CIT_fed_deduction!T52*CIT_history!T$54*CIT_history!T52)))</f>
        <v>0</v>
      </c>
      <c r="U52" s="22">
        <f>IF(CIT_fed_deduction!U52="",0,(CIT_history!U52*(1-CIT_fed_deduction!U52*CIT_history!U$54))/(1-(CIT_fed_deduction!U52*CIT_history!U$54*CIT_history!U52)))</f>
        <v>0</v>
      </c>
      <c r="V52" s="22">
        <f>IF(CIT_fed_deduction!V52="",0,(CIT_history!V52*(1-CIT_fed_deduction!V52*CIT_history!V$54))/(1-(CIT_fed_deduction!V52*CIT_history!V$54*CIT_history!V52)))</f>
        <v>0</v>
      </c>
      <c r="W52" s="22">
        <f>IF(CIT_fed_deduction!W52="",0,(CIT_history!W52*(1-CIT_fed_deduction!W52*CIT_history!W$54))/(1-(CIT_fed_deduction!W52*CIT_history!W$54*CIT_history!W52)))</f>
        <v>0</v>
      </c>
      <c r="X52" s="22">
        <f>IF(CIT_fed_deduction!X52="",0,(CIT_history!X52*(1-CIT_fed_deduction!X52*CIT_history!X$54))/(1-(CIT_fed_deduction!X52*CIT_history!X$54*CIT_history!X52)))</f>
        <v>0</v>
      </c>
      <c r="Y52" s="22">
        <f>IF(CIT_fed_deduction!Y52="",0,(CIT_history!Y52*(1-CIT_fed_deduction!Y52*CIT_history!Y$54))/(1-(CIT_fed_deduction!Y52*CIT_history!Y$54*CIT_history!Y52)))</f>
        <v>0</v>
      </c>
      <c r="Z52" s="22">
        <f>IF(CIT_fed_deduction!Z52="",0,(CIT_history!Z52*(1-CIT_fed_deduction!Z52*CIT_history!Z$54))/(1-(CIT_fed_deduction!Z52*CIT_history!Z$54*CIT_history!Z52)))</f>
        <v>0</v>
      </c>
      <c r="AA52" s="22">
        <f>IF(CIT_fed_deduction!AA52="",0,(CIT_history!AA52*(1-CIT_fed_deduction!AA52*CIT_history!AA$54))/(1-(CIT_fed_deduction!AA52*CIT_history!AA$54*CIT_history!AA52)))</f>
        <v>0</v>
      </c>
      <c r="AB52" s="22">
        <f>IF(CIT_fed_deduction!AB52="",0,(CIT_history!AB52*(1-CIT_fed_deduction!AB52*CIT_history!AB$54))/(1-(CIT_fed_deduction!AB52*CIT_history!AB$54*CIT_history!AB52)))</f>
        <v>0</v>
      </c>
      <c r="AC52" s="22">
        <f>IF(CIT_fed_deduction!AC52="",0,(CIT_history!AC52*(1-CIT_fed_deduction!AC52*CIT_history!AC$54))/(1-(CIT_fed_deduction!AC52*CIT_history!AC$54*CIT_history!AC52)))</f>
        <v>0</v>
      </c>
      <c r="AD52" s="22">
        <f>IF(CIT_fed_deduction!AD52="",0,(CIT_history!AD52*(1-CIT_fed_deduction!AD52*CIT_history!AD$54))/(1-(CIT_fed_deduction!AD52*CIT_history!AD$54*CIT_history!AD52)))</f>
        <v>0</v>
      </c>
      <c r="AE52" s="22">
        <f>IF(CIT_fed_deduction!AE52="",0,(CIT_history!AE52*(1-CIT_fed_deduction!AE52*CIT_history!AE$54))/(1-(CIT_fed_deduction!AE52*CIT_history!AE$54*CIT_history!AE52)))</f>
        <v>0</v>
      </c>
      <c r="AF52" s="22">
        <f>IF(CIT_fed_deduction!AF52="",0,(CIT_history!AF52*(1-CIT_fed_deduction!AF52*CIT_history!AF$54))/(1-(CIT_fed_deduction!AF52*CIT_history!AF$54*CIT_history!AF52)))</f>
        <v>0</v>
      </c>
      <c r="AG52" s="22">
        <f>IF(CIT_fed_deduction!AG52="",0,(CIT_history!AG52*(1-CIT_fed_deduction!AG52*CIT_history!AG$54))/(1-(CIT_fed_deduction!AG52*CIT_history!AG$54*CIT_history!AG52)))</f>
        <v>0</v>
      </c>
      <c r="AH52" s="22">
        <f>IF(CIT_fed_deduction!AH52="",0,(CIT_history!AH52*(1-CIT_fed_deduction!AH52*CIT_history!AH$54))/(1-(CIT_fed_deduction!AH52*CIT_history!AH$54*CIT_history!AH52)))</f>
        <v>0</v>
      </c>
      <c r="AI52" s="22">
        <f>IF(CIT_fed_deduction!AI52="",0,(CIT_history!AI52*(1-CIT_fed_deduction!AI52*CIT_history!AI$54))/(1-(CIT_fed_deduction!AI52*CIT_history!AI$54*CIT_history!AI52)))</f>
        <v>0</v>
      </c>
      <c r="AJ52" s="22">
        <f>IF(CIT_fed_deduction!AJ52="",0,(CIT_history!AJ52*(1-CIT_fed_deduction!AJ52*CIT_history!AJ$54))/(1-(CIT_fed_deduction!AJ52*CIT_history!AJ$54*CIT_history!AJ52)))</f>
        <v>0</v>
      </c>
      <c r="AK52" s="22">
        <f>IF(CIT_fed_deduction!AK52="",0,(CIT_history!AK52*(1-CIT_fed_deduction!AK52*CIT_history!AK$54))/(1-(CIT_fed_deduction!AK52*CIT_history!AK$54*CIT_history!AK52)))</f>
        <v>0</v>
      </c>
      <c r="AL52" s="22">
        <f>IF(CIT_fed_deduction!AL52="",0,(CIT_history!AL52*(1-CIT_fed_deduction!AL52*CIT_history!AL$54))/(1-(CIT_fed_deduction!AL52*CIT_history!AL$54*CIT_history!AL52)))</f>
        <v>0</v>
      </c>
      <c r="AM52" s="22">
        <f>IF(CIT_fed_deduction!AM52="",0,(CIT_history!AM52*(1-CIT_fed_deduction!AM52*CIT_history!AM$54))/(1-(CIT_fed_deduction!AM52*CIT_history!AM$54*CIT_history!AM52)))</f>
        <v>0</v>
      </c>
      <c r="AN52" s="22">
        <f>IF(CIT_fed_deduction!AN52="",0,(CIT_history!AN52*(1-CIT_fed_deduction!AN52*CIT_history!AN$54))/(1-(CIT_fed_deduction!AN52*CIT_history!AN$54*CIT_history!AN52)))</f>
        <v>0</v>
      </c>
      <c r="AO52" s="22">
        <f>IF(CIT_fed_deduction!AO52="",0,(CIT_history!AO52*(1-CIT_fed_deduction!AO52*CIT_history!AO$54))/(1-(CIT_fed_deduction!AO52*CIT_history!AO$54*CIT_history!AO52)))</f>
        <v>0</v>
      </c>
      <c r="AP52" s="22">
        <f>IF(CIT_fed_deduction!AP52="",0,(CIT_history!AP52*(1-CIT_fed_deduction!AP52*CIT_history!AP$54))/(1-(CIT_fed_deduction!AP52*CIT_history!AP$54*CIT_history!AP52)))</f>
        <v>0</v>
      </c>
      <c r="AQ52" s="22">
        <f>IF(CIT_fed_deduction!AQ52="",0,(CIT_history!AQ52*(1-CIT_fed_deduction!AQ52*CIT_history!AQ$54))/(1-(CIT_fed_deduction!AQ52*CIT_history!AQ$54*CIT_history!AQ52)))</f>
        <v>0</v>
      </c>
      <c r="AR52" s="22">
        <f>IF(CIT_fed_deduction!AR52="",0,(CIT_history!AR52*(1-CIT_fed_deduction!AR52*CIT_history!AR$54))/(1-(CIT_fed_deduction!AR52*CIT_history!AR$54*CIT_history!AR52)))</f>
        <v>0</v>
      </c>
      <c r="AS52" s="22">
        <f>IF(CIT_fed_deduction!AS52="",0,(CIT_history!AS52*(1-CIT_fed_deduction!AS52*CIT_history!AS$54))/(1-(CIT_fed_deduction!AS52*CIT_history!AS$54*CIT_history!AS52)))</f>
        <v>0</v>
      </c>
      <c r="AT52" s="22">
        <f>IF(CIT_fed_deduction!AT52="",0,(CIT_history!AT52*(1-CIT_fed_deduction!AT52*CIT_history!AT$54))/(1-(CIT_fed_deduction!AT52*CIT_history!AT$54*CIT_history!AT52)))</f>
        <v>0</v>
      </c>
      <c r="AU52" s="22">
        <f>IF(CIT_fed_deduction!AU52="",0,(CIT_history!AU52*(1-CIT_fed_deduction!AU52*CIT_history!AU$54))/(1-(CIT_fed_deduction!AU52*CIT_history!AU$54*CIT_history!AU52)))</f>
        <v>0</v>
      </c>
      <c r="AV52" s="22">
        <f>IF(CIT_fed_deduction!AV52="",0,(CIT_history!AV52*(1-CIT_fed_deduction!AV52*CIT_history!AV$54))/(1-(CIT_fed_deduction!AV52*CIT_history!AV$54*CIT_history!AV52)))</f>
        <v>0</v>
      </c>
      <c r="AW52" s="22">
        <f>IF(CIT_fed_deduction!AW52="",0,(CIT_history!AW52*(1-CIT_fed_deduction!AW52*CIT_history!AW$54))/(1-(CIT_fed_deduction!AW52*CIT_history!AW$54*CIT_history!AW52)))</f>
        <v>0</v>
      </c>
      <c r="AX52" s="22">
        <f>IF(CIT_fed_deduction!AX52="",0,(CIT_history!AX52*(1-CIT_fed_deduction!AX52*CIT_history!AX$54))/(1-(CIT_fed_deduction!AX52*CIT_history!AX$54*CIT_history!AX52)))</f>
        <v>0</v>
      </c>
      <c r="AY52" s="22">
        <f>IF(CIT_fed_deduction!AY52="",0,(CIT_history!AY52*(1-CIT_fed_deduction!AY52*CIT_history!AY$54))/(1-(CIT_fed_deduction!AY52*CIT_history!AY$54*CIT_history!AY52)))</f>
        <v>0</v>
      </c>
      <c r="AZ52" s="22">
        <f>IF(CIT_fed_deduction!AZ52="",0,(CIT_history!AZ52*(1-CIT_fed_deduction!AZ52*CIT_history!AZ$54))/(1-(CIT_fed_deduction!AZ52*CIT_history!AZ$54*CIT_history!AZ52)))</f>
        <v>0</v>
      </c>
      <c r="BA52" s="22">
        <f>IF(CIT_fed_deduction!BA52="",0,(CIT_history!BA52*(1-CIT_fed_deduction!BA52*CIT_history!BA$54))/(1-(CIT_fed_deduction!BA52*CIT_history!BA$54*CIT_history!BA52)))</f>
        <v>0</v>
      </c>
      <c r="BB52" s="22">
        <f>IF(CIT_fed_deduction!BB52="",0,(CIT_history!BB52*(1-CIT_fed_deduction!BB52*CIT_history!BB$54))/(1-(CIT_fed_deduction!BB52*CIT_history!BB$54*CIT_history!BB52)))</f>
        <v>0</v>
      </c>
      <c r="BC52" s="22">
        <f>IF(CIT_fed_deduction!BC52="",0,(CIT_history!BC52*(1-CIT_fed_deduction!BC52*CIT_history!BC$54))/(1-(CIT_fed_deduction!BC52*CIT_history!BC$54*CIT_history!BC52)))</f>
        <v>0</v>
      </c>
      <c r="BD52" s="22">
        <f>IF(CIT_fed_deduction!BD52="",0,(CIT_history!BD52*(1-CIT_fed_deduction!BD52*CIT_history!BD$54))/(1-(CIT_fed_deduction!BD52*CIT_history!BD$54*CIT_history!BD52)))</f>
        <v>0</v>
      </c>
      <c r="BE52" s="22">
        <f>IF(CIT_fed_deduction!BE52="",0,(CIT_history!BE52*(1-CIT_fed_deduction!BE52*CIT_history!BE$54))/(1-(CIT_fed_deduction!BE52*CIT_history!BE$54*CIT_history!BE52)))</f>
        <v>0</v>
      </c>
      <c r="BF52" s="22">
        <f>IF(CIT_fed_deduction!BF52="",0,(CIT_history!BF52*(1-CIT_fed_deduction!BF52*CIT_history!BF$54))/(1-(CIT_fed_deduction!BF52*CIT_history!BF$54*CIT_history!BF52)))</f>
        <v>0</v>
      </c>
      <c r="BG52" s="22">
        <f>IF(CIT_fed_deduction!BG52="",0,(CIT_history!BG52*(1-CIT_fed_deduction!BG52*CIT_history!BG$54))/(1-(CIT_fed_deduction!BG52*CIT_history!BG$54*CIT_history!BG52)))</f>
        <v>0</v>
      </c>
      <c r="BH52" s="22">
        <f>IF(CIT_fed_deduction!BH52="",0,(CIT_history!BH52*(1-CIT_fed_deduction!BH52*CIT_history!BH$54))/(1-(CIT_fed_deduction!BH52*CIT_history!BH$54*CIT_history!BH52)))</f>
        <v>0</v>
      </c>
      <c r="BI52" s="22">
        <f>IF(CIT_fed_deduction!BI52="",0,(CIT_history!BI52*(1-CIT_fed_deduction!BI52*CIT_history!BI$54))/(1-(CIT_fed_deduction!BI52*CIT_history!BI$54*CIT_history!BI52)))</f>
        <v>0</v>
      </c>
      <c r="BJ52" s="22">
        <f>IF(CIT_fed_deduction!BJ52="",0,(CIT_history!BJ52*(1-CIT_fed_deduction!BJ52*CIT_history!BJ$54))/(1-(CIT_fed_deduction!BJ52*CIT_history!BJ$54*CIT_history!BJ52)))</f>
        <v>0</v>
      </c>
      <c r="BK52" s="22">
        <f>IF(CIT_fed_deduction!BK52="",0,(CIT_history!BK52*(1-CIT_fed_deduction!BK52*CIT_history!BK$54))/(1-(CIT_fed_deduction!BK52*CIT_history!BK$54*CIT_history!BK52)))</f>
        <v>0</v>
      </c>
      <c r="BL52" s="22">
        <f>IF(CIT_fed_deduction!BL52="",0,(CIT_history!BL52*(1-CIT_fed_deduction!BL52*CIT_history!BL$54))/(1-(CIT_fed_deduction!BL52*CIT_history!BL$54*CIT_history!BL52)))</f>
        <v>0</v>
      </c>
      <c r="BM52" s="22">
        <f>IF(CIT_fed_deduction!BM52="",0,(CIT_history!BM52*(1-CIT_fed_deduction!BM52*CIT_history!BM$54))/(1-(CIT_fed_deduction!BM52*CIT_history!BM$54*CIT_history!BM52)))</f>
        <v>0</v>
      </c>
      <c r="BN52" s="22">
        <f>IF(CIT_fed_deduction!BN52="",0,(CIT_history!BN52*(1-CIT_fed_deduction!BN52*CIT_history!BN$54))/(1-(CIT_fed_deduction!BN52*CIT_history!BN$54*CIT_history!BN52)))</f>
        <v>0</v>
      </c>
      <c r="BO52" s="22">
        <f>IF(CIT_fed_deduction!BO52="",0,(CIT_history!BO52*(1-CIT_fed_deduction!BO52*CIT_history!BO$54))/(1-(CIT_fed_deduction!BO52*CIT_history!BO$54*CIT_history!BO52)))</f>
        <v>0</v>
      </c>
      <c r="BP52" s="22">
        <f>IF(CIT_fed_deduction!BP52="",0,(CIT_history!BP52*(1-CIT_fed_deduction!BP52*CIT_history!BP$54))/(1-(CIT_fed_deduction!BP52*CIT_history!BP$54*CIT_history!BP52)))</f>
        <v>0</v>
      </c>
      <c r="BQ52" s="22">
        <f>IF(CIT_fed_deduction!BQ52="",0,(CIT_history!BQ52*(1-CIT_fed_deduction!BQ52*CIT_history!BQ$54))/(1-(CIT_fed_deduction!BQ52*CIT_history!BQ$54*CIT_history!BQ52)))</f>
        <v>0</v>
      </c>
      <c r="BR52" s="22">
        <f>IF(CIT_fed_deduction!BR52="",0,(CIT_history!BR52*(1-CIT_fed_deduction!BR52*CIT_history!BR$54))/(1-(CIT_fed_deduction!BR52*CIT_history!BR$54*CIT_history!BR52)))</f>
        <v>0</v>
      </c>
      <c r="BS52" s="22">
        <f>IF(CIT_fed_deduction!BS52="",0,(CIT_history!BS52*(1-CIT_fed_deduction!BS52*CIT_history!BS$54))/(1-(CIT_fed_deduction!BS52*CIT_history!BS$54*CIT_history!BS52)))</f>
        <v>0</v>
      </c>
      <c r="BT52" s="22">
        <f>IF(CIT_fed_deduction!BT52="",0,(CIT_history!BT52*(1-CIT_fed_deduction!BT52*CIT_history!BT$54))/(1-(CIT_fed_deduction!BT52*CIT_history!BT$54*CIT_history!BT52)))</f>
        <v>0</v>
      </c>
      <c r="BU52" s="22">
        <f>IF(CIT_fed_deduction!BU52="",0,(CIT_history!BU52*(1-CIT_fed_deduction!BU52*CIT_history!BU$54))/(1-(CIT_fed_deduction!BU52*CIT_history!BU$54*CIT_history!BU52)))</f>
        <v>0</v>
      </c>
      <c r="BV52" s="22">
        <f>IF(CIT_fed_deduction!BV52="",0,(CIT_history!BV52*(1-CIT_fed_deduction!BV52*CIT_history!BV$54))/(1-(CIT_fed_deduction!BV52*CIT_history!BV$54*CIT_history!BV52)))</f>
        <v>0</v>
      </c>
      <c r="BW52" s="22">
        <f>IF(CIT_fed_deduction!BW52="",0,(CIT_history!BW52*(1-CIT_fed_deduction!BW52*CIT_history!BW$54))/(1-(CIT_fed_deduction!BW52*CIT_history!BW$54*CIT_history!BW52)))</f>
        <v>0</v>
      </c>
      <c r="BX52" s="22">
        <f>IF(CIT_fed_deduction!BX52="",0,(CIT_history!BX52*(1-CIT_fed_deduction!BX52*CIT_history!BX$54))/(1-(CIT_fed_deduction!BX52*CIT_history!BX$54*CIT_history!BX52)))</f>
        <v>0</v>
      </c>
      <c r="BY52" s="22">
        <f>IF(CIT_fed_deduction!BY52="",0,(CIT_history!BY52*(1-CIT_fed_deduction!BY52*CIT_history!BY$54))/(1-(CIT_fed_deduction!BY52*CIT_history!BY$54*CIT_history!BY52)))</f>
        <v>0</v>
      </c>
      <c r="BZ52" s="22">
        <f>IF(CIT_fed_deduction!BZ52="",0,(CIT_history!BZ52*(1-CIT_fed_deduction!BZ52*CIT_history!BZ$54))/(1-(CIT_fed_deduction!BZ52*CIT_history!BZ$54*CIT_history!BZ52)))</f>
        <v>0</v>
      </c>
      <c r="CA52" s="22">
        <f>IF(CIT_fed_deduction!CA52="",0,(CIT_history!CA52*(1-CIT_fed_deduction!CA52*CIT_history!CA$54))/(1-(CIT_fed_deduction!CA52*CIT_history!CA$54*CIT_history!CA52)))</f>
        <v>0</v>
      </c>
      <c r="CB52" s="22">
        <f>IF(CIT_fed_deduction!CB52="",0,(CIT_history!CB52*(1-CIT_fed_deduction!CB52*CIT_history!CB$54))/(1-(CIT_fed_deduction!CB52*CIT_history!CB$54*CIT_history!CB52)))</f>
        <v>0</v>
      </c>
      <c r="CC52" s="22">
        <f>IF(CIT_fed_deduction!CC52="",0,(CIT_history!CC52*(1-CIT_fed_deduction!CC52*CIT_history!CC$54))/(1-(CIT_fed_deduction!CC52*CIT_history!CC$54*CIT_history!CC52)))</f>
        <v>0</v>
      </c>
      <c r="CD52" s="22">
        <f>IF(CIT_fed_deduction!CD52="",0,(CIT_history!CD52*(1-CIT_fed_deduction!CD52*CIT_history!CD$54))/(1-(CIT_fed_deduction!CD52*CIT_history!CD$54*CIT_history!CD52)))</f>
        <v>0</v>
      </c>
      <c r="CE52" s="22">
        <f>IF(CIT_fed_deduction!CE52="",0,(CIT_history!CE52*(1-CIT_fed_deduction!CE52*CIT_history!CE$54))/(1-(CIT_fed_deduction!CE52*CIT_history!CE$54*CIT_history!CE52)))</f>
        <v>0</v>
      </c>
      <c r="CF52" s="22">
        <f>IF(CIT_fed_deduction!CF52="",0,(CIT_history!CF52*(1-CIT_fed_deduction!CF52*CIT_history!CF$54))/(1-(CIT_fed_deduction!CF52*CIT_history!CF$54*CIT_history!CF52)))</f>
        <v>0</v>
      </c>
      <c r="CG52" s="22">
        <f>IF(CIT_fed_deduction!CG52="",0,(CIT_history!CG52*(1-CIT_fed_deduction!CG52*CIT_history!CG$54))/(1-(CIT_fed_deduction!CG52*CIT_history!CG$54*CIT_history!CG52)))</f>
        <v>0</v>
      </c>
      <c r="CH52" s="22">
        <f>IF(CIT_fed_deduction!CH52="",0,(CIT_history!CH52*(1-CIT_fed_deduction!CH52*CIT_history!CH$54))/(1-(CIT_fed_deduction!CH52*CIT_history!CH$54*CIT_history!CH52)))</f>
        <v>0</v>
      </c>
      <c r="CI52" s="22">
        <f>IF(CIT_fed_deduction!CI52="",0,(CIT_history!CI52*(1-CIT_fed_deduction!CI52*CIT_history!CI$54))/(1-(CIT_fed_deduction!CI52*CIT_history!CI$54*CIT_history!CI52)))</f>
        <v>0</v>
      </c>
      <c r="CJ52" s="22">
        <f>IF(CIT_fed_deduction!CJ52="",0,(CIT_history!CJ52*(1-CIT_fed_deduction!CJ52*CIT_history!CJ$54))/(1-(CIT_fed_deduction!CJ52*CIT_history!CJ$54*CIT_history!CJ52)))</f>
        <v>0</v>
      </c>
      <c r="CK52" s="22">
        <f>IF(CIT_fed_deduction!CK52="",0,(CIT_history!CK52*(1-CIT_fed_deduction!CK52*CIT_history!CK$54))/(1-(CIT_fed_deduction!CK52*CIT_history!CK$54*CIT_history!CK52)))</f>
        <v>0</v>
      </c>
      <c r="CL52" s="22">
        <f>IF(CIT_fed_deduction!CL52="",0,(CIT_history!CL52*(1-CIT_fed_deduction!CL52*CIT_history!CL$54))/(1-(CIT_fed_deduction!CL52*CIT_history!CL$54*CIT_history!CL52)))</f>
        <v>0</v>
      </c>
      <c r="CM52" s="22">
        <f>IF(CIT_fed_deduction!CM52="",0,(CIT_history!CM52*(1-CIT_fed_deduction!CM52*CIT_history!CM$54))/(1-(CIT_fed_deduction!CM52*CIT_history!CM$54*CIT_history!CM52)))</f>
        <v>0</v>
      </c>
      <c r="CN52" s="22">
        <f>IF(CIT_fed_deduction!CN52="",0,(CIT_history!CN52*(1-CIT_fed_deduction!CN52*CIT_history!CN$54))/(1-(CIT_fed_deduction!CN52*CIT_history!CN$54*CIT_history!CN52)))</f>
        <v>0</v>
      </c>
      <c r="CO52" s="22">
        <f>IF(CIT_fed_deduction!CO52="",0,(CIT_history!CO52*(1-CIT_fed_deduction!CO52*CIT_history!CO$54))/(1-(CIT_fed_deduction!CO52*CIT_history!CO$54*CIT_history!CO52)))</f>
        <v>0</v>
      </c>
      <c r="CP52" s="22">
        <f>IF(CIT_fed_deduction!CP52="",0,(CIT_history!CP52*(1-CIT_fed_deduction!CP52*CIT_history!CP$54))/(1-(CIT_fed_deduction!CP52*CIT_history!CP$54*CIT_history!CP52)))</f>
        <v>0</v>
      </c>
      <c r="CQ52" s="22">
        <f>IF(CIT_fed_deduction!CQ52="",0,(CIT_history!CQ52*(1-CIT_fed_deduction!CQ52*CIT_history!CQ$54))/(1-(CIT_fed_deduction!CQ52*CIT_history!CQ$54*CIT_history!CQ52)))</f>
        <v>0</v>
      </c>
      <c r="CR52" s="22">
        <f>IF(CIT_fed_deduction!CR52="",0,(CIT_history!CR52*(1-CIT_fed_deduction!CR52*CIT_history!CR$54))/(1-(CIT_fed_deduction!CR52*CIT_history!CR$54*CIT_history!CR52)))</f>
        <v>0</v>
      </c>
      <c r="CS52" s="22">
        <f>IF(CIT_fed_deduction!CS52="",0,(CIT_history!CS52*(1-CIT_fed_deduction!CS52*CIT_history!CS$54))/(1-(CIT_fed_deduction!CS52*CIT_history!CS$54*CIT_history!CS52)))</f>
        <v>0</v>
      </c>
      <c r="CT52" s="22">
        <f>IF(CIT_fed_deduction!CT52="",0,(CIT_history!CT52*(1-CIT_fed_deduction!CT52*CIT_history!CT$54))/(1-(CIT_fed_deduction!CT52*CIT_history!CT$54*CIT_history!CT52)))</f>
        <v>0</v>
      </c>
      <c r="CU52" s="22">
        <f>IF(CIT_fed_deduction!CU52="",0,(CIT_history!CU52*(1-CIT_fed_deduction!CU52*CIT_history!CU$54))/(1-(CIT_fed_deduction!CU52*CIT_history!CU$54*CIT_history!CU52)))</f>
        <v>0</v>
      </c>
      <c r="CV52" s="22">
        <f>IF(CIT_fed_deduction!CV52="",0,(CIT_history!CV52*(1-CIT_fed_deduction!CV52*CIT_history!CV$54))/(1-(CIT_fed_deduction!CV52*CIT_history!CV$54*CIT_history!CV52)))</f>
        <v>0</v>
      </c>
      <c r="CW52" s="22">
        <f>IF(CIT_fed_deduction!CW52="",0,(CIT_history!CW52*(1-CIT_fed_deduction!CW52*CIT_history!CW$54))/(1-(CIT_fed_deduction!CW52*CIT_history!CW$54*CIT_history!CW52)))</f>
        <v>0</v>
      </c>
      <c r="CX52" s="22">
        <f>IF(CIT_fed_deduction!CX52="",0,(CIT_history!CX52*(1-CIT_fed_deduction!CX52*CIT_history!CX$54))/(1-(CIT_fed_deduction!CX52*CIT_history!CX$54*CIT_history!CX52)))</f>
        <v>0</v>
      </c>
      <c r="CY52" s="22">
        <f>IF(CIT_fed_deduction!CY52="",0,(CIT_history!CY52*(1-CIT_fed_deduction!CY52*CIT_history!CY$54))/(1-(CIT_fed_deduction!CY52*CIT_history!CY$54*CIT_history!CY52)))</f>
        <v>0</v>
      </c>
      <c r="CZ52" s="22">
        <f>IF(CIT_fed_deduction!CZ52="",0,(CIT_history!CZ52*(1-CIT_fed_deduction!CZ52*CIT_history!CZ$54))/(1-(CIT_fed_deduction!CZ52*CIT_history!CZ$54*CIT_history!CZ52)))</f>
        <v>0</v>
      </c>
      <c r="DA52" s="22">
        <f>IF(CIT_fed_deduction!DA52="",0,(CIT_history!DA52*(1-CIT_fed_deduction!DA52*CIT_history!DA$54))/(1-(CIT_fed_deduction!DA52*CIT_history!DA$54*CIT_history!DA52)))</f>
        <v>0</v>
      </c>
      <c r="DB52" s="22">
        <f>IF(CIT_fed_deduction!DB52="",0,(CIT_history!DB52*(1-CIT_fed_deduction!DB52*CIT_history!DB$54))/(1-(CIT_fed_deduction!DB52*CIT_history!DB$54*CIT_history!DB52)))</f>
        <v>0</v>
      </c>
      <c r="DC52" s="22">
        <f>IF(CIT_fed_deduction!DC52="",0,(CIT_history!DC52*(1-CIT_fed_deduction!DC52*CIT_history!DC$54))/(1-(CIT_fed_deduction!DC52*CIT_history!DC$54*CIT_history!DC52)))</f>
        <v>0</v>
      </c>
      <c r="DD52" s="22">
        <f>IF(CIT_fed_deduction!DD52="",0,(CIT_history!DD52*(1-CIT_fed_deduction!DD52*CIT_history!DD$54))/(1-(CIT_fed_deduction!DD52*CIT_history!DD$54*CIT_history!DD52)))</f>
        <v>0</v>
      </c>
      <c r="DE52" s="22">
        <f>IF(CIT_fed_deduction!DE52="",0,(CIT_history!DE52*(1-CIT_fed_deduction!DE52*CIT_history!DE$54))/(1-(CIT_fed_deduction!DE52*CIT_history!DE$54*CIT_history!DE52)))</f>
        <v>0</v>
      </c>
      <c r="DF52" s="22">
        <f>IF(CIT_fed_deduction!DF52="",0,(CIT_history!DF52*(1-CIT_fed_deduction!DF52*CIT_history!DF$54))/(1-(CIT_fed_deduction!DF52*CIT_history!DF$54*CIT_history!DF52)))</f>
        <v>0</v>
      </c>
      <c r="DG52" s="22">
        <f>IF(CIT_fed_deduction!DG52="",0,(CIT_history!DG52*(1-CIT_fed_deduction!DG52*CIT_history!DG$54))/(1-(CIT_fed_deduction!DG52*CIT_history!DG$54*CIT_history!DG52)))</f>
        <v>0</v>
      </c>
      <c r="DH52" s="22">
        <f>IF(CIT_fed_deduction!DH52="",0,(CIT_history!DH52*(1-CIT_fed_deduction!DH52*CIT_history!DH$54))/(1-(CIT_fed_deduction!DH52*CIT_history!DH$54*CIT_history!DH52)))</f>
        <v>0</v>
      </c>
      <c r="DI52" s="22">
        <f>IF(CIT_fed_deduction!DI52="",0,(CIT_history!DI52*(1-CIT_fed_deduction!DI52*CIT_history!DI$54))/(1-(CIT_fed_deduction!DI52*CIT_history!DI$54*CIT_history!DI52)))</f>
        <v>0</v>
      </c>
      <c r="DJ52" s="22">
        <f>IF(CIT_fed_deduction!DJ52="",0,(CIT_history!DJ52*(1-CIT_fed_deduction!DJ52*CIT_history!DJ$54))/(1-(CIT_fed_deduction!DJ52*CIT_history!DJ$54*CIT_history!DJ52)))</f>
        <v>0</v>
      </c>
      <c r="DK52" s="22">
        <f>IF(CIT_fed_deduction!DK52="",0,(CIT_history!DK52*(1-CIT_fed_deduction!DK52*CIT_history!DK$54))/(1-(CIT_fed_deduction!DK52*CIT_history!DK$54*CIT_history!DK52)))</f>
        <v>0</v>
      </c>
      <c r="DL52" s="22">
        <f>IF(CIT_fed_deduction!DL52="",0,(CIT_history!DL52*(1-CIT_fed_deduction!DL52*CIT_history!DL$54))/(1-(CIT_fed_deduction!DL52*CIT_history!DL$54*CIT_history!DL52)))</f>
        <v>0</v>
      </c>
      <c r="DM52" s="22">
        <f>IF(CIT_fed_deduction!DM52="",0,(CIT_history!DM52*(1-CIT_fed_deduction!DM52*CIT_history!DM$54))/(1-(CIT_fed_deduction!DM52*CIT_history!DM$54*CIT_history!DM52)))</f>
        <v>0</v>
      </c>
      <c r="DN52" s="22">
        <f>IF(CIT_fed_deduction!DN52="",0,(CIT_history!DN52*(1-CIT_fed_deduction!DN52*CIT_history!DN$54))/(1-(CIT_fed_deduction!DN52*CIT_history!DN$54*CIT_history!DN52)))</f>
        <v>0</v>
      </c>
      <c r="DO52" s="22">
        <f>IF(CIT_fed_deduction!DO52="",0,(CIT_history!DO52*(1-CIT_fed_deduction!DO52*CIT_history!DO$54))/(1-(CIT_fed_deduction!DO52*CIT_history!DO$54*CIT_history!DO52)))</f>
        <v>0</v>
      </c>
      <c r="DP52" s="22">
        <f>IF(CIT_fed_deduction!DP52="",0,(CIT_history!DP52*(1-CIT_fed_deduction!DP52*CIT_history!DP$54))/(1-(CIT_fed_deduction!DP52*CIT_history!DP$54*CIT_history!DP52)))</f>
        <v>0</v>
      </c>
      <c r="DQ52" s="22">
        <f>IF(CIT_fed_deduction!DQ52="",0,(CIT_history!DQ52*(1-CIT_fed_deduction!DQ52*CIT_history!DQ$54))/(1-(CIT_fed_deduction!DQ52*CIT_history!DQ$54*CIT_history!DQ52)))</f>
        <v>0</v>
      </c>
      <c r="DR52" s="22">
        <f>IF(CIT_fed_deduction!DR52="",0,(CIT_history!DR52*(1-CIT_fed_deduction!DR52*CIT_history!DR$54))/(1-(CIT_fed_deduction!DR52*CIT_history!DR$54*CIT_history!DR52)))</f>
        <v>0</v>
      </c>
      <c r="DS52" s="22">
        <f>IF(CIT_fed_deduction!DS52="",0,(CIT_history!DS52*(1-CIT_fed_deduction!DS52*CIT_history!DS$54))/(1-(CIT_fed_deduction!DS52*CIT_history!DS$54*CIT_history!DS52)))</f>
        <v>0</v>
      </c>
      <c r="DT52" s="22">
        <f>IF(CIT_fed_deduction!DT52="",0,(CIT_history!DT52*(1-CIT_fed_deduction!DT52*CIT_history!DT$54))/(1-(CIT_fed_deduction!DT52*CIT_history!DT$54*CIT_history!DT52)))</f>
        <v>0</v>
      </c>
      <c r="DU52" s="22">
        <f>IF(CIT_fed_deduction!DU52="",0,(CIT_history!DU52*(1-CIT_fed_deduction!DU52*CIT_history!DU$54))/(1-(CIT_fed_deduction!DU52*CIT_history!DU$54*CIT_history!DU52)))</f>
        <v>0</v>
      </c>
      <c r="DV52" s="22">
        <f>IF(CIT_fed_deduction!DV52="",0,(CIT_history!DV52*(1-CIT_fed_deduction!DV52*CIT_history!DV$54))/(1-(CIT_fed_deduction!DV52*CIT_history!DV$54*CIT_history!DV52)))</f>
        <v>0</v>
      </c>
      <c r="DW52" s="22">
        <f>IF(CIT_fed_deduction!DW52="",0,(CIT_history!DW52*(1-CIT_fed_deduction!DW52*CIT_history!DW$54))/(1-(CIT_fed_deduction!DW52*CIT_history!DW$54*CIT_history!DW52)))</f>
        <v>0</v>
      </c>
      <c r="DX52" s="22">
        <f>IF(CIT_fed_deduction!DX52="",0,(CIT_history!DX52*(1-CIT_fed_deduction!DX52*CIT_history!DX$54))/(1-(CIT_fed_deduction!DX52*CIT_history!DX$54*CIT_history!DX52)))</f>
        <v>0</v>
      </c>
      <c r="DY52" s="144">
        <f>IF(CIT_fed_deduction!DY52="",0,(CIT_history!DY52*(1-CIT_fed_deduction!DY52*CIT_history!DY$54))/(1-(CIT_fed_deduction!DY52*CIT_history!DY$54*CIT_history!DY52)))</f>
        <v>0</v>
      </c>
      <c r="DZ52" s="68"/>
      <c r="EA52" s="117"/>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row>
    <row r="53" spans="1:170" ht="1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143"/>
      <c r="DZ53" s="83"/>
      <c r="EA53" s="119"/>
      <c r="EB53" s="8"/>
      <c r="EC53" s="8"/>
      <c r="ED53" s="8"/>
      <c r="EE53" s="8"/>
      <c r="EF53" s="8"/>
      <c r="EG53" s="8"/>
      <c r="EH53" s="8"/>
      <c r="EI53" s="8"/>
      <c r="EJ53" s="8"/>
      <c r="EK53" s="8"/>
      <c r="EL53" s="8"/>
      <c r="EM53" s="8"/>
      <c r="EN53" s="8"/>
      <c r="EO53" s="8"/>
      <c r="EP53" s="8"/>
      <c r="EQ53" s="8"/>
      <c r="ER53" s="8"/>
      <c r="ES53" s="8"/>
      <c r="ET53" s="8"/>
      <c r="EU53" s="8"/>
      <c r="EV53" s="8"/>
      <c r="EW53" s="8"/>
      <c r="EX53" s="8"/>
      <c r="EY53" s="8"/>
      <c r="EZ53" s="8"/>
      <c r="FA53" s="8"/>
      <c r="FB53" s="8"/>
      <c r="FC53" s="8"/>
      <c r="FD53" s="8"/>
      <c r="FE53" s="8"/>
      <c r="FF53" s="8"/>
      <c r="FG53" s="8"/>
      <c r="FH53" s="8"/>
      <c r="FI53" s="8"/>
      <c r="FJ53" s="8"/>
      <c r="FK53" s="8"/>
      <c r="FL53" s="8"/>
      <c r="FM53" s="8"/>
      <c r="FN53" s="8"/>
    </row>
    <row r="54" spans="1:170" ht="15" customHeight="1">
      <c r="A54" s="35" t="s">
        <v>93</v>
      </c>
      <c r="B54" s="149">
        <v>0</v>
      </c>
      <c r="C54" s="150">
        <v>0</v>
      </c>
      <c r="D54" s="150">
        <v>0</v>
      </c>
      <c r="E54" s="150">
        <v>0</v>
      </c>
      <c r="F54" s="150">
        <v>0</v>
      </c>
      <c r="G54" s="150">
        <v>0</v>
      </c>
      <c r="H54" s="150">
        <v>0</v>
      </c>
      <c r="I54" s="150">
        <v>0</v>
      </c>
      <c r="J54" s="150">
        <v>0</v>
      </c>
      <c r="K54" s="151">
        <v>0.01</v>
      </c>
      <c r="L54" s="151">
        <v>0.01</v>
      </c>
      <c r="M54" s="151">
        <v>0.01</v>
      </c>
      <c r="N54" s="151">
        <v>0.01</v>
      </c>
      <c r="O54" s="151">
        <v>0.01</v>
      </c>
      <c r="P54" s="151">
        <v>0.01</v>
      </c>
      <c r="Q54" s="152">
        <v>0.01</v>
      </c>
      <c r="R54" s="152">
        <v>0.02</v>
      </c>
      <c r="S54" s="152">
        <v>0.06</v>
      </c>
      <c r="T54" s="151">
        <v>0.12</v>
      </c>
      <c r="U54" s="151">
        <v>0.1</v>
      </c>
      <c r="V54" s="151">
        <v>0.1</v>
      </c>
      <c r="W54" s="151">
        <v>0.1</v>
      </c>
      <c r="X54" s="151">
        <v>0.125</v>
      </c>
      <c r="Y54" s="151">
        <v>0.125</v>
      </c>
      <c r="Z54" s="151">
        <v>0.125</v>
      </c>
      <c r="AA54" s="151">
        <v>0.13</v>
      </c>
      <c r="AB54" s="151">
        <v>0.13500000000000001</v>
      </c>
      <c r="AC54" s="151">
        <v>0.13500000000000001</v>
      </c>
      <c r="AD54" s="151">
        <v>0.12</v>
      </c>
      <c r="AE54" s="151">
        <v>0.11</v>
      </c>
      <c r="AF54" s="151">
        <v>0.12</v>
      </c>
      <c r="AG54" s="151">
        <v>0.12</v>
      </c>
      <c r="AH54" s="151">
        <v>0.13750000000000001</v>
      </c>
      <c r="AI54" s="151">
        <v>0.13750000000000001</v>
      </c>
      <c r="AJ54" s="151">
        <v>0.13750000000000001</v>
      </c>
      <c r="AK54" s="151">
        <v>0.13750000000000001</v>
      </c>
      <c r="AL54" s="151">
        <v>0.15</v>
      </c>
      <c r="AM54" s="151">
        <v>0.15</v>
      </c>
      <c r="AN54" s="151">
        <v>0.19</v>
      </c>
      <c r="AO54" s="151">
        <v>0.19</v>
      </c>
      <c r="AP54" s="151">
        <v>0.24</v>
      </c>
      <c r="AQ54" s="151">
        <v>0.31</v>
      </c>
      <c r="AR54" s="151">
        <v>0.4</v>
      </c>
      <c r="AS54" s="151">
        <v>0.4</v>
      </c>
      <c r="AT54" s="151">
        <v>0.4</v>
      </c>
      <c r="AU54" s="151">
        <v>0.4</v>
      </c>
      <c r="AV54" s="151">
        <v>0.38</v>
      </c>
      <c r="AW54" s="151">
        <v>0.38</v>
      </c>
      <c r="AX54" s="151">
        <v>0.38</v>
      </c>
      <c r="AY54" s="151">
        <v>0.38</v>
      </c>
      <c r="AZ54" s="151">
        <v>0.42</v>
      </c>
      <c r="BA54" s="151">
        <v>0.50749999999999995</v>
      </c>
      <c r="BB54" s="151">
        <v>0.52</v>
      </c>
      <c r="BC54" s="151">
        <v>0.52</v>
      </c>
      <c r="BD54" s="151">
        <v>0.52</v>
      </c>
      <c r="BE54" s="151">
        <v>0.52</v>
      </c>
      <c r="BF54" s="151">
        <v>0.52</v>
      </c>
      <c r="BG54" s="151">
        <v>0.52</v>
      </c>
      <c r="BH54" s="151">
        <v>0.52</v>
      </c>
      <c r="BI54" s="151">
        <v>0.52</v>
      </c>
      <c r="BJ54" s="151">
        <v>0.52</v>
      </c>
      <c r="BK54" s="151">
        <v>0.52</v>
      </c>
      <c r="BL54" s="151">
        <v>0.52</v>
      </c>
      <c r="BM54" s="151">
        <v>0.52</v>
      </c>
      <c r="BN54" s="151">
        <v>0.5</v>
      </c>
      <c r="BO54" s="151">
        <v>0.48</v>
      </c>
      <c r="BP54" s="151">
        <v>0.48</v>
      </c>
      <c r="BQ54" s="151">
        <v>0.48</v>
      </c>
      <c r="BR54" s="151">
        <v>0.52800000000000002</v>
      </c>
      <c r="BS54" s="151">
        <v>0.52800000000000002</v>
      </c>
      <c r="BT54" s="151">
        <v>0.49200000000000005</v>
      </c>
      <c r="BU54" s="151">
        <v>0.48</v>
      </c>
      <c r="BV54" s="151">
        <v>0.48</v>
      </c>
      <c r="BW54" s="151">
        <v>0.48</v>
      </c>
      <c r="BX54" s="151">
        <v>0.48</v>
      </c>
      <c r="BY54" s="151">
        <v>0.48</v>
      </c>
      <c r="BZ54" s="151">
        <v>0.48</v>
      </c>
      <c r="CA54" s="151">
        <v>0.48</v>
      </c>
      <c r="CB54" s="151">
        <v>0.48</v>
      </c>
      <c r="CC54" s="151">
        <v>0.46</v>
      </c>
      <c r="CD54" s="151">
        <v>0.46</v>
      </c>
      <c r="CE54" s="151">
        <v>0.46</v>
      </c>
      <c r="CF54" s="151">
        <v>0.46</v>
      </c>
      <c r="CG54" s="151">
        <v>0.46</v>
      </c>
      <c r="CH54" s="151">
        <v>0.46</v>
      </c>
      <c r="CI54" s="151">
        <v>0.46</v>
      </c>
      <c r="CJ54" s="151">
        <v>0.46</v>
      </c>
      <c r="CK54" s="151">
        <v>0.4</v>
      </c>
      <c r="CL54" s="151">
        <v>0.34</v>
      </c>
      <c r="CM54" s="151">
        <v>0.34</v>
      </c>
      <c r="CN54" s="151">
        <v>0.34</v>
      </c>
      <c r="CO54" s="151">
        <v>0.34</v>
      </c>
      <c r="CP54" s="151">
        <v>0.34</v>
      </c>
      <c r="CQ54" s="151">
        <v>0.35</v>
      </c>
      <c r="CR54" s="151">
        <v>0.35</v>
      </c>
      <c r="CS54" s="151">
        <v>0.35</v>
      </c>
      <c r="CT54" s="151">
        <v>0.35</v>
      </c>
      <c r="CU54" s="151">
        <v>0.35</v>
      </c>
      <c r="CV54" s="151">
        <v>0.35</v>
      </c>
      <c r="CW54" s="151">
        <v>0.35</v>
      </c>
      <c r="CX54" s="151">
        <v>0.35</v>
      </c>
      <c r="CY54" s="151">
        <v>0.35</v>
      </c>
      <c r="CZ54" s="151">
        <v>0.35</v>
      </c>
      <c r="DA54" s="151">
        <v>0.35</v>
      </c>
      <c r="DB54" s="151">
        <v>0.35</v>
      </c>
      <c r="DC54" s="151">
        <v>0.35</v>
      </c>
      <c r="DD54" s="151">
        <v>0.35</v>
      </c>
      <c r="DE54" s="151">
        <v>0.35</v>
      </c>
      <c r="DF54" s="151">
        <v>0.35</v>
      </c>
      <c r="DG54" s="151">
        <v>0.35</v>
      </c>
      <c r="DH54" s="151">
        <v>0.35</v>
      </c>
      <c r="DI54" s="151">
        <v>0.35</v>
      </c>
      <c r="DJ54" s="151">
        <v>0.35</v>
      </c>
      <c r="DK54" s="151">
        <v>0.35</v>
      </c>
      <c r="DL54" s="151">
        <v>0.35</v>
      </c>
      <c r="DM54" s="151">
        <v>0.35</v>
      </c>
      <c r="DN54" s="151">
        <v>0.35</v>
      </c>
      <c r="DO54" s="151">
        <v>0.35</v>
      </c>
      <c r="DP54" s="151">
        <v>0.21</v>
      </c>
      <c r="DQ54" s="151">
        <v>0.21</v>
      </c>
      <c r="DR54" s="151">
        <v>0.21</v>
      </c>
      <c r="DS54" s="151">
        <v>0.21</v>
      </c>
      <c r="DT54" s="151">
        <v>0.21</v>
      </c>
      <c r="DU54" s="151">
        <v>0.21</v>
      </c>
      <c r="DV54" s="151">
        <v>0.21</v>
      </c>
      <c r="DW54" s="151">
        <v>0.21</v>
      </c>
      <c r="DX54" s="151">
        <v>0.21</v>
      </c>
      <c r="DY54" s="146">
        <v>0.21</v>
      </c>
      <c r="DZ54" s="68"/>
      <c r="EA54" s="117"/>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row>
    <row r="55" spans="1:170" ht="15" customHeight="1">
      <c r="A55" s="101"/>
      <c r="B55" s="102"/>
      <c r="C55" s="103"/>
      <c r="D55" s="103"/>
      <c r="E55" s="103"/>
      <c r="F55" s="103"/>
      <c r="G55" s="103"/>
      <c r="H55" s="103"/>
      <c r="I55" s="103"/>
      <c r="J55" s="103"/>
      <c r="K55" s="22"/>
      <c r="L55" s="22"/>
      <c r="M55" s="22"/>
      <c r="N55" s="22"/>
      <c r="O55" s="22"/>
      <c r="P55" s="22"/>
      <c r="Q55" s="100"/>
      <c r="R55" s="100"/>
      <c r="S55" s="100"/>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118"/>
      <c r="DZ55" s="83"/>
      <c r="EA55" s="119"/>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row>
    <row r="56" spans="1:170" ht="15" customHeight="1">
      <c r="A56" s="125" t="s">
        <v>96</v>
      </c>
      <c r="B56" s="104"/>
      <c r="C56" s="104"/>
      <c r="D56" s="104"/>
      <c r="E56" s="104"/>
      <c r="F56" s="104"/>
      <c r="G56" s="104"/>
      <c r="H56" s="104"/>
      <c r="I56" s="104"/>
      <c r="J56" s="104"/>
      <c r="K56" s="104"/>
      <c r="L56" s="104"/>
      <c r="M56" s="103"/>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c r="AX56" s="104"/>
      <c r="AY56" s="104"/>
      <c r="AZ56" s="104"/>
      <c r="BA56" s="104"/>
      <c r="BB56" s="104"/>
      <c r="BC56" s="104"/>
      <c r="BD56" s="104"/>
      <c r="BE56" s="104"/>
      <c r="BF56" s="104"/>
      <c r="BG56" s="104"/>
      <c r="BH56" s="104"/>
      <c r="BI56" s="104"/>
      <c r="BJ56" s="104"/>
      <c r="BK56" s="104"/>
      <c r="BL56" s="104"/>
      <c r="BM56" s="104"/>
      <c r="BN56" s="104"/>
      <c r="BO56" s="104"/>
      <c r="BP56" s="104"/>
      <c r="BQ56" s="104"/>
      <c r="BR56" s="104"/>
      <c r="BS56" s="104"/>
      <c r="BT56" s="104"/>
      <c r="BU56" s="104"/>
      <c r="BV56" s="104"/>
      <c r="BW56" s="104"/>
      <c r="BX56" s="104"/>
      <c r="BY56" s="104"/>
      <c r="BZ56" s="104"/>
      <c r="CA56" s="104"/>
      <c r="CB56" s="104"/>
      <c r="CC56" s="104"/>
      <c r="CD56" s="104"/>
      <c r="CE56" s="104"/>
      <c r="CF56" s="104"/>
      <c r="CG56" s="104"/>
      <c r="CH56" s="104"/>
      <c r="CI56" s="104"/>
      <c r="CJ56" s="104"/>
      <c r="CK56" s="104"/>
      <c r="CL56" s="104"/>
      <c r="CM56" s="104"/>
      <c r="CN56" s="104"/>
      <c r="CO56" s="104"/>
      <c r="CP56" s="104"/>
      <c r="CQ56" s="104"/>
      <c r="CR56" s="104"/>
      <c r="CS56" s="104"/>
      <c r="CT56" s="104"/>
      <c r="CU56" s="104"/>
      <c r="CV56" s="104"/>
      <c r="CW56" s="104"/>
      <c r="CX56" s="99"/>
      <c r="CY56" s="99"/>
      <c r="CZ56" s="99"/>
      <c r="DA56" s="99"/>
      <c r="DB56" s="99"/>
      <c r="DC56" s="99"/>
      <c r="DD56" s="99"/>
      <c r="DE56" s="99"/>
      <c r="DF56" s="99"/>
      <c r="DG56" s="99"/>
      <c r="DH56" s="99"/>
      <c r="DI56" s="99"/>
      <c r="DJ56" s="99"/>
      <c r="DK56" s="99"/>
      <c r="DL56" s="99"/>
      <c r="DM56" s="99"/>
      <c r="DN56" s="99"/>
      <c r="DO56" s="99"/>
      <c r="DP56" s="99"/>
      <c r="DQ56" s="99"/>
      <c r="DR56" s="99"/>
      <c r="DS56" s="99"/>
      <c r="DT56" s="99"/>
      <c r="DU56" s="99"/>
      <c r="DV56" s="99"/>
      <c r="DW56" s="99"/>
      <c r="DX56" s="99"/>
      <c r="DY56" s="106"/>
      <c r="DZ56" s="68"/>
      <c r="EA56" s="117"/>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row>
    <row r="57" spans="1:170" ht="15" customHeight="1">
      <c r="A57" s="71" t="s">
        <v>79</v>
      </c>
      <c r="B57" s="104"/>
      <c r="C57" s="104"/>
      <c r="D57" s="104"/>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c r="AX57" s="104"/>
      <c r="AY57" s="104"/>
      <c r="AZ57" s="104"/>
      <c r="BA57" s="104"/>
      <c r="BB57" s="104"/>
      <c r="BC57" s="104"/>
      <c r="BD57" s="104"/>
      <c r="BE57" s="104"/>
      <c r="BF57" s="104"/>
      <c r="BG57" s="104"/>
      <c r="BH57" s="104"/>
      <c r="BI57" s="104"/>
      <c r="BJ57" s="104"/>
      <c r="BK57" s="104"/>
      <c r="BL57" s="104"/>
      <c r="BM57" s="104"/>
      <c r="BN57" s="104"/>
      <c r="BO57" s="104"/>
      <c r="BP57" s="104"/>
      <c r="BQ57" s="104"/>
      <c r="BR57" s="104"/>
      <c r="BS57" s="104"/>
      <c r="BT57" s="104"/>
      <c r="BU57" s="104"/>
      <c r="BV57" s="104"/>
      <c r="BW57" s="104"/>
      <c r="BX57" s="104"/>
      <c r="BY57" s="104"/>
      <c r="BZ57" s="104"/>
      <c r="CA57" s="104"/>
      <c r="CB57" s="104"/>
      <c r="CC57" s="104"/>
      <c r="CD57" s="104"/>
      <c r="CE57" s="104"/>
      <c r="CF57" s="104"/>
      <c r="CG57" s="104"/>
      <c r="CH57" s="104"/>
      <c r="CI57" s="104"/>
      <c r="CJ57" s="104"/>
      <c r="CK57" s="104"/>
      <c r="CL57" s="104"/>
      <c r="CM57" s="104"/>
      <c r="CN57" s="104"/>
      <c r="CO57" s="104"/>
      <c r="CP57" s="104"/>
      <c r="CQ57" s="104"/>
      <c r="CR57" s="104"/>
      <c r="CS57" s="104"/>
      <c r="CT57" s="104"/>
      <c r="CU57" s="104"/>
      <c r="CV57" s="104"/>
      <c r="CW57" s="104"/>
      <c r="CX57" s="99"/>
      <c r="CY57" s="99"/>
      <c r="CZ57" s="99"/>
      <c r="DA57" s="99"/>
      <c r="DB57" s="99"/>
      <c r="DC57" s="99"/>
      <c r="DD57" s="99"/>
      <c r="DE57" s="99"/>
      <c r="DF57" s="99"/>
      <c r="DG57" s="99"/>
      <c r="DH57" s="99"/>
      <c r="DI57" s="99"/>
      <c r="DJ57" s="99"/>
      <c r="DK57" s="99"/>
      <c r="DL57" s="99"/>
      <c r="DM57" s="99"/>
      <c r="DN57" s="99"/>
      <c r="DO57" s="99"/>
      <c r="DP57" s="99"/>
      <c r="DQ57" s="99"/>
      <c r="DR57" s="99"/>
      <c r="DS57" s="99"/>
      <c r="DT57" s="99"/>
      <c r="DU57" s="99"/>
      <c r="DV57" s="99"/>
      <c r="DW57" s="99"/>
      <c r="DX57" s="99"/>
      <c r="DY57" s="106"/>
      <c r="DZ57" s="68"/>
      <c r="EA57" s="117"/>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row>
    <row r="58" spans="1:170" ht="15" customHeight="1">
      <c r="A58" s="105"/>
      <c r="B58" s="104"/>
      <c r="C58" s="104"/>
      <c r="D58" s="104"/>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c r="BF58" s="104"/>
      <c r="BG58" s="104"/>
      <c r="BH58" s="104"/>
      <c r="BI58" s="104"/>
      <c r="BJ58" s="104"/>
      <c r="BK58" s="104"/>
      <c r="BL58" s="104"/>
      <c r="BM58" s="104"/>
      <c r="BN58" s="104"/>
      <c r="BO58" s="104"/>
      <c r="BP58" s="104"/>
      <c r="BQ58" s="104"/>
      <c r="BR58" s="104"/>
      <c r="BS58" s="104"/>
      <c r="BT58" s="104"/>
      <c r="BU58" s="104"/>
      <c r="BV58" s="104"/>
      <c r="BW58" s="104"/>
      <c r="BX58" s="104"/>
      <c r="BY58" s="104"/>
      <c r="BZ58" s="104"/>
      <c r="CA58" s="104"/>
      <c r="CB58" s="104"/>
      <c r="CC58" s="104"/>
      <c r="CD58" s="104"/>
      <c r="CE58" s="104"/>
      <c r="CF58" s="104"/>
      <c r="CG58" s="104"/>
      <c r="CH58" s="104"/>
      <c r="CI58" s="104"/>
      <c r="CJ58" s="104"/>
      <c r="CK58" s="104"/>
      <c r="CL58" s="104"/>
      <c r="CM58" s="104"/>
      <c r="CN58" s="104"/>
      <c r="CO58" s="104"/>
      <c r="CP58" s="104"/>
      <c r="CQ58" s="104"/>
      <c r="CR58" s="104"/>
      <c r="CS58" s="104"/>
      <c r="CT58" s="104"/>
      <c r="CU58" s="104"/>
      <c r="CV58" s="104"/>
      <c r="CW58" s="104"/>
      <c r="CX58" s="99"/>
      <c r="CY58" s="99"/>
      <c r="CZ58" s="99"/>
      <c r="DA58" s="99"/>
      <c r="DB58" s="99"/>
      <c r="DC58" s="99"/>
      <c r="DD58" s="99"/>
      <c r="DE58" s="99"/>
      <c r="DF58" s="99"/>
      <c r="DG58" s="99"/>
      <c r="DH58" s="99"/>
      <c r="DI58" s="99"/>
      <c r="DJ58" s="99"/>
      <c r="DK58" s="99"/>
      <c r="DL58" s="99"/>
      <c r="DM58" s="99"/>
      <c r="DN58" s="99"/>
      <c r="DO58" s="99"/>
      <c r="DP58" s="99"/>
      <c r="DQ58" s="99"/>
      <c r="DR58" s="99"/>
      <c r="DS58" s="99"/>
      <c r="DT58" s="99"/>
      <c r="DU58" s="99"/>
      <c r="DV58" s="99"/>
      <c r="DW58" s="99"/>
      <c r="DX58" s="99"/>
      <c r="DY58" s="106"/>
      <c r="DZ58" s="68"/>
      <c r="EA58" s="117"/>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row>
    <row r="59" spans="1:170" ht="15" customHeight="1">
      <c r="A59" s="35" t="s">
        <v>80</v>
      </c>
      <c r="B59" s="104"/>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4"/>
      <c r="AY59" s="104"/>
      <c r="AZ59" s="104"/>
      <c r="BA59" s="104"/>
      <c r="BB59" s="104"/>
      <c r="BC59" s="104"/>
      <c r="BD59" s="104"/>
      <c r="BE59" s="104"/>
      <c r="BF59" s="104"/>
      <c r="BG59" s="104"/>
      <c r="BH59" s="104"/>
      <c r="BI59" s="104"/>
      <c r="BJ59" s="104"/>
      <c r="BK59" s="104"/>
      <c r="BL59" s="104"/>
      <c r="BM59" s="104"/>
      <c r="BN59" s="104"/>
      <c r="BO59" s="104"/>
      <c r="BP59" s="104"/>
      <c r="BQ59" s="104"/>
      <c r="BR59" s="104"/>
      <c r="BS59" s="104"/>
      <c r="BT59" s="104"/>
      <c r="BU59" s="104"/>
      <c r="BV59" s="104"/>
      <c r="BW59" s="104"/>
      <c r="BX59" s="104"/>
      <c r="BY59" s="104"/>
      <c r="BZ59" s="104"/>
      <c r="CA59" s="104"/>
      <c r="CB59" s="104"/>
      <c r="CC59" s="104"/>
      <c r="CD59" s="104"/>
      <c r="CE59" s="104"/>
      <c r="CF59" s="104"/>
      <c r="CG59" s="104"/>
      <c r="CH59" s="104"/>
      <c r="CI59" s="104"/>
      <c r="CJ59" s="104"/>
      <c r="CK59" s="104"/>
      <c r="CL59" s="104"/>
      <c r="CM59" s="104"/>
      <c r="CN59" s="104"/>
      <c r="CO59" s="104"/>
      <c r="CP59" s="104"/>
      <c r="CQ59" s="104"/>
      <c r="CR59" s="104"/>
      <c r="CS59" s="104"/>
      <c r="CT59" s="104"/>
      <c r="CU59" s="104"/>
      <c r="CV59" s="104"/>
      <c r="CW59" s="104"/>
      <c r="CX59" s="99"/>
      <c r="CY59" s="99"/>
      <c r="CZ59" s="99"/>
      <c r="DA59" s="99"/>
      <c r="DB59" s="99"/>
      <c r="DC59" s="99"/>
      <c r="DD59" s="99"/>
      <c r="DE59" s="99"/>
      <c r="DF59" s="99"/>
      <c r="DG59" s="99"/>
      <c r="DH59" s="99"/>
      <c r="DI59" s="99"/>
      <c r="DJ59" s="99"/>
      <c r="DK59" s="99"/>
      <c r="DL59" s="99"/>
      <c r="DM59" s="99"/>
      <c r="DN59" s="99"/>
      <c r="DO59" s="99"/>
      <c r="DP59" s="99"/>
      <c r="DQ59" s="99"/>
      <c r="DR59" s="99"/>
      <c r="DS59" s="99"/>
      <c r="DT59" s="99"/>
      <c r="DU59" s="99"/>
      <c r="DV59" s="99"/>
      <c r="DW59" s="99"/>
      <c r="DX59" s="99"/>
      <c r="DY59" s="106"/>
      <c r="DZ59" s="68"/>
      <c r="EA59" s="117"/>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row>
    <row r="60" spans="1:170" ht="15" customHeight="1">
      <c r="A60" s="39" t="s">
        <v>81</v>
      </c>
      <c r="B60" s="107">
        <f t="shared" ref="B60:BM60" si="0">COUNTIF(B2:B52,"&gt;0")</f>
        <v>0</v>
      </c>
      <c r="C60" s="107">
        <f t="shared" si="0"/>
        <v>1</v>
      </c>
      <c r="D60" s="107">
        <f t="shared" si="0"/>
        <v>1</v>
      </c>
      <c r="E60" s="107">
        <f t="shared" si="0"/>
        <v>1</v>
      </c>
      <c r="F60" s="107">
        <f t="shared" si="0"/>
        <v>1</v>
      </c>
      <c r="G60" s="107">
        <f t="shared" si="0"/>
        <v>1</v>
      </c>
      <c r="H60" s="107">
        <f t="shared" si="0"/>
        <v>1</v>
      </c>
      <c r="I60" s="107">
        <f t="shared" si="0"/>
        <v>1</v>
      </c>
      <c r="J60" s="107">
        <f t="shared" si="0"/>
        <v>1</v>
      </c>
      <c r="K60" s="107">
        <f t="shared" si="0"/>
        <v>1</v>
      </c>
      <c r="L60" s="107">
        <f t="shared" si="0"/>
        <v>1</v>
      </c>
      <c r="M60" s="107">
        <f t="shared" si="0"/>
        <v>2</v>
      </c>
      <c r="N60" s="107">
        <f t="shared" si="0"/>
        <v>2</v>
      </c>
      <c r="O60" s="107">
        <f t="shared" si="0"/>
        <v>2</v>
      </c>
      <c r="P60" s="107">
        <f t="shared" si="0"/>
        <v>2</v>
      </c>
      <c r="Q60" s="107">
        <f t="shared" si="0"/>
        <v>3</v>
      </c>
      <c r="R60" s="107">
        <f t="shared" si="0"/>
        <v>4</v>
      </c>
      <c r="S60" s="107">
        <f t="shared" si="0"/>
        <v>7</v>
      </c>
      <c r="T60" s="107">
        <f t="shared" si="0"/>
        <v>7</v>
      </c>
      <c r="U60" s="107">
        <f t="shared" si="0"/>
        <v>10</v>
      </c>
      <c r="V60" s="107">
        <f t="shared" si="0"/>
        <v>9</v>
      </c>
      <c r="W60" s="107">
        <f t="shared" si="0"/>
        <v>11</v>
      </c>
      <c r="X60" s="107">
        <f t="shared" si="0"/>
        <v>12</v>
      </c>
      <c r="Y60" s="107">
        <f t="shared" si="0"/>
        <v>15</v>
      </c>
      <c r="Z60" s="107">
        <f t="shared" si="0"/>
        <v>14</v>
      </c>
      <c r="AA60" s="107">
        <f t="shared" si="0"/>
        <v>13</v>
      </c>
      <c r="AB60" s="107">
        <f t="shared" si="0"/>
        <v>13</v>
      </c>
      <c r="AC60" s="107">
        <f t="shared" si="0"/>
        <v>13</v>
      </c>
      <c r="AD60" s="107">
        <f t="shared" si="0"/>
        <v>13</v>
      </c>
      <c r="AE60" s="107">
        <f t="shared" si="0"/>
        <v>17</v>
      </c>
      <c r="AF60" s="107">
        <f t="shared" si="0"/>
        <v>17</v>
      </c>
      <c r="AG60" s="107">
        <f t="shared" si="0"/>
        <v>20</v>
      </c>
      <c r="AH60" s="107">
        <f t="shared" si="0"/>
        <v>21</v>
      </c>
      <c r="AI60" s="107">
        <f t="shared" si="0"/>
        <v>26</v>
      </c>
      <c r="AJ60" s="107">
        <f t="shared" si="0"/>
        <v>28</v>
      </c>
      <c r="AK60" s="107">
        <f t="shared" si="0"/>
        <v>30</v>
      </c>
      <c r="AL60" s="107">
        <f t="shared" si="0"/>
        <v>31</v>
      </c>
      <c r="AM60" s="107">
        <f t="shared" si="0"/>
        <v>33</v>
      </c>
      <c r="AN60" s="107">
        <f t="shared" si="0"/>
        <v>33</v>
      </c>
      <c r="AO60" s="107">
        <f t="shared" si="0"/>
        <v>34</v>
      </c>
      <c r="AP60" s="107">
        <f t="shared" si="0"/>
        <v>34</v>
      </c>
      <c r="AQ60" s="107">
        <f t="shared" si="0"/>
        <v>34</v>
      </c>
      <c r="AR60" s="107">
        <f t="shared" si="0"/>
        <v>34</v>
      </c>
      <c r="AS60" s="107">
        <f t="shared" si="0"/>
        <v>33</v>
      </c>
      <c r="AT60" s="107">
        <f t="shared" si="0"/>
        <v>33</v>
      </c>
      <c r="AU60" s="107">
        <f t="shared" si="0"/>
        <v>33</v>
      </c>
      <c r="AV60" s="107">
        <f t="shared" si="0"/>
        <v>33</v>
      </c>
      <c r="AW60" s="107">
        <f t="shared" si="0"/>
        <v>34</v>
      </c>
      <c r="AX60" s="107">
        <f t="shared" si="0"/>
        <v>34</v>
      </c>
      <c r="AY60" s="107">
        <f t="shared" si="0"/>
        <v>35</v>
      </c>
      <c r="AZ60" s="107">
        <f t="shared" si="0"/>
        <v>35</v>
      </c>
      <c r="BA60" s="107">
        <f t="shared" si="0"/>
        <v>35</v>
      </c>
      <c r="BB60" s="107">
        <f t="shared" si="0"/>
        <v>35</v>
      </c>
      <c r="BC60" s="107">
        <f t="shared" si="0"/>
        <v>35</v>
      </c>
      <c r="BD60" s="107">
        <f t="shared" si="0"/>
        <v>35</v>
      </c>
      <c r="BE60" s="107">
        <f t="shared" si="0"/>
        <v>35</v>
      </c>
      <c r="BF60" s="107">
        <f t="shared" si="0"/>
        <v>35</v>
      </c>
      <c r="BG60" s="107">
        <f t="shared" si="0"/>
        <v>36</v>
      </c>
      <c r="BH60" s="107">
        <f t="shared" si="0"/>
        <v>37</v>
      </c>
      <c r="BI60" s="107">
        <f t="shared" si="0"/>
        <v>37</v>
      </c>
      <c r="BJ60" s="107">
        <f t="shared" si="0"/>
        <v>37</v>
      </c>
      <c r="BK60" s="107">
        <f t="shared" si="0"/>
        <v>37</v>
      </c>
      <c r="BL60" s="107">
        <f t="shared" si="0"/>
        <v>37</v>
      </c>
      <c r="BM60" s="107">
        <f t="shared" si="0"/>
        <v>38</v>
      </c>
      <c r="BN60" s="107">
        <f t="shared" ref="BN60:CV60" si="1">COUNTIF(BN2:BN52,"&gt;0")</f>
        <v>38</v>
      </c>
      <c r="BO60" s="107">
        <f t="shared" si="1"/>
        <v>38</v>
      </c>
      <c r="BP60" s="107">
        <f t="shared" si="1"/>
        <v>38</v>
      </c>
      <c r="BQ60" s="107">
        <f t="shared" si="1"/>
        <v>40</v>
      </c>
      <c r="BR60" s="107">
        <f t="shared" si="1"/>
        <v>41</v>
      </c>
      <c r="BS60" s="107">
        <f t="shared" si="1"/>
        <v>43</v>
      </c>
      <c r="BT60" s="107">
        <f t="shared" si="1"/>
        <v>43</v>
      </c>
      <c r="BU60" s="107">
        <f t="shared" si="1"/>
        <v>46</v>
      </c>
      <c r="BV60" s="107">
        <f t="shared" si="1"/>
        <v>46</v>
      </c>
      <c r="BW60" s="107">
        <f t="shared" si="1"/>
        <v>46</v>
      </c>
      <c r="BX60" s="107">
        <f t="shared" si="1"/>
        <v>46</v>
      </c>
      <c r="BY60" s="107">
        <f t="shared" si="1"/>
        <v>46</v>
      </c>
      <c r="BZ60" s="107">
        <f t="shared" si="1"/>
        <v>45</v>
      </c>
      <c r="CA60" s="107">
        <f t="shared" si="1"/>
        <v>45</v>
      </c>
      <c r="CB60" s="107">
        <f t="shared" si="1"/>
        <v>45</v>
      </c>
      <c r="CC60" s="107">
        <f t="shared" si="1"/>
        <v>45</v>
      </c>
      <c r="CD60" s="107">
        <f t="shared" si="1"/>
        <v>45</v>
      </c>
      <c r="CE60" s="107">
        <f t="shared" si="1"/>
        <v>45</v>
      </c>
      <c r="CF60" s="107">
        <f t="shared" si="1"/>
        <v>45</v>
      </c>
      <c r="CG60" s="107">
        <f t="shared" si="1"/>
        <v>45</v>
      </c>
      <c r="CH60" s="107">
        <f t="shared" si="1"/>
        <v>45</v>
      </c>
      <c r="CI60" s="107">
        <f t="shared" si="1"/>
        <v>45</v>
      </c>
      <c r="CJ60" s="107">
        <f t="shared" si="1"/>
        <v>45</v>
      </c>
      <c r="CK60" s="107">
        <f t="shared" si="1"/>
        <v>45</v>
      </c>
      <c r="CL60" s="107">
        <f t="shared" si="1"/>
        <v>45</v>
      </c>
      <c r="CM60" s="107">
        <f t="shared" si="1"/>
        <v>45</v>
      </c>
      <c r="CN60" s="107">
        <f t="shared" si="1"/>
        <v>45</v>
      </c>
      <c r="CO60" s="107">
        <f t="shared" si="1"/>
        <v>45</v>
      </c>
      <c r="CP60" s="107">
        <f t="shared" si="1"/>
        <v>45</v>
      </c>
      <c r="CQ60" s="107">
        <f t="shared" si="1"/>
        <v>45</v>
      </c>
      <c r="CR60" s="107">
        <f t="shared" si="1"/>
        <v>45</v>
      </c>
      <c r="CS60" s="107">
        <f t="shared" si="1"/>
        <v>45</v>
      </c>
      <c r="CT60" s="107">
        <f t="shared" si="1"/>
        <v>45</v>
      </c>
      <c r="CU60" s="107">
        <f t="shared" si="1"/>
        <v>45</v>
      </c>
      <c r="CV60" s="107">
        <f t="shared" si="1"/>
        <v>45</v>
      </c>
      <c r="CW60" s="107">
        <f>COUNTIF(CW2:CW52,"&gt;0")</f>
        <v>45</v>
      </c>
      <c r="CX60" s="107">
        <f t="shared" ref="CX60:DX60" si="2">COUNTIF(CX2:CX52,"&gt;0")</f>
        <v>45</v>
      </c>
      <c r="CY60" s="107">
        <f t="shared" si="2"/>
        <v>45</v>
      </c>
      <c r="CZ60" s="107">
        <f t="shared" si="2"/>
        <v>45</v>
      </c>
      <c r="DA60" s="107">
        <f t="shared" si="2"/>
        <v>45</v>
      </c>
      <c r="DB60" s="107">
        <f t="shared" si="2"/>
        <v>45</v>
      </c>
      <c r="DC60" s="107">
        <f t="shared" si="2"/>
        <v>45</v>
      </c>
      <c r="DD60" s="107">
        <f t="shared" si="2"/>
        <v>45</v>
      </c>
      <c r="DE60" s="107">
        <f t="shared" si="2"/>
        <v>45</v>
      </c>
      <c r="DF60" s="107">
        <f t="shared" si="2"/>
        <v>46</v>
      </c>
      <c r="DG60" s="107">
        <f t="shared" si="2"/>
        <v>46</v>
      </c>
      <c r="DH60" s="107">
        <f t="shared" si="2"/>
        <v>45</v>
      </c>
      <c r="DI60" s="107">
        <f t="shared" si="2"/>
        <v>45</v>
      </c>
      <c r="DJ60" s="107">
        <f t="shared" si="2"/>
        <v>45</v>
      </c>
      <c r="DK60" s="107">
        <f t="shared" si="2"/>
        <v>45</v>
      </c>
      <c r="DL60" s="107">
        <f t="shared" si="2"/>
        <v>45</v>
      </c>
      <c r="DM60" s="107">
        <f t="shared" si="2"/>
        <v>45</v>
      </c>
      <c r="DN60" s="107">
        <f t="shared" si="2"/>
        <v>45</v>
      </c>
      <c r="DO60" s="107">
        <f t="shared" si="2"/>
        <v>45</v>
      </c>
      <c r="DP60" s="107">
        <f t="shared" si="2"/>
        <v>45</v>
      </c>
      <c r="DQ60" s="107">
        <f t="shared" si="2"/>
        <v>45</v>
      </c>
      <c r="DR60" s="107">
        <f t="shared" si="2"/>
        <v>45</v>
      </c>
      <c r="DS60" s="107">
        <f t="shared" si="2"/>
        <v>45</v>
      </c>
      <c r="DT60" s="107">
        <f t="shared" si="2"/>
        <v>45</v>
      </c>
      <c r="DU60" s="107">
        <f t="shared" si="2"/>
        <v>45</v>
      </c>
      <c r="DV60" s="107">
        <f t="shared" si="2"/>
        <v>45</v>
      </c>
      <c r="DW60" s="107">
        <f t="shared" si="2"/>
        <v>45</v>
      </c>
      <c r="DX60" s="107">
        <f t="shared" si="2"/>
        <v>45</v>
      </c>
      <c r="DY60" s="107">
        <f t="shared" ref="DY60" si="3">COUNTIF(DY2:DY52,"&gt;0")</f>
        <v>45</v>
      </c>
      <c r="DZ60" s="68"/>
      <c r="EA60" s="117"/>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row>
    <row r="61" spans="1:170" ht="15" customHeight="1">
      <c r="A61" s="40" t="s">
        <v>82</v>
      </c>
      <c r="B61" s="99"/>
      <c r="C61" s="99" cm="1">
        <f t="array" ref="C61">MEDIAN(IF(C2:C52="",0,C2:C52))</f>
        <v>0</v>
      </c>
      <c r="D61" s="99" cm="1">
        <f t="array" ref="D61">MEDIAN(IF(D2:D52="",0,D2:D52))</f>
        <v>0</v>
      </c>
      <c r="E61" s="99" cm="1">
        <f t="array" ref="E61">MEDIAN(IF(E2:E52="",0,E2:E52))</f>
        <v>0</v>
      </c>
      <c r="F61" s="99" cm="1">
        <f t="array" ref="F61">MEDIAN(IF(F2:F52="",0,F2:F52))</f>
        <v>0</v>
      </c>
      <c r="G61" s="99" cm="1">
        <f t="array" ref="G61">MEDIAN(IF(G2:G52="",0,G2:G52))</f>
        <v>0</v>
      </c>
      <c r="H61" s="99" cm="1">
        <f t="array" ref="H61">MEDIAN(IF(H2:H52="",0,H2:H52))</f>
        <v>0</v>
      </c>
      <c r="I61" s="99" cm="1">
        <f t="array" ref="I61">MEDIAN(IF(I2:I52="",0,I2:I52))</f>
        <v>0</v>
      </c>
      <c r="J61" s="99" cm="1">
        <f t="array" ref="J61">MEDIAN(IF(J2:J52="",0,J2:J52))</f>
        <v>0</v>
      </c>
      <c r="K61" s="99" cm="1">
        <f t="array" ref="K61">MEDIAN(IF(K2:K52="",0,K2:K52))</f>
        <v>0</v>
      </c>
      <c r="L61" s="99" cm="1">
        <f t="array" ref="L61">MEDIAN(IF(L2:L52="",0,L2:L52))</f>
        <v>0</v>
      </c>
      <c r="M61" s="99" cm="1">
        <f t="array" ref="M61">MEDIAN(IF(M2:M52="",0,M2:M52))</f>
        <v>0</v>
      </c>
      <c r="N61" s="99" cm="1">
        <f t="array" ref="N61">MEDIAN(IF(N2:N52="",0,N2:N52))</f>
        <v>0</v>
      </c>
      <c r="O61" s="99" cm="1">
        <f t="array" ref="O61">MEDIAN(IF(O2:O52="",0,O2:O52))</f>
        <v>0</v>
      </c>
      <c r="P61" s="99" cm="1">
        <f t="array" ref="P61">MEDIAN(IF(P2:P52="",0,P2:P52))</f>
        <v>0</v>
      </c>
      <c r="Q61" s="99" cm="1">
        <f t="array" ref="Q61">MEDIAN(IF(Q2:Q52="",0,Q2:Q52))</f>
        <v>0</v>
      </c>
      <c r="R61" s="99" cm="1">
        <f t="array" ref="R61">MEDIAN(IF(R2:R52="",0,R2:R52))</f>
        <v>0</v>
      </c>
      <c r="S61" s="99" cm="1">
        <f t="array" ref="S61">MEDIAN(IF(S2:S52="",0,S2:S52))</f>
        <v>0</v>
      </c>
      <c r="T61" s="99" cm="1">
        <f t="array" ref="T61">MEDIAN(IF(T2:T52="",0,T2:T52))</f>
        <v>0</v>
      </c>
      <c r="U61" s="99" cm="1">
        <f t="array" ref="U61">MEDIAN(IF(U2:U52="",0,U2:U52))</f>
        <v>0</v>
      </c>
      <c r="V61" s="99" cm="1">
        <f t="array" ref="V61">MEDIAN(IF(V2:V52="",0,V2:V52))</f>
        <v>0</v>
      </c>
      <c r="W61" s="99" cm="1">
        <f t="array" ref="W61">MEDIAN(IF(W2:W52="",0,W2:W52))</f>
        <v>0</v>
      </c>
      <c r="X61" s="99" cm="1">
        <f t="array" ref="X61">MEDIAN(IF(X2:X52="",0,X2:X52))</f>
        <v>0</v>
      </c>
      <c r="Y61" s="99" cm="1">
        <f t="array" ref="Y61">MEDIAN(IF(Y2:Y52="",0,Y2:Y52))</f>
        <v>0</v>
      </c>
      <c r="Z61" s="99" cm="1">
        <f t="array" ref="Z61">MEDIAN(IF(Z2:Z52="",0,Z2:Z52))</f>
        <v>0</v>
      </c>
      <c r="AA61" s="99" cm="1">
        <f t="array" ref="AA61">MEDIAN(IF(AA2:AA52="",0,AA2:AA52))</f>
        <v>0</v>
      </c>
      <c r="AB61" s="99" cm="1">
        <f t="array" ref="AB61">MEDIAN(IF(AB2:AB52="",0,AB2:AB52))</f>
        <v>0</v>
      </c>
      <c r="AC61" s="99" cm="1">
        <f t="array" ref="AC61">MEDIAN(IF(AC2:AC52="",0,AC2:AC52))</f>
        <v>0</v>
      </c>
      <c r="AD61" s="99" cm="1">
        <f t="array" ref="AD61">MEDIAN(IF(AD2:AD52="",0,AD2:AD52))</f>
        <v>0</v>
      </c>
      <c r="AE61" s="99" cm="1">
        <f t="array" ref="AE61">MEDIAN(IF(AE2:AE52="",0,AE2:AE52))</f>
        <v>0</v>
      </c>
      <c r="AF61" s="99" cm="1">
        <f t="array" ref="AF61">MEDIAN(IF(AF2:AF52="",0,AF2:AF52))</f>
        <v>0</v>
      </c>
      <c r="AG61" s="99" cm="1">
        <f t="array" ref="AG61">MEDIAN(IF(AG2:AG52="",0,AG2:AG52))</f>
        <v>0</v>
      </c>
      <c r="AH61" s="99" cm="1">
        <f t="array" ref="AH61">MEDIAN(IF(AH2:AH52="",0,AH2:AH52))</f>
        <v>0</v>
      </c>
      <c r="AI61" s="99" cm="1">
        <f t="array" ref="AI61">MEDIAN(IF(AI2:AI52="",0,AI2:AI52))</f>
        <v>1.7297568312860369E-2</v>
      </c>
      <c r="AJ61" s="99" cm="1">
        <f t="array" ref="AJ61">MEDIAN(IF(AJ2:AJ52="",0,AJ2:AJ52))</f>
        <v>1.7297568312860369E-2</v>
      </c>
      <c r="AK61" s="99" cm="1">
        <f t="array" ref="AK61">MEDIAN(IF(AK2:AK52="",0,AK2:AK52))</f>
        <v>1.7297568312860369E-2</v>
      </c>
      <c r="AL61" s="99" cm="1">
        <f t="array" ref="AL61">MEDIAN(IF(AL2:AL52="",0,AL2:AL52))</f>
        <v>1.7051153460381146E-2</v>
      </c>
      <c r="AM61" s="99" cm="1">
        <f t="array" ref="AM61">MEDIAN(IF(AM2:AM52="",0,AM2:AM52))</f>
        <v>0.02</v>
      </c>
      <c r="AN61" s="99" cm="1">
        <f t="array" ref="AN61">MEDIAN(IF(AN2:AN52="",0,AN2:AN52))</f>
        <v>0.02</v>
      </c>
      <c r="AO61" s="99" cm="1">
        <f t="array" ref="AO61">MEDIAN(IF(AO2:AO52="",0,AO2:AO52))</f>
        <v>2.4439304032988034E-2</v>
      </c>
      <c r="AP61" s="99" cm="1">
        <f t="array" ref="AP61">MEDIAN(IF(AP2:AP52="",0,AP2:AP52))</f>
        <v>2.2965350523771154E-2</v>
      </c>
      <c r="AQ61" s="99" cm="1">
        <f t="array" ref="AQ61">MEDIAN(IF(AQ2:AQ52="",0,AQ2:AQ52))</f>
        <v>2.0894317149490256E-2</v>
      </c>
      <c r="AR61" s="99" cm="1">
        <f t="array" ref="AR61">MEDIAN(IF(AR2:AR52="",0,AR2:AR52))</f>
        <v>0.02</v>
      </c>
      <c r="AS61" s="99" cm="1">
        <f t="array" ref="AS61">MEDIAN(IF(AS2:AS52="",0,AS2:AS52))</f>
        <v>1.8218623481781375E-2</v>
      </c>
      <c r="AT61" s="99" cm="1">
        <f t="array" ref="AT61">MEDIAN(IF(AT2:AT52="",0,AT2:AT52))</f>
        <v>1.8218623481781375E-2</v>
      </c>
      <c r="AU61" s="99" cm="1">
        <f t="array" ref="AU61">MEDIAN(IF(AU2:AU52="",0,AU2:AU52))</f>
        <v>1.8218623481781375E-2</v>
      </c>
      <c r="AV61" s="99" cm="1">
        <f t="array" ref="AV61">MEDIAN(IF(AV2:AV52="",0,AV2:AV52))</f>
        <v>1.8814485130487557E-2</v>
      </c>
      <c r="AW61" s="99" cm="1">
        <f t="array" ref="AW61">MEDIAN(IF(AW2:AW52="",0,AW2:AW52))</f>
        <v>2.5182778229082044E-2</v>
      </c>
      <c r="AX61" s="99" cm="1">
        <f t="array" ref="AX61">MEDIAN(IF(AX2:AX52="",0,AX2:AX52))</f>
        <v>2.5182778229082044E-2</v>
      </c>
      <c r="AY61" s="99" cm="1">
        <f t="array" ref="AY61">MEDIAN(IF(AY2:AY52="",0,AY2:AY52))</f>
        <v>2.5182778229082044E-2</v>
      </c>
      <c r="AZ61" s="99" cm="1">
        <f t="array" ref="AZ61">MEDIAN(IF(AZ2:AZ52="",0,AZ2:AZ52))</f>
        <v>2.6602792783610236E-2</v>
      </c>
      <c r="BA61" s="99" cm="1">
        <f t="array" ref="BA61">MEDIAN(IF(BA2:BA52="",0,BA2:BA52))</f>
        <v>2.2680465122228904E-2</v>
      </c>
      <c r="BB61" s="99" cm="1">
        <f t="array" ref="BB61">MEDIAN(IF(BB2:BB52="",0,BB2:BB52))</f>
        <v>2.2117550686053651E-2</v>
      </c>
      <c r="BC61" s="99" cm="1">
        <f t="array" ref="BC61">MEDIAN(IF(BC2:BC52="",0,BC2:BC52))</f>
        <v>2.2117550686053651E-2</v>
      </c>
      <c r="BD61" s="99" cm="1">
        <f t="array" ref="BD61">MEDIAN(IF(BD2:BD52="",0,BD2:BD52))</f>
        <v>2.2117550686053651E-2</v>
      </c>
      <c r="BE61" s="99" cm="1">
        <f t="array" ref="BE61">MEDIAN(IF(BE2:BE52="",0,BE2:BE52))</f>
        <v>2.4640657084188913E-2</v>
      </c>
      <c r="BF61" s="99" cm="1">
        <f t="array" ref="BF61">MEDIAN(IF(BF2:BF52="",0,BF2:BF52))</f>
        <v>2.4640657084188913E-2</v>
      </c>
      <c r="BG61" s="99" cm="1">
        <f t="array" ref="BG61">MEDIAN(IF(BG2:BG52="",0,BG2:BG52))</f>
        <v>2.4640657084188913E-2</v>
      </c>
      <c r="BH61" s="99" cm="1">
        <f t="array" ref="BH61">MEDIAN(IF(BH2:BH52="",0,BH2:BH52))</f>
        <v>2.4640657084188913E-2</v>
      </c>
      <c r="BI61" s="99" cm="1">
        <f t="array" ref="BI61">MEDIAN(IF(BI2:BI52="",0,BI2:BI52))</f>
        <v>2.972749793559042E-2</v>
      </c>
      <c r="BJ61" s="99" cm="1">
        <f t="array" ref="BJ61">MEDIAN(IF(BJ2:BJ52="",0,BJ2:BJ52))</f>
        <v>2.972749793559042E-2</v>
      </c>
      <c r="BK61" s="99" cm="1">
        <f t="array" ref="BK61">MEDIAN(IF(BK2:BK52="",0,BK2:BK52))</f>
        <v>2.972749793559042E-2</v>
      </c>
      <c r="BL61" s="99" cm="1">
        <f t="array" ref="BL61">MEDIAN(IF(BL2:BL52="",0,BL2:BL52))</f>
        <v>2.972749793559042E-2</v>
      </c>
      <c r="BM61" s="99" cm="1">
        <f t="array" ref="BM61">MEDIAN(IF(BM2:BM52="",0,BM2:BM52))</f>
        <v>2.972749793559042E-2</v>
      </c>
      <c r="BN61" s="99" cm="1">
        <f t="array" ref="BN61">MEDIAN(IF(BN2:BN52="",0,BN2:BN52))</f>
        <v>3.0927835051546393E-2</v>
      </c>
      <c r="BO61" s="99" cm="1">
        <f t="array" ref="BO61">MEDIAN(IF(BO2:BO52="",0,BO2:BO52))</f>
        <v>3.2125205930807248E-2</v>
      </c>
      <c r="BP61" s="99" cm="1">
        <f t="array" ref="BP61">MEDIAN(IF(BP2:BP52="",0,BP2:BP52))</f>
        <v>3.2125205930807248E-2</v>
      </c>
      <c r="BQ61" s="99" cm="1">
        <f t="array" ref="BQ61">MEDIAN(IF(BQ2:BQ52="",0,BQ2:BQ52))</f>
        <v>4.3261231281198007E-2</v>
      </c>
      <c r="BR61" s="99" cm="1">
        <f t="array" ref="BR61">MEDIAN(IF(BR2:BR52="",0,BR2:BR52))</f>
        <v>4.3261231281198007E-2</v>
      </c>
      <c r="BS61" s="99" cm="1">
        <f t="array" ref="BS61">MEDIAN(IF(BS2:BS52="",0,BS2:BS52))</f>
        <v>0.05</v>
      </c>
      <c r="BT61" s="99" cm="1">
        <f t="array" ref="BT61">MEDIAN(IF(BT2:BT52="",0,BT2:BT52))</f>
        <v>0.05</v>
      </c>
      <c r="BU61" s="99" cm="1">
        <f t="array" ref="BU61">MEDIAN(IF(BU2:BU52="",0,BU2:BU52))</f>
        <v>0.06</v>
      </c>
      <c r="BV61" s="99" cm="1">
        <f t="array" ref="BV61">MEDIAN(IF(BV2:BV52="",0,BV2:BV52))</f>
        <v>0.06</v>
      </c>
      <c r="BW61" s="99" cm="1">
        <f t="array" ref="BW61">MEDIAN(IF(BW2:BW52="",0,BW2:BW52))</f>
        <v>0.06</v>
      </c>
      <c r="BX61" s="99" cm="1">
        <f t="array" ref="BX61">MEDIAN(IF(BX2:BX52="",0,BX2:BX52))</f>
        <v>0.06</v>
      </c>
      <c r="BY61" s="99" cm="1">
        <f t="array" ref="BY61">MEDIAN(IF(BY2:BY52="",0,BY2:BY52))</f>
        <v>0.06</v>
      </c>
      <c r="BZ61" s="99" cm="1">
        <f t="array" ref="BZ61">MEDIAN(IF(BZ2:BZ52="",0,BZ2:BZ52))</f>
        <v>0.06</v>
      </c>
      <c r="CA61" s="99" cm="1">
        <f t="array" ref="CA61">MEDIAN(IF(CA2:CA52="",0,CA2:CA52))</f>
        <v>0.06</v>
      </c>
      <c r="CB61" s="99" cm="1">
        <f t="array" ref="CB61">MEDIAN(IF(CB2:CB52="",0,CB2:CB52))</f>
        <v>0.06</v>
      </c>
      <c r="CC61" s="99" cm="1">
        <f t="array" ref="CC61">MEDIAN(IF(CC2:CC52="",0,CC2:CC52))</f>
        <v>0.06</v>
      </c>
      <c r="CD61" s="99" cm="1">
        <f t="array" ref="CD61">MEDIAN(IF(CD2:CD52="",0,CD2:CD52))</f>
        <v>0.06</v>
      </c>
      <c r="CE61" s="99" cm="1">
        <f t="array" ref="CE61">MEDIAN(IF(CE2:CE52="",0,CE2:CE52))</f>
        <v>0.06</v>
      </c>
      <c r="CF61" s="99" cm="1">
        <f t="array" ref="CF61">MEDIAN(IF(CF2:CF52="",0,CF2:CF52))</f>
        <v>6.3E-2</v>
      </c>
      <c r="CG61" s="99" cm="1">
        <f t="array" ref="CG61">MEDIAN(IF(CG2:CG52="",0,CG2:CG52))</f>
        <v>6.7500000000000004E-2</v>
      </c>
      <c r="CH61" s="99" cm="1">
        <f t="array" ref="CH61">MEDIAN(IF(CH2:CH52="",0,CH2:CH52))</f>
        <v>6.6500000000000004E-2</v>
      </c>
      <c r="CI61" s="99" cm="1">
        <f t="array" ref="CI61">MEDIAN(IF(CI2:CI52="",0,CI2:CI52))</f>
        <v>6.7500000000000004E-2</v>
      </c>
      <c r="CJ61" s="99" cm="1">
        <f t="array" ref="CJ61">MEDIAN(IF(CJ2:CJ52="",0,CJ2:CJ52))</f>
        <v>6.7500000000000004E-2</v>
      </c>
      <c r="CK61" s="99" cm="1">
        <f t="array" ref="CK61">MEDIAN(IF(CK2:CK52="",0,CK2:CK52))</f>
        <v>6.7500000000000004E-2</v>
      </c>
      <c r="CL61" s="99" cm="1">
        <f t="array" ref="CL61">MEDIAN(IF(CL2:CL52="",0,CL2:CL52))</f>
        <v>7.0000000000000007E-2</v>
      </c>
      <c r="CM61" s="99" cm="1">
        <f t="array" ref="CM61">MEDIAN(IF(CM2:CM52="",0,CM2:CM52))</f>
        <v>7.0000000000000007E-2</v>
      </c>
      <c r="CN61" s="99" cm="1">
        <f t="array" ref="CN61">MEDIAN(IF(CN2:CN52="",0,CN2:CN52))</f>
        <v>7.1865601991081593E-2</v>
      </c>
      <c r="CO61" s="99" cm="1">
        <f t="array" ref="CO61">MEDIAN(IF(CO2:CO52="",0,CO2:CO52))</f>
        <v>7.3000000000000009E-2</v>
      </c>
      <c r="CP61" s="99" cm="1">
        <f t="array" ref="CP61">MEDIAN(IF(CP2:CP52="",0,CP2:CP52))</f>
        <v>7.350000000000001E-2</v>
      </c>
      <c r="CQ61" s="99" cm="1">
        <f t="array" ref="CQ61">MEDIAN(IF(CQ2:CQ52="",0,CQ2:CQ52))</f>
        <v>7.350000000000001E-2</v>
      </c>
      <c r="CR61" s="99" cm="1">
        <f t="array" ref="CR61">MEDIAN(IF(CR2:CR52="",0,CR2:CR52))</f>
        <v>7.350000000000001E-2</v>
      </c>
      <c r="CS61" s="99" cm="1">
        <f t="array" ref="CS61">MEDIAN(IF(CS2:CS52="",0,CS2:CS52))</f>
        <v>7.350000000000001E-2</v>
      </c>
      <c r="CT61" s="99" cm="1">
        <f t="array" ref="CT61">MEDIAN(IF(CT2:CT52="",0,CT2:CT52))</f>
        <v>7.3000000000000009E-2</v>
      </c>
      <c r="CU61" s="99" cm="1">
        <f t="array" ref="CU61">MEDIAN(IF(CU2:CU52="",0,CU2:CU52))</f>
        <v>7.3000000000000009E-2</v>
      </c>
      <c r="CV61" s="99" cm="1">
        <f t="array" ref="CV61">MEDIAN(IF(CV2:CV52="",0,CV2:CV52))</f>
        <v>7.2499999999999995E-2</v>
      </c>
      <c r="CW61" s="99" cm="1">
        <f t="array" ref="CW61">MEDIAN(IF(CW2:CW52="",0,CW2:CW52))</f>
        <v>7.0853880093433685E-2</v>
      </c>
      <c r="CX61" s="99" cm="1">
        <f t="array" ref="CX61">MEDIAN(IF(CX2:CX52="",0,CX2:CX52))</f>
        <v>7.3000000000000009E-2</v>
      </c>
      <c r="CY61" s="99" cm="1">
        <f t="array" ref="CY61">MEDIAN(IF(CY2:CY52="",0,CY2:CY52))</f>
        <v>7.0853880093433685E-2</v>
      </c>
      <c r="CZ61" s="99" cm="1">
        <f t="array" ref="CZ61">MEDIAN(IF(CZ2:CZ52="",0,CZ2:CZ52))</f>
        <v>7.0853880093433685E-2</v>
      </c>
      <c r="DA61" s="99" cm="1">
        <f t="array" ref="DA61">MEDIAN(IF(DA2:DA52="",0,DA2:DA52))</f>
        <v>7.0853880093433685E-2</v>
      </c>
      <c r="DB61" s="99" cm="1">
        <f t="array" ref="DB61">MEDIAN(IF(DB2:DB52="",0,DB2:DB52))</f>
        <v>7.3000000000000009E-2</v>
      </c>
      <c r="DC61" s="99" cm="1">
        <f t="array" ref="DC61">MEDIAN(IF(DC2:DC52="",0,DC2:DC52))</f>
        <v>7.0000000000000007E-2</v>
      </c>
      <c r="DD61" s="99" cm="1">
        <f t="array" ref="DD61">MEDIAN(IF(DD2:DD52="",0,DD2:DD52))</f>
        <v>7.0000000000000007E-2</v>
      </c>
      <c r="DE61" s="99" cm="1">
        <f t="array" ref="DE61">MEDIAN(IF(DE2:DE52="",0,DE2:DE52))</f>
        <v>6.9000000000000006E-2</v>
      </c>
      <c r="DF61" s="99" cm="1">
        <f t="array" ref="DF61">MEDIAN(IF(DF2:DF52="",0,DF2:DF52))</f>
        <v>6.9000000000000006E-2</v>
      </c>
      <c r="DG61" s="99" cm="1">
        <f t="array" ref="DG61">MEDIAN(IF(DG2:DG52="",0,DG2:DG52))</f>
        <v>6.9680000000000006E-2</v>
      </c>
      <c r="DH61" s="99" cm="1">
        <f t="array" ref="DH61">MEDIAN(IF(DH2:DH52="",0,DH2:DH52))</f>
        <v>6.9680000000000006E-2</v>
      </c>
      <c r="DI61" s="99" cm="1">
        <f t="array" ref="DI61">MEDIAN(IF(DI2:DI52="",0,DI2:DI52))</f>
        <v>6.9680000000000006E-2</v>
      </c>
      <c r="DJ61" s="99" cm="1">
        <f t="array" ref="DJ61">MEDIAN(IF(DJ2:DJ52="",0,DJ2:DJ52))</f>
        <v>6.9680000000000006E-2</v>
      </c>
      <c r="DK61" s="99" cm="1">
        <f t="array" ref="DK61">MEDIAN(IF(DK2:DK52="",0,DK2:DK52))</f>
        <v>6.9680000000000006E-2</v>
      </c>
      <c r="DL61" s="99" cm="1">
        <f t="array" ref="DL61">MEDIAN(IF(DL2:DL52="",0,DL2:DL52))</f>
        <v>6.5000000000000002E-2</v>
      </c>
      <c r="DM61" s="99" cm="1">
        <f t="array" ref="DM61">MEDIAN(IF(DM2:DM52="",0,DM2:DM52))</f>
        <v>6.5000000000000002E-2</v>
      </c>
      <c r="DN61" s="99" cm="1">
        <f t="array" ref="DN61">MEDIAN(IF(DN2:DN52="",0,DN2:DN52))</f>
        <v>6.5000000000000002E-2</v>
      </c>
      <c r="DO61" s="99" cm="1">
        <f t="array" ref="DO61">MEDIAN(IF(DO2:DO52="",0,DO2:DO52))</f>
        <v>6.5000000000000002E-2</v>
      </c>
      <c r="DP61" s="99" cm="1">
        <f t="array" ref="DP61">MEDIAN(IF(DP2:DP52="",0,DP2:DP52))</f>
        <v>6.5000000000000002E-2</v>
      </c>
      <c r="DQ61" s="99" cm="1">
        <f t="array" ref="DQ61">MEDIAN(IF(DQ2:DQ52="",0,DQ2:DQ52))</f>
        <v>6.5000000000000002E-2</v>
      </c>
      <c r="DR61" s="99" cm="1">
        <f t="array" ref="DR61">MEDIAN(IF(DR2:DR52="",0,DR2:DR52))</f>
        <v>6.5000000000000002E-2</v>
      </c>
      <c r="DS61" s="99" cm="1">
        <f t="array" ref="DS61">MEDIAN(IF(DS2:DS52="",0,DS2:DS52))</f>
        <v>6.4279902359641997E-2</v>
      </c>
      <c r="DT61" s="99" cm="1">
        <f t="array" ref="DT61">MEDIAN(IF(DT2:DT52="",0,DT2:DT52))</f>
        <v>6.4000000000000001E-2</v>
      </c>
      <c r="DU61" s="99" cm="1">
        <f t="array" ref="DU61">MEDIAN(IF(DU2:DU52="",0,DU2:DU52))</f>
        <v>6.4000000000000001E-2</v>
      </c>
      <c r="DV61" s="99" cm="1">
        <f t="array" ref="DV61">MEDIAN(IF(DV2:DV52="",0,DV2:DV52))</f>
        <v>0.06</v>
      </c>
      <c r="DW61" s="99" cm="1">
        <f t="array" ref="DW61">MEDIAN(IF(DW2:DW52="",0,DW2:DW52))</f>
        <v>0.06</v>
      </c>
      <c r="DX61" s="99" cm="1">
        <f t="array" ref="DX61">MEDIAN(IF(DX2:DX52="",0,DX2:DX52))</f>
        <v>5.8999999999999997E-2</v>
      </c>
      <c r="DY61" s="99" cm="1">
        <f t="array" ref="DY61">MEDIAN(IF(DY2:DY52="",0,DY2:DY52))</f>
        <v>5.8999999999999997E-2</v>
      </c>
      <c r="DZ61" s="68"/>
      <c r="EA61" s="117"/>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row>
    <row r="62" spans="1:170" ht="15" customHeight="1">
      <c r="A62" s="40" t="s">
        <v>83</v>
      </c>
      <c r="B62" s="68"/>
      <c r="C62" s="68" cm="1">
        <f t="array" ref="C62">MEDIAN(IF(C2:C52&gt;0,C2:C52))</f>
        <v>0.02</v>
      </c>
      <c r="D62" s="68" cm="1">
        <f t="array" ref="D62">MEDIAN(IF(D2:D52&gt;0,D2:D52))</f>
        <v>0.02</v>
      </c>
      <c r="E62" s="68" cm="1">
        <f t="array" ref="E62">MEDIAN(IF(E2:E52&gt;0,E2:E52))</f>
        <v>0.02</v>
      </c>
      <c r="F62" s="68" cm="1">
        <f t="array" ref="F62">MEDIAN(IF(F2:F52&gt;0,F2:F52))</f>
        <v>0.02</v>
      </c>
      <c r="G62" s="68" cm="1">
        <f t="array" ref="G62">MEDIAN(IF(G2:G52&gt;0,G2:G52))</f>
        <v>0.02</v>
      </c>
      <c r="H62" s="68" cm="1">
        <f t="array" ref="H62">MEDIAN(IF(H2:H52&gt;0,H2:H52))</f>
        <v>0.02</v>
      </c>
      <c r="I62" s="68" cm="1">
        <f t="array" ref="I62">MEDIAN(IF(I2:I52&gt;0,I2:I52))</f>
        <v>0.02</v>
      </c>
      <c r="J62" s="68" cm="1">
        <f t="array" ref="J62">MEDIAN(IF(J2:J52&gt;0,J2:J52))</f>
        <v>0.02</v>
      </c>
      <c r="K62" s="68" cm="1">
        <f t="array" ref="K62">MEDIAN(IF(K2:K52&gt;0,K2:K52))</f>
        <v>3.9615846338535418E-2</v>
      </c>
      <c r="L62" s="68" cm="1">
        <f t="array" ref="L62">MEDIAN(IF(L2:L52&gt;0,L2:L52))</f>
        <v>3.9615846338535418E-2</v>
      </c>
      <c r="M62" s="68" cm="1">
        <f t="array" ref="M62">MEDIAN(IF(M2:M52&gt;0,M2:M52))</f>
        <v>4.9525753867686761E-2</v>
      </c>
      <c r="N62" s="68" cm="1">
        <f t="array" ref="N62">MEDIAN(IF(N2:N52&gt;0,N2:N52))</f>
        <v>4.9525753867686761E-2</v>
      </c>
      <c r="O62" s="68" cm="1">
        <f t="array" ref="O62">MEDIAN(IF(O2:O52&gt;0,O2:O52))</f>
        <v>4.4572287035320117E-2</v>
      </c>
      <c r="P62" s="68" cm="1">
        <f t="array" ref="P62">MEDIAN(IF(P2:P52&gt;0,P2:P52))</f>
        <v>4.4572287035320117E-2</v>
      </c>
      <c r="Q62" s="68" cm="1">
        <f t="array" ref="Q62">MEDIAN(IF(Q2:Q52&gt;0,Q2:Q52))</f>
        <v>2.9708912673802136E-2</v>
      </c>
      <c r="R62" s="68" cm="1">
        <f t="array" ref="R62">MEDIAN(IF(R2:R52&gt;0,R2:R52))</f>
        <v>2.4708825295177109E-2</v>
      </c>
      <c r="S62" s="68" cm="1">
        <f t="array" ref="S62">MEDIAN(IF(S2:S52&gt;0,S2:S52))</f>
        <v>0.02</v>
      </c>
      <c r="T62" s="68" cm="1">
        <f t="array" ref="T62">MEDIAN(IF(T2:T52&gt;0,T2:T52))</f>
        <v>0.02</v>
      </c>
      <c r="U62" s="68" cm="1">
        <f t="array" ref="U62">MEDIAN(IF(U2:U52&gt;0,U2:U52))</f>
        <v>2.6040621865596789E-2</v>
      </c>
      <c r="V62" s="68" cm="1">
        <f t="array" ref="V62">MEDIAN(IF(V2:V52&gt;0,V2:V52))</f>
        <v>2.7081243731193579E-2</v>
      </c>
      <c r="W62" s="68" cm="1">
        <f t="array" ref="W62">MEDIAN(IF(W2:W52&gt;0,W2:W52))</f>
        <v>2.7081243731193579E-2</v>
      </c>
      <c r="X62" s="68" cm="1">
        <f t="array" ref="X62">MEDIAN(IF(X2:X52&gt;0,X2:X52))</f>
        <v>2.8174404015056463E-2</v>
      </c>
      <c r="Y62" s="68" cm="1">
        <f t="array" ref="Y62">MEDIAN(IF(Y2:Y52&gt;0,Y2:Y52))</f>
        <v>0.03</v>
      </c>
      <c r="Z62" s="68" cm="1">
        <f t="array" ref="Z62">MEDIAN(IF(Z2:Z52&gt;0,Z2:Z52))</f>
        <v>0.03</v>
      </c>
      <c r="AA62" s="68" cm="1">
        <f t="array" ref="AA62">MEDIAN(IF(AA2:AA52&gt;0,AA2:AA52))</f>
        <v>0.03</v>
      </c>
      <c r="AB62" s="68" cm="1">
        <f t="array" ref="AB62">MEDIAN(IF(AB2:AB52&gt;0,AB2:AB52))</f>
        <v>3.5750000000000004E-2</v>
      </c>
      <c r="AC62" s="68" cm="1">
        <f t="array" ref="AC62">MEDIAN(IF(AC2:AC52&gt;0,AC2:AC52))</f>
        <v>3.5750000000000004E-2</v>
      </c>
      <c r="AD62" s="68" cm="1">
        <f t="array" ref="AD62">MEDIAN(IF(AD2:AD52&gt;0,AD2:AD52))</f>
        <v>3.5750000000000004E-2</v>
      </c>
      <c r="AE62" s="68" cm="1">
        <f t="array" ref="AE62">MEDIAN(IF(AE2:AE52&gt;0,AE2:AE52))</f>
        <v>3.5757332261952587E-2</v>
      </c>
      <c r="AF62" s="68" cm="1">
        <f t="array" ref="AF62">MEDIAN(IF(AF2:AF52&gt;0,AF2:AF52))</f>
        <v>3.5750000000000004E-2</v>
      </c>
      <c r="AG62" s="68" cm="1">
        <f t="array" ref="AG62">MEDIAN(IF(AG2:AG52&gt;0,AG2:AG52))</f>
        <v>0.04</v>
      </c>
      <c r="AH62" s="68" cm="1">
        <f t="array" ref="AH62">MEDIAN(IF(AH2:AH52&gt;0,AH2:AH52))</f>
        <v>0.04</v>
      </c>
      <c r="AI62" s="68" cm="1">
        <f t="array" ref="AI62">MEDIAN(IF(AI2:AI52&gt;0,AI2:AI52))</f>
        <v>3.5000000000000003E-2</v>
      </c>
      <c r="AJ62" s="68" cm="1">
        <f t="array" ref="AJ62">MEDIAN(IF(AJ2:AJ52&gt;0,AJ2:AJ52))</f>
        <v>3.2345399698340875E-2</v>
      </c>
      <c r="AK62" s="68" cm="1">
        <f t="array" ref="AK62">MEDIAN(IF(AK2:AK52&gt;0,AK2:AK52))</f>
        <v>3.7345399698340873E-2</v>
      </c>
      <c r="AL62" s="68" cm="1">
        <f t="array" ref="AL62">MEDIAN(IF(AL2:AL52&gt;0,AL2:AL52))</f>
        <v>3.4205231388329982E-2</v>
      </c>
      <c r="AM62" s="68" cm="1">
        <f t="array" ref="AM62">MEDIAN(IF(AM2:AM52&gt;0,AM2:AM52))</f>
        <v>3.4205231388329982E-2</v>
      </c>
      <c r="AN62" s="68" cm="1">
        <f t="array" ref="AN62">MEDIAN(IF(AN2:AN52&gt;0,AN2:AN52))</f>
        <v>0.04</v>
      </c>
      <c r="AO62" s="68" cm="1">
        <f t="array" ref="AO62">MEDIAN(IF(AO2:AO52&gt;0,AO2:AO52))</f>
        <v>4.0444220090863209E-2</v>
      </c>
      <c r="AP62" s="68" cm="1">
        <f t="array" ref="AP62">MEDIAN(IF(AP2:AP52&gt;0,AP2:AP52))</f>
        <v>3.9230769230769236E-2</v>
      </c>
      <c r="AQ62" s="68" cm="1">
        <f t="array" ref="AQ62">MEDIAN(IF(AQ2:AQ52&gt;0,AQ2:AQ52))</f>
        <v>3.682572007114393E-2</v>
      </c>
      <c r="AR62" s="68" cm="1">
        <f t="array" ref="AR62">MEDIAN(IF(AR2:AR52&gt;0,AR2:AR52))</f>
        <v>3.2177288093151374E-2</v>
      </c>
      <c r="AS62" s="68" cm="1">
        <f t="array" ref="AS62">MEDIAN(IF(AS2:AS52&gt;0,AS2:AS52))</f>
        <v>3.0612244897959183E-2</v>
      </c>
      <c r="AT62" s="68" cm="1">
        <f t="array" ref="AT62">MEDIAN(IF(AT2:AT52&gt;0,AT2:AT52))</f>
        <v>3.0612244897959183E-2</v>
      </c>
      <c r="AU62" s="68" cm="1">
        <f t="array" ref="AU62">MEDIAN(IF(AU2:AU52&gt;0,AU2:AU52))</f>
        <v>3.0612244897959183E-2</v>
      </c>
      <c r="AV62" s="68" cm="1">
        <f t="array" ref="AV62">MEDIAN(IF(AV2:AV52&gt;0,AV2:AV52))</f>
        <v>3.4000000000000002E-2</v>
      </c>
      <c r="AW62" s="68" cm="1">
        <f t="array" ref="AW62">MEDIAN(IF(AW2:AW52&gt;0,AW2:AW52))</f>
        <v>3.4413951588193242E-2</v>
      </c>
      <c r="AX62" s="68" cm="1">
        <f t="array" ref="AX62">MEDIAN(IF(AX2:AX52&gt;0,AX2:AX52))</f>
        <v>3.8067949242734343E-2</v>
      </c>
      <c r="AY62" s="68" cm="1">
        <f t="array" ref="AY62">MEDIAN(IF(AY2:AY52&gt;0,AY2:AY52))</f>
        <v>0.04</v>
      </c>
      <c r="AZ62" s="68" cm="1">
        <f t="array" ref="AZ62">MEDIAN(IF(AZ2:AZ52&gt;0,AZ2:AZ52))</f>
        <v>0.04</v>
      </c>
      <c r="BA62" s="68" cm="1">
        <f t="array" ref="BA62">MEDIAN(IF(BA2:BA52&gt;0,BA2:BA52))</f>
        <v>0.04</v>
      </c>
      <c r="BB62" s="68" cm="1">
        <f t="array" ref="BB62">MEDIAN(IF(BB2:BB52&gt;0,BB2:BB52))</f>
        <v>0.04</v>
      </c>
      <c r="BC62" s="68" cm="1">
        <f t="array" ref="BC62">MEDIAN(IF(BC2:BC52&gt;0,BC2:BC52))</f>
        <v>0.04</v>
      </c>
      <c r="BD62" s="68" cm="1">
        <f t="array" ref="BD62">MEDIAN(IF(BD2:BD52&gt;0,BD2:BD52))</f>
        <v>0.04</v>
      </c>
      <c r="BE62" s="68" cm="1">
        <f t="array" ref="BE62">MEDIAN(IF(BE2:BE52&gt;0,BE2:BE52))</f>
        <v>4.3212461267900515E-2</v>
      </c>
      <c r="BF62" s="68" cm="1">
        <f t="array" ref="BF62">MEDIAN(IF(BF2:BF52&gt;0,BF2:BF52))</f>
        <v>4.3212461267900515E-2</v>
      </c>
      <c r="BG62" s="68" cm="1">
        <f t="array" ref="BG62">MEDIAN(IF(BG2:BG52&gt;0,BG2:BG52))</f>
        <v>4.7500000000000001E-2</v>
      </c>
      <c r="BH62" s="68" cm="1">
        <f t="array" ref="BH62">MEDIAN(IF(BH2:BH52&gt;0,BH2:BH52))</f>
        <v>4.4999999999999998E-2</v>
      </c>
      <c r="BI62" s="68" cm="1">
        <f t="array" ref="BI62">MEDIAN(IF(BI2:BI52&gt;0,BI2:BI52))</f>
        <v>0.05</v>
      </c>
      <c r="BJ62" s="68" cm="1">
        <f t="array" ref="BJ62">MEDIAN(IF(BJ2:BJ52&gt;0,BJ2:BJ52))</f>
        <v>0.05</v>
      </c>
      <c r="BK62" s="68" cm="1">
        <f t="array" ref="BK62">MEDIAN(IF(BK2:BK52&gt;0,BK2:BK52))</f>
        <v>0.05</v>
      </c>
      <c r="BL62" s="68" cm="1">
        <f t="array" ref="BL62">MEDIAN(IF(BL2:BL52&gt;0,BL2:BL52))</f>
        <v>0.05</v>
      </c>
      <c r="BM62" s="68" cm="1">
        <f t="array" ref="BM62">MEDIAN(IF(BM2:BM52&gt;0,BM2:BM52))</f>
        <v>0.05</v>
      </c>
      <c r="BN62" s="68" cm="1">
        <f t="array" ref="BN62">MEDIAN(IF(BN2:BN52&gt;0,BN2:BN52))</f>
        <v>0.05</v>
      </c>
      <c r="BO62" s="68" cm="1">
        <f t="array" ref="BO62">MEDIAN(IF(BO2:BO52&gt;0,BO2:BO52))</f>
        <v>0.05</v>
      </c>
      <c r="BP62" s="68" cm="1">
        <f t="array" ref="BP62">MEDIAN(IF(BP2:BP52&gt;0,BP2:BP52))</f>
        <v>0.05</v>
      </c>
      <c r="BQ62" s="68" cm="1">
        <f t="array" ref="BQ62">MEDIAN(IF(BQ2:BQ52&gt;0,BQ2:BQ52))</f>
        <v>0.05</v>
      </c>
      <c r="BR62" s="68" cm="1">
        <f t="array" ref="BR62">MEDIAN(IF(BR2:BR52&gt;0,BR2:BR52))</f>
        <v>0.05</v>
      </c>
      <c r="BS62" s="68" cm="1">
        <f t="array" ref="BS62">MEDIAN(IF(BS2:BS52&gt;0,BS2:BS52))</f>
        <v>0.06</v>
      </c>
      <c r="BT62" s="68" cm="1">
        <f t="array" ref="BT62">MEDIAN(IF(BT2:BT52&gt;0,BT2:BT52))</f>
        <v>0.06</v>
      </c>
      <c r="BU62" s="68" cm="1">
        <f t="array" ref="BU62">MEDIAN(IF(BU2:BU52&gt;0,BU2:BU52))</f>
        <v>0.06</v>
      </c>
      <c r="BV62" s="68" cm="1">
        <f t="array" ref="BV62">MEDIAN(IF(BV2:BV52&gt;0,BV2:BV52))</f>
        <v>0.06</v>
      </c>
      <c r="BW62" s="68" cm="1">
        <f t="array" ref="BW62">MEDIAN(IF(BW2:BW52&gt;0,BW2:BW52))</f>
        <v>0.06</v>
      </c>
      <c r="BX62" s="68" cm="1">
        <f t="array" ref="BX62">MEDIAN(IF(BX2:BX52&gt;0,BX2:BX52))</f>
        <v>0.06</v>
      </c>
      <c r="BY62" s="68" cm="1">
        <f t="array" ref="BY62">MEDIAN(IF(BY2:BY52&gt;0,BY2:BY52))</f>
        <v>6.2149999999999997E-2</v>
      </c>
      <c r="BZ62" s="68" cm="1">
        <f t="array" ref="BZ62">MEDIAN(IF(BZ2:BZ52&gt;0,BZ2:BZ52))</f>
        <v>0.06</v>
      </c>
      <c r="CA62" s="68" cm="1">
        <f t="array" ref="CA62">MEDIAN(IF(CA2:CA52&gt;0,CA2:CA52))</f>
        <v>0.06</v>
      </c>
      <c r="CB62" s="68" cm="1">
        <f t="array" ref="CB62">MEDIAN(IF(CB2:CB52&gt;0,CB2:CB52))</f>
        <v>0.06</v>
      </c>
      <c r="CC62" s="68" cm="1">
        <f t="array" ref="CC62">MEDIAN(IF(CC2:CC52&gt;0,CC2:CC52))</f>
        <v>6.4299999999999996E-2</v>
      </c>
      <c r="CD62" s="68" cm="1">
        <f t="array" ref="CD62">MEDIAN(IF(CD2:CD52&gt;0,CD2:CD52))</f>
        <v>6.4350000000000004E-2</v>
      </c>
      <c r="CE62" s="68" cm="1">
        <f t="array" ref="CE62">MEDIAN(IF(CE2:CE52&gt;0,CE2:CE52))</f>
        <v>6.5000000000000002E-2</v>
      </c>
      <c r="CF62" s="68" cm="1">
        <f t="array" ref="CF62">MEDIAN(IF(CF2:CF52&gt;0,CF2:CF52))</f>
        <v>6.5000000000000002E-2</v>
      </c>
      <c r="CG62" s="68" cm="1">
        <f t="array" ref="CG62">MEDIAN(IF(CG2:CG52&gt;0,CG2:CG52))</f>
        <v>7.0000000000000007E-2</v>
      </c>
      <c r="CH62" s="68" cm="1">
        <f t="array" ref="CH62">MEDIAN(IF(CH2:CH52&gt;0,CH2:CH52))</f>
        <v>7.0000000000000007E-2</v>
      </c>
      <c r="CI62" s="68" cm="1">
        <f t="array" ref="CI62">MEDIAN(IF(CI2:CI52&gt;0,CI2:CI52))</f>
        <v>7.0000000000000007E-2</v>
      </c>
      <c r="CJ62" s="68" cm="1">
        <f t="array" ref="CJ62">MEDIAN(IF(CJ2:CJ52&gt;0,CJ2:CJ52))</f>
        <v>7.0000000000000007E-2</v>
      </c>
      <c r="CK62" s="68" cm="1">
        <f t="array" ref="CK62">MEDIAN(IF(CK2:CK52&gt;0,CK2:CK52))</f>
        <v>7.0000000000000007E-2</v>
      </c>
      <c r="CL62" s="68" cm="1">
        <f t="array" ref="CL62">MEDIAN(IF(CL2:CL52&gt;0,CL2:CL52))</f>
        <v>7.1865601991081593E-2</v>
      </c>
      <c r="CM62" s="68" cm="1">
        <f t="array" ref="CM62">MEDIAN(IF(CM2:CM52&gt;0,CM2:CM52))</f>
        <v>7.3000000000000009E-2</v>
      </c>
      <c r="CN62" s="68" cm="1">
        <f t="array" ref="CN62">MEDIAN(IF(CN2:CN52&gt;0,CN2:CN52))</f>
        <v>7.5999999999999998E-2</v>
      </c>
      <c r="CO62" s="68" cm="1">
        <f t="array" ref="CO62">MEDIAN(IF(CO2:CO52&gt;0,CO2:CO52))</f>
        <v>7.8100000000000003E-2</v>
      </c>
      <c r="CP62" s="68" cm="1">
        <f t="array" ref="CP62">MEDIAN(IF(CP2:CP52&gt;0,CP2:CP52))</f>
        <v>7.9000000000000001E-2</v>
      </c>
      <c r="CQ62" s="68" cm="1">
        <f t="array" ref="CQ62">MEDIAN(IF(CQ2:CQ52&gt;0,CQ2:CQ52))</f>
        <v>7.9000000000000001E-2</v>
      </c>
      <c r="CR62" s="68" cm="1">
        <f t="array" ref="CR62">MEDIAN(IF(CR2:CR52&gt;0,CR2:CR52))</f>
        <v>7.8100000000000003E-2</v>
      </c>
      <c r="CS62" s="68" cm="1">
        <f t="array" ref="CS62">MEDIAN(IF(CS2:CS52&gt;0,CS2:CS52))</f>
        <v>7.8100000000000003E-2</v>
      </c>
      <c r="CT62" s="68" cm="1">
        <f t="array" ref="CT62">MEDIAN(IF(CT2:CT52&gt;0,CT2:CT52))</f>
        <v>7.5999999999999998E-2</v>
      </c>
      <c r="CU62" s="68" cm="1">
        <f t="array" ref="CU62">MEDIAN(IF(CU2:CU52&gt;0,CU2:CU52))</f>
        <v>7.5999999999999998E-2</v>
      </c>
      <c r="CV62" s="68" cm="1">
        <f t="array" ref="CV62">MEDIAN(IF(CV2:CV52&gt;0,CV2:CV52))</f>
        <v>7.5999999999999998E-2</v>
      </c>
      <c r="CW62" s="68" cm="1">
        <f t="array" ref="CW62">MEDIAN(IF(CW2:CW52&gt;0,CW2:CW52))</f>
        <v>7.5999999999999998E-2</v>
      </c>
      <c r="CX62" s="68" cm="1">
        <f t="array" ref="CX62">MEDIAN(IF(CX2:CX52&gt;0,CX2:CX52))</f>
        <v>7.5999999999999998E-2</v>
      </c>
      <c r="CY62" s="68" cm="1">
        <f t="array" ref="CY62">MEDIAN(IF(CY2:CY52&gt;0,CY2:CY52))</f>
        <v>7.4999999999999997E-2</v>
      </c>
      <c r="CZ62" s="68" cm="1">
        <f t="array" ref="CZ62">MEDIAN(IF(CZ2:CZ52&gt;0,CZ2:CZ52))</f>
        <v>7.4999999999999997E-2</v>
      </c>
      <c r="DA62" s="68" cm="1">
        <f t="array" ref="DA62">MEDIAN(IF(DA2:DA52&gt;0,DA2:DA52))</f>
        <v>7.4999999999999997E-2</v>
      </c>
      <c r="DB62" s="68" cm="1">
        <f t="array" ref="DB62">MEDIAN(IF(DB2:DB52&gt;0,DB2:DB52))</f>
        <v>7.5999999999999998E-2</v>
      </c>
      <c r="DC62" s="68" cm="1">
        <f t="array" ref="DC62">MEDIAN(IF(DC2:DC52&gt;0,DC2:DC52))</f>
        <v>7.350000000000001E-2</v>
      </c>
      <c r="DD62" s="68" cm="1">
        <f t="array" ref="DD62">MEDIAN(IF(DD2:DD52&gt;0,DD2:DD52))</f>
        <v>7.3000000000000009E-2</v>
      </c>
      <c r="DE62" s="68" cm="1">
        <f t="array" ref="DE62">MEDIAN(IF(DE2:DE52&gt;0,DE2:DE52))</f>
        <v>7.0999999999999994E-2</v>
      </c>
      <c r="DF62" s="68" cm="1">
        <f t="array" ref="DF62">MEDIAN(IF(DF2:DF52&gt;0,DF2:DF52))</f>
        <v>7.1000000000000008E-2</v>
      </c>
      <c r="DG62" s="68" cm="1">
        <f t="array" ref="DG62">MEDIAN(IF(DG2:DG52&gt;0,DG2:DG52))</f>
        <v>7.2000000000000008E-2</v>
      </c>
      <c r="DH62" s="68" cm="1">
        <f t="array" ref="DH62">MEDIAN(IF(DH2:DH52&gt;0,DH2:DH52))</f>
        <v>7.3000000000000009E-2</v>
      </c>
      <c r="DI62" s="68" cm="1">
        <f t="array" ref="DI62">MEDIAN(IF(DI2:DI52&gt;0,DI2:DI52))</f>
        <v>7.5999999999999998E-2</v>
      </c>
      <c r="DJ62" s="68" cm="1">
        <f t="array" ref="DJ62">MEDIAN(IF(DJ2:DJ52&gt;0,DJ2:DJ52))</f>
        <v>7.5999999999999998E-2</v>
      </c>
      <c r="DK62" s="68" cm="1">
        <f t="array" ref="DK62">MEDIAN(IF(DK2:DK52&gt;0,DK2:DK52))</f>
        <v>7.0999999999999994E-2</v>
      </c>
      <c r="DL62" s="68" cm="1">
        <f t="array" ref="DL62">MEDIAN(IF(DL2:DL52&gt;0,DL2:DL52))</f>
        <v>7.0000000000000007E-2</v>
      </c>
      <c r="DM62" s="68" cm="1">
        <f t="array" ref="DM62">MEDIAN(IF(DM2:DM52&gt;0,DM2:DM52))</f>
        <v>6.9000000000000006E-2</v>
      </c>
      <c r="DN62" s="68" cm="1">
        <f t="array" ref="DN62">MEDIAN(IF(DN2:DN52&gt;0,DN2:DN52))</f>
        <v>6.6000000000000003E-2</v>
      </c>
      <c r="DO62" s="68" cm="1">
        <f t="array" ref="DO62">MEDIAN(IF(DO2:DO52&gt;0,DO2:DO52))</f>
        <v>6.5000000000000002E-2</v>
      </c>
      <c r="DP62" s="68" cm="1">
        <f t="array" ref="DP62">MEDIAN(IF(DP2:DP52&gt;0,DP2:DP52))</f>
        <v>6.5000000000000002E-2</v>
      </c>
      <c r="DQ62" s="68" cm="1">
        <f t="array" ref="DQ62">MEDIAN(IF(DQ2:DQ52&gt;0,DQ2:DQ52))</f>
        <v>6.5000000000000002E-2</v>
      </c>
      <c r="DR62" s="68" cm="1">
        <f t="array" ref="DR62">MEDIAN(IF(DR2:DR52&gt;0,DR2:DR52))</f>
        <v>6.5000000000000002E-2</v>
      </c>
      <c r="DS62" s="68" cm="1">
        <f t="array" ref="DS62">MEDIAN(IF(DS2:DS52&gt;0,DS2:DS52))</f>
        <v>6.5000000000000002E-2</v>
      </c>
      <c r="DT62" s="68" cm="1">
        <f t="array" ref="DT62">MEDIAN(IF(DT2:DT52&gt;0,DT2:DT52))</f>
        <v>6.7500000000000004E-2</v>
      </c>
      <c r="DU62" s="68" cm="1">
        <f t="array" ref="DU62">MEDIAN(IF(DU2:DU52&gt;0,DU2:DU52))</f>
        <v>6.7500000000000004E-2</v>
      </c>
      <c r="DV62" s="68" cm="1">
        <f t="array" ref="DV62">MEDIAN(IF(DV2:DV52&gt;0,DV2:DV52))</f>
        <v>6.5000000000000002E-2</v>
      </c>
      <c r="DW62" s="68" cm="1">
        <f t="array" ref="DW62">MEDIAN(IF(DW2:DW52&gt;0,DW2:DW52))</f>
        <v>6.5000000000000002E-2</v>
      </c>
      <c r="DX62" s="68" cm="1">
        <f t="array" ref="DX62">MEDIAN(IF(DX2:DX52&gt;0,DX2:DX52))</f>
        <v>6.4000000000000001E-2</v>
      </c>
      <c r="DY62" s="68" cm="1">
        <f t="array" ref="DY62">MEDIAN(IF(DY2:DY52&gt;0,DY2:DY52))</f>
        <v>6.4000000000000001E-2</v>
      </c>
      <c r="DZ62" s="68"/>
      <c r="EA62" s="117"/>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row>
    <row r="63" spans="1:170" ht="15" customHeight="1">
      <c r="A63" s="41" t="s">
        <v>84</v>
      </c>
      <c r="B63" s="68"/>
      <c r="C63" s="68" cm="1">
        <f t="array" ref="C63">AVERAGE(IF(C2:C52="",0,C2:C52))</f>
        <v>3.9215686274509802E-4</v>
      </c>
      <c r="D63" s="68" cm="1">
        <f t="array" ref="D63">AVERAGE(IF(D2:D52="",0,D2:D52))</f>
        <v>3.9215686274509802E-4</v>
      </c>
      <c r="E63" s="68" cm="1">
        <f t="array" ref="E63">AVERAGE(IF(E2:E52="",0,E2:E52))</f>
        <v>3.9215686274509802E-4</v>
      </c>
      <c r="F63" s="68" cm="1">
        <f t="array" ref="F63">AVERAGE(IF(F2:F52="",0,F2:F52))</f>
        <v>3.9215686274509802E-4</v>
      </c>
      <c r="G63" s="68" cm="1">
        <f t="array" ref="G63">AVERAGE(IF(G2:G52="",0,G2:G52))</f>
        <v>3.9215686274509802E-4</v>
      </c>
      <c r="H63" s="68" cm="1">
        <f t="array" ref="H63">AVERAGE(IF(H2:H52="",0,H2:H52))</f>
        <v>3.9215686274509802E-4</v>
      </c>
      <c r="I63" s="68" cm="1">
        <f t="array" ref="I63">AVERAGE(IF(I2:I52="",0,I2:I52))</f>
        <v>3.9215686274509802E-4</v>
      </c>
      <c r="J63" s="68" cm="1">
        <f t="array" ref="J63">AVERAGE(IF(J2:J52="",0,J2:J52))</f>
        <v>3.9215686274509802E-4</v>
      </c>
      <c r="K63" s="68" cm="1">
        <f t="array" ref="K63">AVERAGE(IF(K2:K52="",0,K2:K52))</f>
        <v>7.7678130075559647E-4</v>
      </c>
      <c r="L63" s="68" cm="1">
        <f t="array" ref="L63">AVERAGE(IF(L2:L52="",0,L2:L52))</f>
        <v>7.7678130075559647E-4</v>
      </c>
      <c r="M63" s="68" cm="1">
        <f t="array" ref="M63">AVERAGE(IF(M2:M52="",0,M2:M52))</f>
        <v>1.9421864261837945E-3</v>
      </c>
      <c r="N63" s="68" cm="1">
        <f t="array" ref="N63">AVERAGE(IF(N2:N52="",0,N2:N52))</f>
        <v>1.9421864261837945E-3</v>
      </c>
      <c r="O63" s="68" cm="1">
        <f t="array" ref="O63">AVERAGE(IF(O2:O52="",0,O2:O52))</f>
        <v>1.7479328249145143E-3</v>
      </c>
      <c r="P63" s="68" cm="1">
        <f t="array" ref="P63">AVERAGE(IF(P2:P52="",0,P2:P52))</f>
        <v>1.7479328249145143E-3</v>
      </c>
      <c r="Q63" s="68" cm="1">
        <f t="array" ref="Q63">AVERAGE(IF(Q2:Q52="",0,Q2:Q52))</f>
        <v>2.1400896876596124E-3</v>
      </c>
      <c r="R63" s="68" cm="1">
        <f t="array" ref="R63">AVERAGE(IF(R2:R52="",0,R2:R52))</f>
        <v>2.3193783404722099E-3</v>
      </c>
      <c r="S63" s="68" cm="1">
        <f t="array" ref="S63">AVERAGE(IF(S2:S52="",0,S2:S52))</f>
        <v>3.1168956652318268E-3</v>
      </c>
      <c r="T63" s="68" cm="1">
        <f t="array" ref="T63">AVERAGE(IF(T2:T52="",0,T2:T52))</f>
        <v>4.2693762026884503E-3</v>
      </c>
      <c r="U63" s="68" cm="1">
        <f t="array" ref="U63">AVERAGE(IF(U2:U52="",0,U2:U52))</f>
        <v>5.6491431137089421E-3</v>
      </c>
      <c r="V63" s="68" cm="1">
        <f t="array" ref="V63">AVERAGE(IF(V2:V52="",0,V2:V52))</f>
        <v>5.2161775503522054E-3</v>
      </c>
      <c r="W63" s="68" cm="1">
        <f t="array" ref="W63">AVERAGE(IF(W2:W52="",0,W2:W52))</f>
        <v>6.220305014546291E-3</v>
      </c>
      <c r="X63" s="68" cm="1">
        <f t="array" ref="X63">AVERAGE(IF(X2:X52="",0,X2:X52))</f>
        <v>6.9561553223971544E-3</v>
      </c>
      <c r="Y63" s="68" cm="1">
        <f t="array" ref="Y63">AVERAGE(IF(Y2:Y52="",0,Y2:Y52))</f>
        <v>8.533495322149828E-3</v>
      </c>
      <c r="Z63" s="68" cm="1">
        <f t="array" ref="Z63">AVERAGE(IF(Z2:Z52="",0,Z2:Z52))</f>
        <v>8.4766967840948088E-3</v>
      </c>
      <c r="AA63" s="68" cm="1">
        <f t="array" ref="AA63">AVERAGE(IF(AA2:AA52="",0,AA2:AA52))</f>
        <v>8.3954650455263062E-3</v>
      </c>
      <c r="AB63" s="68" cm="1">
        <f t="array" ref="AB63">AVERAGE(IF(AB2:AB52="",0,AB2:AB52))</f>
        <v>8.7019703778445524E-3</v>
      </c>
      <c r="AC63" s="68" cm="1">
        <f t="array" ref="AC63">AVERAGE(IF(AC2:AC52="",0,AC2:AC52))</f>
        <v>8.8000095935308262E-3</v>
      </c>
      <c r="AD63" s="68" cm="1">
        <f t="array" ref="AD63">AVERAGE(IF(AD2:AD52="",0,AD2:AD52))</f>
        <v>8.8481165810164568E-3</v>
      </c>
      <c r="AE63" s="68" cm="1">
        <f t="array" ref="AE63">AVERAGE(IF(AE2:AE52="",0,AE2:AE52))</f>
        <v>1.1527389963273705E-2</v>
      </c>
      <c r="AF63" s="68" cm="1">
        <f t="array" ref="AF63">AVERAGE(IF(AF2:AF52="",0,AF2:AF52))</f>
        <v>1.1637875602602144E-2</v>
      </c>
      <c r="AG63" s="68" cm="1">
        <f t="array" ref="AG63">AVERAGE(IF(AG2:AG52="",0,AG2:AG52))</f>
        <v>1.5140625892524833E-2</v>
      </c>
      <c r="AH63" s="68" cm="1">
        <f t="array" ref="AH63">AVERAGE(IF(AH2:AH52="",0,AH2:AH52))</f>
        <v>1.6341125517314311E-2</v>
      </c>
      <c r="AI63" s="68" cm="1">
        <f t="array" ref="AI63">AVERAGE(IF(AI2:AI52="",0,AI2:AI52))</f>
        <v>1.9751407995733678E-2</v>
      </c>
      <c r="AJ63" s="68" cm="1">
        <f t="array" ref="AJ63">AVERAGE(IF(AJ2:AJ52="",0,AJ2:AJ52))</f>
        <v>2.0770787754744308E-2</v>
      </c>
      <c r="AK63" s="68" cm="1">
        <f t="array" ref="AK63">AVERAGE(IF(AK2:AK52="",0,AK2:AK52))</f>
        <v>2.4238261519034923E-2</v>
      </c>
      <c r="AL63" s="68" cm="1">
        <f t="array" ref="AL63">AVERAGE(IF(AL2:AL52="",0,AL2:AL52))</f>
        <v>2.5398950523210142E-2</v>
      </c>
      <c r="AM63" s="68" cm="1">
        <f t="array" ref="AM63">AVERAGE(IF(AM2:AM52="",0,AM2:AM52))</f>
        <v>2.7117766801618703E-2</v>
      </c>
      <c r="AN63" s="68" cm="1">
        <f t="array" ref="AN63">AVERAGE(IF(AN2:AN52="",0,AN2:AN52))</f>
        <v>2.642150945297982E-2</v>
      </c>
      <c r="AO63" s="68" cm="1">
        <f t="array" ref="AO63">AVERAGE(IF(AO2:AO52="",0,AO2:AO52))</f>
        <v>2.7478221274061361E-2</v>
      </c>
      <c r="AP63" s="68" cm="1">
        <f t="array" ref="AP63">AVERAGE(IF(AP2:AP52="",0,AP2:AP52))</f>
        <v>2.6814494653988264E-2</v>
      </c>
      <c r="AQ63" s="68" cm="1">
        <f t="array" ref="AQ63">AVERAGE(IF(AQ2:AQ52="",0,AQ2:AQ52))</f>
        <v>2.572439820578579E-2</v>
      </c>
      <c r="AR63" s="68" cm="1">
        <f t="array" ref="AR63">AVERAGE(IF(AR2:AR52="",0,AR2:AR52))</f>
        <v>2.3730165786070779E-2</v>
      </c>
      <c r="AS63" s="68" cm="1">
        <f t="array" ref="AS63">AVERAGE(IF(AS2:AS52="",0,AS2:AS52))</f>
        <v>2.259712697019951E-2</v>
      </c>
      <c r="AT63" s="68" cm="1">
        <f t="array" ref="AT63">AVERAGE(IF(AT2:AT52="",0,AT2:AT52))</f>
        <v>2.2401048538826959E-2</v>
      </c>
      <c r="AU63" s="68" cm="1">
        <f t="array" ref="AU63">AVERAGE(IF(AU2:AU52="",0,AU2:AU52))</f>
        <v>2.2499087754513238E-2</v>
      </c>
      <c r="AV63" s="68" cm="1">
        <f t="array" ref="AV63">AVERAGE(IF(AV2:AV52="",0,AV2:AV52))</f>
        <v>2.2985903549786205E-2</v>
      </c>
      <c r="AW63" s="68" cm="1">
        <f t="array" ref="AW63">AVERAGE(IF(AW2:AW52="",0,AW2:AW52))</f>
        <v>2.3801597819339083E-2</v>
      </c>
      <c r="AX63" s="68" cm="1">
        <f t="array" ref="AX63">AVERAGE(IF(AX2:AX52="",0,AX2:AX52))</f>
        <v>2.4996695858554768E-2</v>
      </c>
      <c r="AY63" s="68" cm="1">
        <f t="array" ref="AY63">AVERAGE(IF(AY2:AY52="",0,AY2:AY52))</f>
        <v>2.6214301088264707E-2</v>
      </c>
      <c r="AZ63" s="68" cm="1">
        <f t="array" ref="AZ63">AVERAGE(IF(AZ2:AZ52="",0,AZ2:AZ52))</f>
        <v>2.5841802706742242E-2</v>
      </c>
      <c r="BA63" s="68" cm="1">
        <f t="array" ref="BA63">AVERAGE(IF(BA2:BA52="",0,BA2:BA52))</f>
        <v>2.5651447851384047E-2</v>
      </c>
      <c r="BB63" s="68" cm="1">
        <f t="array" ref="BB63">AVERAGE(IF(BB2:BB52="",0,BB2:BB52))</f>
        <v>2.5302537290607451E-2</v>
      </c>
      <c r="BC63" s="68" cm="1">
        <f t="array" ref="BC63">AVERAGE(IF(BC2:BC52="",0,BC2:BC52))</f>
        <v>2.5449596114136865E-2</v>
      </c>
      <c r="BD63" s="68" cm="1">
        <f t="array" ref="BD63">AVERAGE(IF(BD2:BD52="",0,BD2:BD52))</f>
        <v>2.5811360820019214E-2</v>
      </c>
      <c r="BE63" s="68" cm="1">
        <f t="array" ref="BE63">AVERAGE(IF(BE2:BE52="",0,BE2:BE52))</f>
        <v>2.7126678002674719E-2</v>
      </c>
      <c r="BF63" s="68" cm="1">
        <f t="array" ref="BF63">AVERAGE(IF(BF2:BF52="",0,BF2:BF52))</f>
        <v>2.7371585697796311E-2</v>
      </c>
      <c r="BG63" s="68" cm="1">
        <f t="array" ref="BG63">AVERAGE(IF(BG2:BG52="",0,BG2:BG52))</f>
        <v>2.9607520561845711E-2</v>
      </c>
      <c r="BH63" s="68" cm="1">
        <f t="array" ref="BH63">AVERAGE(IF(BH2:BH52="",0,BH2:BH52))</f>
        <v>2.9932681896564825E-2</v>
      </c>
      <c r="BI63" s="68" cm="1">
        <f t="array" ref="BI63">AVERAGE(IF(BI2:BI52="",0,BI2:BI52))</f>
        <v>3.1135434615659374E-2</v>
      </c>
      <c r="BJ63" s="68" cm="1">
        <f t="array" ref="BJ63">AVERAGE(IF(BJ2:BJ52="",0,BJ2:BJ52))</f>
        <v>3.122308808104992E-2</v>
      </c>
      <c r="BK63" s="68" cm="1">
        <f t="array" ref="BK63">AVERAGE(IF(BK2:BK52="",0,BK2:BK52))</f>
        <v>3.1515780447139159E-2</v>
      </c>
      <c r="BL63" s="68" cm="1">
        <f t="array" ref="BL63">AVERAGE(IF(BL2:BL52="",0,BL2:BL52))</f>
        <v>3.1319702015766608E-2</v>
      </c>
      <c r="BM63" s="68" cm="1">
        <f t="array" ref="BM63">AVERAGE(IF(BM2:BM52="",0,BM2:BM52))</f>
        <v>3.1914869108886613E-2</v>
      </c>
      <c r="BN63" s="68" cm="1">
        <f t="array" ref="BN63">AVERAGE(IF(BN2:BN52="",0,BN2:BN52))</f>
        <v>3.19962101510314E-2</v>
      </c>
      <c r="BO63" s="68" cm="1">
        <f t="array" ref="BO63">AVERAGE(IF(BO2:BO52="",0,BO2:BO52))</f>
        <v>3.2178431126715951E-2</v>
      </c>
      <c r="BP63" s="68" cm="1">
        <f t="array" ref="BP63">AVERAGE(IF(BP2:BP52="",0,BP2:BP52))</f>
        <v>3.2644470893711593E-2</v>
      </c>
      <c r="BQ63" s="68" cm="1">
        <f t="array" ref="BQ63">AVERAGE(IF(BQ2:BQ52="",0,BQ2:BQ52))</f>
        <v>3.6705636115597032E-2</v>
      </c>
      <c r="BR63" s="68" cm="1">
        <f t="array" ref="BR63">AVERAGE(IF(BR2:BR52="",0,BR2:BR52))</f>
        <v>3.8816740687242529E-2</v>
      </c>
      <c r="BS63" s="68" cm="1">
        <f t="array" ref="BS63">AVERAGE(IF(BS2:BS52="",0,BS2:BS52))</f>
        <v>4.4240344115865526E-2</v>
      </c>
      <c r="BT63" s="68" cm="1">
        <f t="array" ref="BT63">AVERAGE(IF(BT2:BT52="",0,BT2:BT52))</f>
        <v>4.5507041057788737E-2</v>
      </c>
      <c r="BU63" s="68" cm="1">
        <f t="array" ref="BU63">AVERAGE(IF(BU2:BU52="",0,BU2:BU52))</f>
        <v>5.2018884560942918E-2</v>
      </c>
      <c r="BV63" s="68" cm="1">
        <f t="array" ref="BV63">AVERAGE(IF(BV2:BV52="",0,BV2:BV52))</f>
        <v>5.377975255521663E-2</v>
      </c>
      <c r="BW63" s="68" cm="1">
        <f t="array" ref="BW63">AVERAGE(IF(BW2:BW52="",0,BW2:BW52))</f>
        <v>5.6063934043697049E-2</v>
      </c>
      <c r="BX63" s="68" cm="1">
        <f t="array" ref="BX63">AVERAGE(IF(BX2:BX52="",0,BX2:BX52))</f>
        <v>5.6637201937203813E-2</v>
      </c>
      <c r="BY63" s="68" cm="1">
        <f t="array" ref="BY63">AVERAGE(IF(BY2:BY52="",0,BY2:BY52))</f>
        <v>5.8831319584262624E-2</v>
      </c>
      <c r="BZ63" s="68" cm="1">
        <f t="array" ref="BZ63">AVERAGE(IF(BZ2:BZ52="",0,BZ2:BZ52))</f>
        <v>5.6924617623478321E-2</v>
      </c>
      <c r="CA63" s="68" cm="1">
        <f t="array" ref="CA63">AVERAGE(IF(CA2:CA52="",0,CA2:CA52))</f>
        <v>5.8246826398701081E-2</v>
      </c>
      <c r="CB63" s="68" cm="1">
        <f t="array" ref="CB63">AVERAGE(IF(CB2:CB52="",0,CB2:CB52))</f>
        <v>5.8010759467394438E-2</v>
      </c>
      <c r="CC63" s="68" cm="1">
        <f t="array" ref="CC63">AVERAGE(IF(CC2:CC52="",0,CC2:CC52))</f>
        <v>5.8771406754611892E-2</v>
      </c>
      <c r="CD63" s="68" cm="1">
        <f t="array" ref="CD63">AVERAGE(IF(CD2:CD52="",0,CD2:CD52))</f>
        <v>5.9061602833043257E-2</v>
      </c>
      <c r="CE63" s="68" cm="1">
        <f t="array" ref="CE63">AVERAGE(IF(CE2:CE52="",0,CE2:CE52))</f>
        <v>6.0385129721207541E-2</v>
      </c>
      <c r="CF63" s="68" cm="1">
        <f t="array" ref="CF63">AVERAGE(IF(CF2:CF52="",0,CF2:CF52))</f>
        <v>6.1413610113364395E-2</v>
      </c>
      <c r="CG63" s="68" cm="1">
        <f t="array" ref="CG63">AVERAGE(IF(CG2:CG52="",0,CG2:CG52))</f>
        <v>6.4155177592618309E-2</v>
      </c>
      <c r="CH63" s="68" cm="1">
        <f t="array" ref="CH63">AVERAGE(IF(CH2:CH52="",0,CH2:CH52))</f>
        <v>6.4550579553402612E-2</v>
      </c>
      <c r="CI63" s="68" cm="1">
        <f t="array" ref="CI63">AVERAGE(IF(CI2:CI52="",0,CI2:CI52))</f>
        <v>6.4311363867128102E-2</v>
      </c>
      <c r="CJ63" s="68" cm="1">
        <f t="array" ref="CJ63">AVERAGE(IF(CJ2:CJ52="",0,CJ2:CJ52))</f>
        <v>6.4288579553402614E-2</v>
      </c>
      <c r="CK63" s="68" cm="1">
        <f t="array" ref="CK63">AVERAGE(IF(CK2:CK52="",0,CK2:CK52))</f>
        <v>6.4554508445957989E-2</v>
      </c>
      <c r="CL63" s="68" cm="1">
        <f t="array" ref="CL63">AVERAGE(IF(CL2:CL52="",0,CL2:CL52))</f>
        <v>6.4815393653975442E-2</v>
      </c>
      <c r="CM63" s="68" cm="1">
        <f t="array" ref="CM63">AVERAGE(IF(CM2:CM52="",0,CM2:CM52))</f>
        <v>6.6195479889444436E-2</v>
      </c>
      <c r="CN63" s="68" cm="1">
        <f t="array" ref="CN63">AVERAGE(IF(CN2:CN52="",0,CN2:CN52))</f>
        <v>6.6944476249789595E-2</v>
      </c>
      <c r="CO63" s="68" cm="1">
        <f t="array" ref="CO63">AVERAGE(IF(CO2:CO52="",0,CO2:CO52))</f>
        <v>6.8346829190966074E-2</v>
      </c>
      <c r="CP63" s="68" cm="1">
        <f t="array" ref="CP63">AVERAGE(IF(CP2:CP52="",0,CP2:CP52))</f>
        <v>6.8055823026699339E-2</v>
      </c>
      <c r="CQ63" s="68" cm="1">
        <f t="array" ref="CQ63">AVERAGE(IF(CQ2:CQ52="",0,CQ2:CQ52))</f>
        <v>6.7991821999496951E-2</v>
      </c>
      <c r="CR63" s="68" cm="1">
        <f t="array" ref="CR63">AVERAGE(IF(CR2:CR52="",0,CR2:CR52))</f>
        <v>6.7493068623819777E-2</v>
      </c>
      <c r="CS63" s="68" cm="1">
        <f t="array" ref="CS63">AVERAGE(IF(CS2:CS52="",0,CS2:CS52))</f>
        <v>6.6992578427741339E-2</v>
      </c>
      <c r="CT63" s="68" cm="1">
        <f t="array" ref="CT63">AVERAGE(IF(CT2:CT52="",0,CT2:CT52))</f>
        <v>6.6253901957153111E-2</v>
      </c>
      <c r="CU63" s="68" cm="1">
        <f t="array" ref="CU63">AVERAGE(IF(CU2:CU52="",0,CU2:CU52))</f>
        <v>6.6609784310094289E-2</v>
      </c>
      <c r="CV63" s="68" cm="1">
        <f t="array" ref="CV63">AVERAGE(IF(CV2:CV52="",0,CV2:CV52))</f>
        <v>6.6168607839506038E-2</v>
      </c>
      <c r="CW63" s="68" cm="1">
        <f t="array" ref="CW63">AVERAGE(IF(CW2:CW52="",0,CW2:CW52))</f>
        <v>6.5698019604211927E-2</v>
      </c>
      <c r="CX63" s="68" cm="1">
        <f t="array" ref="CX63">AVERAGE(IF(CX2:CX52="",0,CX2:CX52))</f>
        <v>6.5550568623819777E-2</v>
      </c>
      <c r="CY63" s="68" cm="1">
        <f t="array" ref="CY63">AVERAGE(IF(CY2:CY52="",0,CY2:CY52))</f>
        <v>6.5554346725077053E-2</v>
      </c>
      <c r="CZ63" s="68" cm="1">
        <f t="array" ref="CZ63">AVERAGE(IF(CZ2:CZ52="",0,CZ2:CZ52))</f>
        <v>6.5475915352528044E-2</v>
      </c>
      <c r="DA63" s="68" cm="1">
        <f t="array" ref="DA63">AVERAGE(IF(DA2:DA52="",0,DA2:DA52))</f>
        <v>6.6023954568214305E-2</v>
      </c>
      <c r="DB63" s="68" cm="1">
        <f t="array" ref="DB63">AVERAGE(IF(DB2:DB52="",0,DB2:DB52))</f>
        <v>6.6767015742852862E-2</v>
      </c>
      <c r="DC63" s="68" cm="1">
        <f t="array" ref="DC63">AVERAGE(IF(DC2:DC52="",0,DC2:DC52))</f>
        <v>6.5429760840892068E-2</v>
      </c>
      <c r="DD63" s="68" cm="1">
        <f t="array" ref="DD63">AVERAGE(IF(DD2:DD52="",0,DD2:DD52))</f>
        <v>6.5390545154617563E-2</v>
      </c>
      <c r="DE63" s="68" cm="1">
        <f t="array" ref="DE63">AVERAGE(IF(DE2:DE52="",0,DE2:DE52))</f>
        <v>6.4096427507558743E-2</v>
      </c>
      <c r="DF63" s="68" cm="1">
        <f t="array" ref="DF63">AVERAGE(IF(DF2:DF52="",0,DF2:DF52))</f>
        <v>6.5213781429127371E-2</v>
      </c>
      <c r="DG63" s="68" cm="1">
        <f t="array" ref="DG63">AVERAGE(IF(DG2:DG52="",0,DG2:DG52))</f>
        <v>6.5203977507558755E-2</v>
      </c>
      <c r="DH63" s="68" cm="1">
        <f t="array" ref="DH63">AVERAGE(IF(DH2:DH52="",0,DH2:DH52))</f>
        <v>6.4652997115401886E-2</v>
      </c>
      <c r="DI63" s="68" cm="1">
        <f t="array" ref="DI63">AVERAGE(IF(DI2:DI52="",0,DI2:DI52))</f>
        <v>6.4672604958539145E-2</v>
      </c>
      <c r="DJ63" s="68" cm="1">
        <f t="array" ref="DJ63">AVERAGE(IF(DJ2:DJ52="",0,DJ2:DJ52))</f>
        <v>6.4517996135009734E-2</v>
      </c>
      <c r="DK63" s="68" cm="1">
        <f t="array" ref="DK63">AVERAGE(IF(DK2:DK52="",0,DK2:DK52))</f>
        <v>6.4112113782068561E-2</v>
      </c>
      <c r="DL63" s="68" cm="1">
        <f t="array" ref="DL63">AVERAGE(IF(DL2:DL52="",0,DL2:DL52))</f>
        <v>6.3588976527166594E-2</v>
      </c>
      <c r="DM63" s="68" cm="1">
        <f t="array" ref="DM63">AVERAGE(IF(DM2:DM52="",0,DM2:DM52))</f>
        <v>6.2227211821284233E-2</v>
      </c>
      <c r="DN63" s="68" cm="1">
        <f t="array" ref="DN63">AVERAGE(IF(DN2:DN52="",0,DN2:DN52))</f>
        <v>6.1668388291872461E-2</v>
      </c>
      <c r="DO63" s="68" cm="1">
        <f t="array" ref="DO63">AVERAGE(IF(DO2:DO52="",0,DO2:DO52))</f>
        <v>6.147230986049991E-2</v>
      </c>
      <c r="DP63" s="68" cm="1">
        <f t="array" ref="DP63">AVERAGE(IF(DP2:DP52="",0,DP2:DP52))</f>
        <v>6.1921922610124705E-2</v>
      </c>
      <c r="DQ63" s="68" cm="1">
        <f t="array" ref="DQ63">AVERAGE(IF(DQ2:DQ52="",0,DQ2:DQ52))</f>
        <v>6.1379373590516852E-2</v>
      </c>
      <c r="DR63" s="68" cm="1">
        <f t="array" ref="DR63">AVERAGE(IF(DR2:DR52="",0,DR2:DR52))</f>
        <v>6.0915530049164196E-2</v>
      </c>
      <c r="DS63" s="68" cm="1">
        <f t="array" ref="DS63">AVERAGE(IF(DS2:DS52="",0,DS2:DS52))</f>
        <v>6.0275753797130405E-2</v>
      </c>
      <c r="DT63" s="68" cm="1">
        <f t="array" ref="DT63">AVERAGE(IF(DT2:DT52="",0,DT2:DT52))</f>
        <v>6.0376698465525826E-2</v>
      </c>
      <c r="DU63" s="68" cm="1">
        <f t="array" ref="DU63">AVERAGE(IF(DU2:DU52="",0,DU2:DU52))</f>
        <v>5.962179650474151E-2</v>
      </c>
      <c r="DV63" s="68" cm="1">
        <f t="array" ref="DV63">AVERAGE(IF(DV2:DV52="",0,DV2:DV52))</f>
        <v>5.8548267092976801E-2</v>
      </c>
      <c r="DW63" s="68" cm="1">
        <f t="array" ref="DW63">AVERAGE(IF(DW2:DW52="",0,DW2:DW52))</f>
        <v>5.7600227877290522E-2</v>
      </c>
      <c r="DX63" s="68" cm="1">
        <f t="array" ref="DX63">AVERAGE(IF(DX2:DX52="",0,DX2:DX52))</f>
        <v>5.6590423955721898E-2</v>
      </c>
      <c r="DY63" s="68" cm="1">
        <f t="array" ref="DY63">AVERAGE(IF(DY2:DY52="",0,DY2:DY52))</f>
        <v>5.6480620034153273E-2</v>
      </c>
      <c r="DZ63" s="68"/>
      <c r="EA63" s="109"/>
    </row>
    <row r="64" spans="1:170" ht="15" customHeight="1">
      <c r="A64" s="41" t="s">
        <v>85</v>
      </c>
      <c r="B64" s="68"/>
      <c r="C64" s="68" cm="1">
        <f t="array" ref="C64">AVERAGE(IF(C2:C52&gt;0,C2:C52))</f>
        <v>0.02</v>
      </c>
      <c r="D64" s="68" cm="1">
        <f t="array" ref="D64">AVERAGE(IF(D2:D52&gt;0,D2:D52))</f>
        <v>0.02</v>
      </c>
      <c r="E64" s="68" cm="1">
        <f t="array" ref="E64">AVERAGE(IF(E2:E52&gt;0,E2:E52))</f>
        <v>0.02</v>
      </c>
      <c r="F64" s="68" cm="1">
        <f t="array" ref="F64">AVERAGE(IF(F2:F52&gt;0,F2:F52))</f>
        <v>0.02</v>
      </c>
      <c r="G64" s="68" cm="1">
        <f t="array" ref="G64">AVERAGE(IF(G2:G52&gt;0,G2:G52))</f>
        <v>0.02</v>
      </c>
      <c r="H64" s="68" cm="1">
        <f t="array" ref="H64">AVERAGE(IF(H2:H52&gt;0,H2:H52))</f>
        <v>0.02</v>
      </c>
      <c r="I64" s="68" cm="1">
        <f t="array" ref="I64">AVERAGE(IF(I2:I52&gt;0,I2:I52))</f>
        <v>0.02</v>
      </c>
      <c r="J64" s="68" cm="1">
        <f t="array" ref="J64">AVERAGE(IF(J2:J52&gt;0,J2:J52))</f>
        <v>0.02</v>
      </c>
      <c r="K64" s="68" cm="1">
        <f t="array" ref="K64">AVERAGE(IF(K2:K52&gt;0,K2:K52))</f>
        <v>3.9615846338535418E-2</v>
      </c>
      <c r="L64" s="68" cm="1">
        <f t="array" ref="L64">AVERAGE(IF(L2:L52&gt;0,L2:L52))</f>
        <v>3.9615846338535418E-2</v>
      </c>
      <c r="M64" s="68" cm="1">
        <f t="array" ref="M64">AVERAGE(IF(M2:M52&gt;0,M2:M52))</f>
        <v>4.9525753867686761E-2</v>
      </c>
      <c r="N64" s="68" cm="1">
        <f t="array" ref="N64">AVERAGE(IF(N2:N52&gt;0,N2:N52))</f>
        <v>4.9525753867686761E-2</v>
      </c>
      <c r="O64" s="68" cm="1">
        <f t="array" ref="O64">AVERAGE(IF(O2:O52&gt;0,O2:O52))</f>
        <v>4.4572287035320117E-2</v>
      </c>
      <c r="P64" s="68" cm="1">
        <f t="array" ref="P64">AVERAGE(IF(P2:P52&gt;0,P2:P52))</f>
        <v>4.4572287035320117E-2</v>
      </c>
      <c r="Q64" s="68" cm="1">
        <f t="array" ref="Q64">AVERAGE(IF(Q2:Q52&gt;0,Q2:Q52))</f>
        <v>3.6381524690213413E-2</v>
      </c>
      <c r="R64" s="68" cm="1">
        <f t="array" ref="R64">AVERAGE(IF(R2:R52&gt;0,R2:R52))</f>
        <v>2.9572073841020674E-2</v>
      </c>
      <c r="S64" s="68" cm="1">
        <f t="array" ref="S64">AVERAGE(IF(S2:S52&gt;0,S2:S52))</f>
        <v>2.2708811275260452E-2</v>
      </c>
      <c r="T64" s="68" cm="1">
        <f t="array" ref="T64">AVERAGE(IF(T2:T52&gt;0,T2:T52))</f>
        <v>3.110545519101585E-2</v>
      </c>
      <c r="U64" s="68" cm="1">
        <f t="array" ref="U64">AVERAGE(IF(U2:U52&gt;0,U2:U52))</f>
        <v>2.8810629879915606E-2</v>
      </c>
      <c r="V64" s="68" cm="1">
        <f t="array" ref="V64">AVERAGE(IF(V2:V52&gt;0,V2:V52))</f>
        <v>2.9558339451995833E-2</v>
      </c>
      <c r="W64" s="68" cm="1">
        <f t="array" ref="W64">AVERAGE(IF(W2:W52&gt;0,W2:W52))</f>
        <v>2.8839595976532805E-2</v>
      </c>
      <c r="X64" s="68" cm="1">
        <f t="array" ref="X64">AVERAGE(IF(X2:X52&gt;0,X2:X52))</f>
        <v>2.9563660120187907E-2</v>
      </c>
      <c r="Y64" s="68" cm="1">
        <f t="array" ref="Y64">AVERAGE(IF(Y2:Y52&gt;0,Y2:Y52))</f>
        <v>2.9013884095309413E-2</v>
      </c>
      <c r="Z64" s="68" cm="1">
        <f t="array" ref="Z64">AVERAGE(IF(Z2:Z52&gt;0,Z2:Z52))</f>
        <v>3.0879395427773942E-2</v>
      </c>
      <c r="AA64" s="68" cm="1">
        <f t="array" ref="AA64">AVERAGE(IF(AA2:AA52&gt;0,AA2:AA52))</f>
        <v>3.29360551786032E-2</v>
      </c>
      <c r="AB64" s="68" cm="1">
        <f t="array" ref="AB64">AVERAGE(IF(AB2:AB52&gt;0,AB2:AB52))</f>
        <v>3.4138499174620932E-2</v>
      </c>
      <c r="AC64" s="68" cm="1">
        <f t="array" ref="AC64">AVERAGE(IF(AC2:AC52&gt;0,AC2:AC52))</f>
        <v>3.4523114559236318E-2</v>
      </c>
      <c r="AD64" s="68" cm="1">
        <f t="array" ref="AD64">AVERAGE(IF(AD2:AD52&gt;0,AD2:AD52))</f>
        <v>3.4711841971679945E-2</v>
      </c>
      <c r="AE64" s="68" cm="1">
        <f t="array" ref="AE64">AVERAGE(IF(AE2:AE52&gt;0,AE2:AE52))</f>
        <v>3.4582169889821116E-2</v>
      </c>
      <c r="AF64" s="68" cm="1">
        <f t="array" ref="AF64">AVERAGE(IF(AF2:AF52&gt;0,AF2:AF52))</f>
        <v>3.4913626807806436E-2</v>
      </c>
      <c r="AG64" s="68" cm="1">
        <f t="array" ref="AG64">AVERAGE(IF(AG2:AG52&gt;0,AG2:AG52))</f>
        <v>3.8608596025938323E-2</v>
      </c>
      <c r="AH64" s="68" cm="1">
        <f t="array" ref="AH64">AVERAGE(IF(AH2:AH52&gt;0,AH2:AH52))</f>
        <v>3.9685590542049044E-2</v>
      </c>
      <c r="AI64" s="68" cm="1">
        <f t="array" ref="AI64">AVERAGE(IF(AI2:AI52&gt;0,AI2:AI52))</f>
        <v>3.8743146453169904E-2</v>
      </c>
      <c r="AJ64" s="68" cm="1">
        <f t="array" ref="AJ64">AVERAGE(IF(AJ2:AJ52&gt;0,AJ2:AJ52))</f>
        <v>3.7832506267569989E-2</v>
      </c>
      <c r="AK64" s="68" cm="1">
        <f t="array" ref="AK64">AVERAGE(IF(AK2:AK52&gt;0,AK2:AK52))</f>
        <v>4.1205044582359372E-2</v>
      </c>
      <c r="AL64" s="68" cm="1">
        <f t="array" ref="AL64">AVERAGE(IF(AL2:AL52&gt;0,AL2:AL52))</f>
        <v>4.178537021560378E-2</v>
      </c>
      <c r="AM64" s="68" cm="1">
        <f t="array" ref="AM64">AVERAGE(IF(AM2:AM52&gt;0,AM2:AM52))</f>
        <v>4.1909275966137999E-2</v>
      </c>
      <c r="AN64" s="68" cm="1">
        <f t="array" ref="AN64">AVERAGE(IF(AN2:AN52&gt;0,AN2:AN52))</f>
        <v>4.0833241881877903E-2</v>
      </c>
      <c r="AO64" s="68" cm="1">
        <f t="array" ref="AO64">AVERAGE(IF(AO2:AO52&gt;0,AO2:AO52))</f>
        <v>4.1217331911092045E-2</v>
      </c>
      <c r="AP64" s="68" cm="1">
        <f t="array" ref="AP64">AVERAGE(IF(AP2:AP52&gt;0,AP2:AP52))</f>
        <v>4.0221741980982398E-2</v>
      </c>
      <c r="AQ64" s="68" cm="1">
        <f t="array" ref="AQ64">AVERAGE(IF(AQ2:AQ52&gt;0,AQ2:AQ52))</f>
        <v>3.8586597308678687E-2</v>
      </c>
      <c r="AR64" s="68" cm="1">
        <f t="array" ref="AR64">AVERAGE(IF(AR2:AR52&gt;0,AR2:AR52))</f>
        <v>3.559524867910617E-2</v>
      </c>
      <c r="AS64" s="68" cm="1">
        <f t="array" ref="AS64">AVERAGE(IF(AS2:AS52&gt;0,AS2:AS52))</f>
        <v>3.4922832590308331E-2</v>
      </c>
      <c r="AT64" s="68" cm="1">
        <f t="array" ref="AT64">AVERAGE(IF(AT2:AT52&gt;0,AT2:AT52))</f>
        <v>3.4619802287278026E-2</v>
      </c>
      <c r="AU64" s="68" cm="1">
        <f t="array" ref="AU64">AVERAGE(IF(AU2:AU52&gt;0,AU2:AU52))</f>
        <v>3.4771317438793185E-2</v>
      </c>
      <c r="AV64" s="68" cm="1">
        <f t="array" ref="AV64">AVERAGE(IF(AV2:AV52&gt;0,AV2:AV52))</f>
        <v>3.5523669122396864E-2</v>
      </c>
      <c r="AW64" s="68" cm="1">
        <f t="array" ref="AW64">AVERAGE(IF(AW2:AW52&gt;0,AW2:AW52))</f>
        <v>3.5702396729008622E-2</v>
      </c>
      <c r="AX64" s="68" cm="1">
        <f t="array" ref="AX64">AVERAGE(IF(AX2:AX52&gt;0,AX2:AX52))</f>
        <v>3.7495043787832152E-2</v>
      </c>
      <c r="AY64" s="68" cm="1">
        <f t="array" ref="AY64">AVERAGE(IF(AY2:AY52&gt;0,AY2:AY52))</f>
        <v>3.8197981585757143E-2</v>
      </c>
      <c r="AZ64" s="68" cm="1">
        <f t="array" ref="AZ64">AVERAGE(IF(AZ2:AZ52&gt;0,AZ2:AZ52))</f>
        <v>3.765519822982441E-2</v>
      </c>
      <c r="BA64" s="68" cm="1">
        <f t="array" ref="BA64">AVERAGE(IF(BA2:BA52&gt;0,BA2:BA52))</f>
        <v>3.7377824012016753E-2</v>
      </c>
      <c r="BB64" s="68" cm="1">
        <f t="array" ref="BB64">AVERAGE(IF(BB2:BB52&gt;0,BB2:BB52))</f>
        <v>3.6869411480599433E-2</v>
      </c>
      <c r="BC64" s="68" cm="1">
        <f t="array" ref="BC64">AVERAGE(IF(BC2:BC52&gt;0,BC2:BC52))</f>
        <v>3.7083697194885148E-2</v>
      </c>
      <c r="BD64" s="68" cm="1">
        <f t="array" ref="BD64">AVERAGE(IF(BD2:BD52&gt;0,BD2:BD52))</f>
        <v>3.7610840052028E-2</v>
      </c>
      <c r="BE64" s="68" cm="1">
        <f t="array" ref="BE64">AVERAGE(IF(BE2:BE52&gt;0,BE2:BE52))</f>
        <v>3.9527445089611736E-2</v>
      </c>
      <c r="BF64" s="68" cm="1">
        <f t="array" ref="BF64">AVERAGE(IF(BF2:BF52&gt;0,BF2:BF52))</f>
        <v>3.9884310588217481E-2</v>
      </c>
      <c r="BG64" s="68" cm="1">
        <f t="array" ref="BG64">AVERAGE(IF(BG2:BG52&gt;0,BG2:BG52))</f>
        <v>4.1943987462614761E-2</v>
      </c>
      <c r="BH64" s="68" cm="1">
        <f t="array" ref="BH64">AVERAGE(IF(BH2:BH52&gt;0,BH2:BH52))</f>
        <v>4.1258561533102867E-2</v>
      </c>
      <c r="BI64" s="68" cm="1">
        <f t="array" ref="BI64">AVERAGE(IF(BI2:BI52&gt;0,BI2:BI52))</f>
        <v>4.2916409875638599E-2</v>
      </c>
      <c r="BJ64" s="68" cm="1">
        <f t="array" ref="BJ64">AVERAGE(IF(BJ2:BJ52&gt;0,BJ2:BJ52))</f>
        <v>4.3037229517122862E-2</v>
      </c>
      <c r="BK64" s="68" cm="1">
        <f t="array" ref="BK64">AVERAGE(IF(BK2:BK52&gt;0,BK2:BK52))</f>
        <v>4.3440670346056677E-2</v>
      </c>
      <c r="BL64" s="68" cm="1">
        <f t="array" ref="BL64">AVERAGE(IF(BL2:BL52&gt;0,BL2:BL52))</f>
        <v>4.317040007578641E-2</v>
      </c>
      <c r="BM64" s="68" cm="1">
        <f t="array" ref="BM64">AVERAGE(IF(BM2:BM52&gt;0,BM2:BM52))</f>
        <v>4.2833113804032034E-2</v>
      </c>
      <c r="BN64" s="68" cm="1">
        <f t="array" ref="BN64">AVERAGE(IF(BN2:BN52&gt;0,BN2:BN52))</f>
        <v>4.2942282044805297E-2</v>
      </c>
      <c r="BO64" s="68" cm="1">
        <f t="array" ref="BO64">AVERAGE(IF(BO2:BO52&gt;0,BO2:BO52))</f>
        <v>4.3186841775329297E-2</v>
      </c>
      <c r="BP64" s="68" cm="1">
        <f t="array" ref="BP64">AVERAGE(IF(BP2:BP52&gt;0,BP2:BP52))</f>
        <v>4.3812316199455033E-2</v>
      </c>
      <c r="BQ64" s="68" cm="1">
        <f t="array" ref="BQ64">AVERAGE(IF(BQ2:BQ52&gt;0,BQ2:BQ52))</f>
        <v>4.6799686047386213E-2</v>
      </c>
      <c r="BR64" s="68" cm="1">
        <f t="array" ref="BR64">AVERAGE(IF(BR2:BR52&gt;0,BR2:BR52))</f>
        <v>4.8284238415838267E-2</v>
      </c>
      <c r="BS64" s="68" cm="1">
        <f t="array" ref="BS64">AVERAGE(IF(BS2:BS52&gt;0,BS2:BS52))</f>
        <v>5.2471105811840509E-2</v>
      </c>
      <c r="BT64" s="68" cm="1">
        <f t="array" ref="BT64">AVERAGE(IF(BT2:BT52&gt;0,BT2:BT52))</f>
        <v>5.3973467301098269E-2</v>
      </c>
      <c r="BU64" s="68" cm="1">
        <f t="array" ref="BU64">AVERAGE(IF(BU2:BU52&gt;0,BU2:BU52))</f>
        <v>5.7673111143654102E-2</v>
      </c>
      <c r="BV64" s="68" cm="1">
        <f t="array" ref="BV64">AVERAGE(IF(BV2:BV52&gt;0,BV2:BV52))</f>
        <v>5.9625377832957571E-2</v>
      </c>
      <c r="BW64" s="68" cm="1">
        <f t="array" ref="BW64">AVERAGE(IF(BW2:BW52&gt;0,BW2:BW52))</f>
        <v>6.2157839918011944E-2</v>
      </c>
      <c r="BX64" s="68" cm="1">
        <f t="array" ref="BX64">AVERAGE(IF(BX2:BX52&gt;0,BX2:BX52))</f>
        <v>6.2793419539073789E-2</v>
      </c>
      <c r="BY64" s="68" cm="1">
        <f t="array" ref="BY64">AVERAGE(IF(BY2:BY52&gt;0,BY2:BY52))</f>
        <v>6.5226028234725952E-2</v>
      </c>
      <c r="BZ64" s="68" cm="1">
        <f t="array" ref="BZ64">AVERAGE(IF(BZ2:BZ52&gt;0,BZ2:BZ52))</f>
        <v>6.4514566639942095E-2</v>
      </c>
      <c r="CA64" s="68" cm="1">
        <f t="array" ref="CA64">AVERAGE(IF(CA2:CA52&gt;0,CA2:CA52))</f>
        <v>6.6013069918527886E-2</v>
      </c>
      <c r="CB64" s="68" cm="1">
        <f t="array" ref="CB64">AVERAGE(IF(CB2:CB52&gt;0,CB2:CB52))</f>
        <v>6.5745527396380357E-2</v>
      </c>
      <c r="CC64" s="68" cm="1">
        <f t="array" ref="CC64">AVERAGE(IF(CC2:CC52&gt;0,CC2:CC52))</f>
        <v>6.6607594321893476E-2</v>
      </c>
      <c r="CD64" s="68" cm="1">
        <f t="array" ref="CD64">AVERAGE(IF(CD2:CD52&gt;0,CD2:CD52))</f>
        <v>6.6936483210782355E-2</v>
      </c>
      <c r="CE64" s="68" cm="1">
        <f t="array" ref="CE64">AVERAGE(IF(CE2:CE52&gt;0,CE2:CE52))</f>
        <v>6.8436480350701878E-2</v>
      </c>
      <c r="CF64" s="68" cm="1">
        <f t="array" ref="CF64">AVERAGE(IF(CF2:CF52&gt;0,CF2:CF52))</f>
        <v>6.9602091461812982E-2</v>
      </c>
      <c r="CG64" s="68" cm="1">
        <f t="array" ref="CG64">AVERAGE(IF(CG2:CG52&gt;0,CG2:CG52))</f>
        <v>7.2709201271634077E-2</v>
      </c>
      <c r="CH64" s="68" cm="1">
        <f t="array" ref="CH64">AVERAGE(IF(CH2:CH52&gt;0,CH2:CH52))</f>
        <v>7.3157323493856299E-2</v>
      </c>
      <c r="CI64" s="68" cm="1">
        <f t="array" ref="CI64">AVERAGE(IF(CI2:CI52&gt;0,CI2:CI52))</f>
        <v>7.2886212382745189E-2</v>
      </c>
      <c r="CJ64" s="68" cm="1">
        <f t="array" ref="CJ64">AVERAGE(IF(CJ2:CJ52&gt;0,CJ2:CJ52))</f>
        <v>7.2860390160522967E-2</v>
      </c>
      <c r="CK64" s="68" cm="1">
        <f t="array" ref="CK64">AVERAGE(IF(CK2:CK52&gt;0,CK2:CK52))</f>
        <v>7.3161776238752391E-2</v>
      </c>
      <c r="CL64" s="68" cm="1">
        <f t="array" ref="CL64">AVERAGE(IF(CL2:CL52&gt;0,CL2:CL52))</f>
        <v>7.3457446141172181E-2</v>
      </c>
      <c r="CM64" s="68" cm="1">
        <f t="array" ref="CM64">AVERAGE(IF(CM2:CM52&gt;0,CM2:CM52))</f>
        <v>7.5021543874703694E-2</v>
      </c>
      <c r="CN64" s="68" cm="1">
        <f t="array" ref="CN64">AVERAGE(IF(CN2:CN52&gt;0,CN2:CN52))</f>
        <v>7.5870406416428199E-2</v>
      </c>
      <c r="CO64" s="68" cm="1">
        <f t="array" ref="CO64">AVERAGE(IF(CO2:CO52&gt;0,CO2:CO52))</f>
        <v>7.7459739749761544E-2</v>
      </c>
      <c r="CP64" s="68" cm="1">
        <f t="array" ref="CP64">AVERAGE(IF(CP2:CP52&gt;0,CP2:CP52))</f>
        <v>7.712993276359259E-2</v>
      </c>
      <c r="CQ64" s="68" cm="1">
        <f t="array" ref="CQ64">AVERAGE(IF(CQ2:CQ52&gt;0,CQ2:CQ52))</f>
        <v>7.7057398266096547E-2</v>
      </c>
      <c r="CR64" s="68" cm="1">
        <f t="array" ref="CR64">AVERAGE(IF(CR2:CR52&gt;0,CR2:CR52))</f>
        <v>7.6492144440329077E-2</v>
      </c>
      <c r="CS64" s="68" cm="1">
        <f t="array" ref="CS64">AVERAGE(IF(CS2:CS52&gt;0,CS2:CS52))</f>
        <v>7.5924922218106858E-2</v>
      </c>
      <c r="CT64" s="68" cm="1">
        <f t="array" ref="CT64">AVERAGE(IF(CT2:CT52&gt;0,CT2:CT52))</f>
        <v>7.5087755551440191E-2</v>
      </c>
      <c r="CU64" s="68" cm="1">
        <f t="array" ref="CU64">AVERAGE(IF(CU2:CU52&gt;0,CU2:CU52))</f>
        <v>7.5491088884773516E-2</v>
      </c>
      <c r="CV64" s="68" cm="1">
        <f t="array" ref="CV64">AVERAGE(IF(CV2:CV52&gt;0,CV2:CV52))</f>
        <v>7.4991088884773516E-2</v>
      </c>
      <c r="CW64" s="68" cm="1">
        <f t="array" ref="CW64">AVERAGE(IF(CW2:CW52&gt;0,CW2:CW52))</f>
        <v>7.4457755551440186E-2</v>
      </c>
      <c r="CX64" s="68" cm="1">
        <f t="array" ref="CX64">AVERAGE(IF(CX2:CX52&gt;0,CX2:CX52))</f>
        <v>7.4290644440329082E-2</v>
      </c>
      <c r="CY64" s="68" cm="1">
        <f t="array" ref="CY64">AVERAGE(IF(CY2:CY52&gt;0,CY2:CY52))</f>
        <v>7.429492628842066E-2</v>
      </c>
      <c r="CZ64" s="68" cm="1">
        <f t="array" ref="CZ64">AVERAGE(IF(CZ2:CZ52&gt;0,CZ2:CZ52))</f>
        <v>7.4206037399531771E-2</v>
      </c>
      <c r="DA64" s="68" cm="1">
        <f t="array" ref="DA64">AVERAGE(IF(DA2:DA52&gt;0,DA2:DA52))</f>
        <v>7.4827148510642885E-2</v>
      </c>
      <c r="DB64" s="68" cm="1">
        <f t="array" ref="DB64">AVERAGE(IF(DB2:DB52&gt;0,DB2:DB52))</f>
        <v>7.5669284508566581E-2</v>
      </c>
      <c r="DC64" s="68" cm="1">
        <f t="array" ref="DC64">AVERAGE(IF(DC2:DC52&gt;0,DC2:DC52))</f>
        <v>7.4153728953011006E-2</v>
      </c>
      <c r="DD64" s="68" cm="1">
        <f t="array" ref="DD64">AVERAGE(IF(DD2:DD52&gt;0,DD2:DD52))</f>
        <v>7.4109284508566575E-2</v>
      </c>
      <c r="DE64" s="68" cm="1">
        <f t="array" ref="DE64">AVERAGE(IF(DE2:DE52&gt;0,DE2:DE52))</f>
        <v>7.2642617841899904E-2</v>
      </c>
      <c r="DF64" s="68" cm="1">
        <f t="array" ref="DF64">AVERAGE(IF(DF2:DF52&gt;0,DF2:DF52))</f>
        <v>7.2302235932293388E-2</v>
      </c>
      <c r="DG64" s="68" cm="1">
        <f t="array" ref="DG64">AVERAGE(IF(DG2:DG52&gt;0,DG2:DG52))</f>
        <v>7.2291366367076004E-2</v>
      </c>
      <c r="DH64" s="68" cm="1">
        <f t="array" ref="DH64">AVERAGE(IF(DH2:DH52&gt;0,DH2:DH52))</f>
        <v>7.3273396730788809E-2</v>
      </c>
      <c r="DI64" s="68" cm="1">
        <f t="array" ref="DI64">AVERAGE(IF(DI2:DI52&gt;0,DI2:DI52))</f>
        <v>7.3295618953011024E-2</v>
      </c>
      <c r="DJ64" s="68" cm="1">
        <f t="array" ref="DJ64">AVERAGE(IF(DJ2:DJ52&gt;0,DJ2:DJ52))</f>
        <v>7.3120395619677703E-2</v>
      </c>
      <c r="DK64" s="68" cm="1">
        <f t="array" ref="DK64">AVERAGE(IF(DK2:DK52&gt;0,DK2:DK52))</f>
        <v>7.2660395619677701E-2</v>
      </c>
      <c r="DL64" s="68" cm="1">
        <f t="array" ref="DL64">AVERAGE(IF(DL2:DL52&gt;0,DL2:DL52))</f>
        <v>7.2067506730788808E-2</v>
      </c>
      <c r="DM64" s="68" cm="1">
        <f t="array" ref="DM64">AVERAGE(IF(DM2:DM52&gt;0,DM2:DM52))</f>
        <v>7.0524173397455467E-2</v>
      </c>
      <c r="DN64" s="68" cm="1">
        <f t="array" ref="DN64">AVERAGE(IF(DN2:DN52&gt;0,DN2:DN52))</f>
        <v>6.989084006412212E-2</v>
      </c>
      <c r="DO64" s="68" cm="1">
        <f t="array" ref="DO64">AVERAGE(IF(DO2:DO52&gt;0,DO2:DO52))</f>
        <v>6.9668617841899899E-2</v>
      </c>
      <c r="DP64" s="68" cm="1">
        <f t="array" ref="DP64">AVERAGE(IF(DP2:DP52&gt;0,DP2:DP52))</f>
        <v>7.0178178958141338E-2</v>
      </c>
      <c r="DQ64" s="68" cm="1">
        <f t="array" ref="DQ64">AVERAGE(IF(DQ2:DQ52&gt;0,DQ2:DQ52))</f>
        <v>6.9563290069252437E-2</v>
      </c>
      <c r="DR64" s="68" cm="1">
        <f t="array" ref="DR64">AVERAGE(IF(DR2:DR52&gt;0,DR2:DR52))</f>
        <v>6.9037600722386086E-2</v>
      </c>
      <c r="DS64" s="68" cm="1">
        <f t="array" ref="DS64">AVERAGE(IF(DS2:DS52&gt;0,DS2:DS52))</f>
        <v>6.8312520970081128E-2</v>
      </c>
      <c r="DT64" s="68" cm="1">
        <f t="array" ref="DT64">AVERAGE(IF(DT2:DT52&gt;0,DT2:DT52))</f>
        <v>6.8426924927595931E-2</v>
      </c>
      <c r="DU64" s="68" cm="1">
        <f t="array" ref="DU64">AVERAGE(IF(DU2:DU52&gt;0,DU2:DU52))</f>
        <v>6.7571369372040377E-2</v>
      </c>
      <c r="DV64" s="68" cm="1">
        <f t="array" ref="DV64">AVERAGE(IF(DV2:DV52&gt;0,DV2:DV52))</f>
        <v>6.6354702705373705E-2</v>
      </c>
      <c r="DW64" s="68" cm="1">
        <f t="array" ref="DW64">AVERAGE(IF(DW2:DW52&gt;0,DW2:DW52))</f>
        <v>6.5280258260929258E-2</v>
      </c>
      <c r="DX64" s="68" cm="1">
        <f t="array" ref="DX64">AVERAGE(IF(DX2:DX52&gt;0,DX2:DX52))</f>
        <v>6.4135813816484824E-2</v>
      </c>
      <c r="DY64" s="68" cm="1">
        <f t="array" ref="DY64">AVERAGE(IF(DY2:DY52&gt;0,DY2:DY52))</f>
        <v>6.4011369372040383E-2</v>
      </c>
      <c r="DZ64" s="68"/>
      <c r="EA64" s="109"/>
    </row>
    <row r="65" spans="1:131" ht="15" customHeight="1">
      <c r="A65" s="41"/>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S65" s="82"/>
      <c r="CT65" s="82"/>
      <c r="CU65" s="82"/>
      <c r="CV65" s="82"/>
      <c r="CW65" s="82"/>
      <c r="CX65" s="32"/>
      <c r="CY65" s="32"/>
      <c r="CZ65" s="82"/>
      <c r="DA65" s="82"/>
      <c r="DB65" s="82"/>
      <c r="DC65" s="82"/>
      <c r="DD65" s="82"/>
      <c r="DE65" s="82"/>
      <c r="DF65" s="82"/>
      <c r="DG65" s="82"/>
      <c r="DH65" s="82"/>
      <c r="DI65" s="82"/>
      <c r="DJ65" s="82"/>
      <c r="DK65" s="82"/>
      <c r="DL65" s="82"/>
      <c r="DM65" s="82"/>
      <c r="DN65" s="82"/>
      <c r="DO65" s="82"/>
      <c r="DP65" s="82"/>
      <c r="DQ65" s="82"/>
      <c r="DR65" s="82"/>
      <c r="DS65" s="82"/>
      <c r="DT65" s="82"/>
      <c r="DU65" s="82"/>
      <c r="DV65" s="82"/>
      <c r="DW65" s="82"/>
      <c r="DX65" s="120"/>
      <c r="DY65" s="121"/>
      <c r="DZ65" s="109"/>
      <c r="EA65" s="109"/>
    </row>
  </sheetData>
  <conditionalFormatting sqref="B2:DX52">
    <cfRule type="cellIs" dxfId="13" priority="2" stopIfTrue="1" operator="equal">
      <formula>0</formula>
    </cfRule>
  </conditionalFormatting>
  <conditionalFormatting sqref="B54:DX54">
    <cfRule type="expression" dxfId="11" priority="33">
      <formula>_xlfn.ISFORMULA(B54)</formula>
    </cfRule>
    <cfRule type="cellIs" dxfId="10" priority="34" operator="equal">
      <formula>0</formula>
    </cfRule>
  </conditionalFormatting>
  <conditionalFormatting sqref="DY2:DY52">
    <cfRule type="cellIs" dxfId="9" priority="1" operator="equal">
      <formula>0</formula>
    </cfRule>
  </conditionalFormatting>
  <pageMargins left="0.7" right="0.7" top="0.75" bottom="0.75" header="0.3" footer="0.3"/>
  <pageSetup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36" stopIfTrue="1" id="{592074DD-029C-A34E-9E62-47BA0B980842}">
            <xm:f>CIT_fed_deduction!B2&gt;0</xm:f>
            <x14:dxf>
              <font>
                <b/>
                <i val="0"/>
                <color rgb="FF0070C0"/>
              </font>
            </x14:dxf>
          </x14:cfRule>
          <xm:sqref>B2:DX52</xm:sqref>
        </x14:conditionalFormatting>
      </x14:conditionalFormattings>
    </ext>
    <ext xmlns:x14="http://schemas.microsoft.com/office/spreadsheetml/2009/9/main" uri="{05C60535-1F16-4fd2-B633-F4F36F0B64E0}">
      <x14:sparklineGroups xmlns:xm="http://schemas.microsoft.com/office/excel/2006/main">
        <x14:sparklineGroup type="column" displayEmptyCellsAs="gap" xr2:uid="{FD148DE4-1F1F-4645-9F56-92801F827390}">
          <x14:colorSeries rgb="FF376092"/>
          <x14:colorNegative rgb="FFD00000"/>
          <x14:colorAxis rgb="FF000000"/>
          <x14:colorMarkers rgb="FFD00000"/>
          <x14:colorFirst rgb="FFD00000"/>
          <x14:colorLast rgb="FFD00000"/>
          <x14:colorHigh rgb="FFD00000"/>
          <x14:colorLow rgb="FFD00000"/>
          <x14:sparklines>
            <x14:sparkline>
              <xm:f>CIT_history_supplement!C2:DY2</xm:f>
              <xm:sqref>DZ2</xm:sqref>
            </x14:sparkline>
            <x14:sparkline>
              <xm:f>CIT_history_supplement!C3:DY3</xm:f>
              <xm:sqref>DZ3</xm:sqref>
            </x14:sparkline>
            <x14:sparkline>
              <xm:f>CIT_history_supplement!C4:DY4</xm:f>
              <xm:sqref>DZ4</xm:sqref>
            </x14:sparkline>
            <x14:sparkline>
              <xm:f>CIT_history_supplement!C5:DY5</xm:f>
              <xm:sqref>DZ5</xm:sqref>
            </x14:sparkline>
            <x14:sparkline>
              <xm:f>CIT_history_supplement!C6:DY6</xm:f>
              <xm:sqref>DZ6</xm:sqref>
            </x14:sparkline>
            <x14:sparkline>
              <xm:f>CIT_history_supplement!C7:DY7</xm:f>
              <xm:sqref>DZ7</xm:sqref>
            </x14:sparkline>
            <x14:sparkline>
              <xm:f>CIT_history_supplement!C8:DY8</xm:f>
              <xm:sqref>DZ8</xm:sqref>
            </x14:sparkline>
            <x14:sparkline>
              <xm:f>CIT_history_supplement!C9:DY9</xm:f>
              <xm:sqref>DZ9</xm:sqref>
            </x14:sparkline>
            <x14:sparkline>
              <xm:f>CIT_history_supplement!C10:DY10</xm:f>
              <xm:sqref>DZ10</xm:sqref>
            </x14:sparkline>
            <x14:sparkline>
              <xm:f>CIT_history_supplement!C11:DY11</xm:f>
              <xm:sqref>DZ11</xm:sqref>
            </x14:sparkline>
            <x14:sparkline>
              <xm:f>CIT_history_supplement!C12:DY12</xm:f>
              <xm:sqref>DZ12</xm:sqref>
            </x14:sparkline>
            <x14:sparkline>
              <xm:f>CIT_history_supplement!C13:DY13</xm:f>
              <xm:sqref>DZ13</xm:sqref>
            </x14:sparkline>
            <x14:sparkline>
              <xm:f>CIT_history_supplement!C14:DY14</xm:f>
              <xm:sqref>DZ14</xm:sqref>
            </x14:sparkline>
            <x14:sparkline>
              <xm:f>CIT_history_supplement!C15:DY15</xm:f>
              <xm:sqref>DZ15</xm:sqref>
            </x14:sparkline>
            <x14:sparkline>
              <xm:f>CIT_history_supplement!C16:DY16</xm:f>
              <xm:sqref>DZ16</xm:sqref>
            </x14:sparkline>
            <x14:sparkline>
              <xm:f>CIT_history_supplement!C17:DY17</xm:f>
              <xm:sqref>DZ17</xm:sqref>
            </x14:sparkline>
            <x14:sparkline>
              <xm:f>CIT_history_supplement!C18:DY18</xm:f>
              <xm:sqref>DZ18</xm:sqref>
            </x14:sparkline>
            <x14:sparkline>
              <xm:f>CIT_history_supplement!C19:DY19</xm:f>
              <xm:sqref>DZ19</xm:sqref>
            </x14:sparkline>
            <x14:sparkline>
              <xm:f>CIT_history_supplement!C20:DY20</xm:f>
              <xm:sqref>DZ20</xm:sqref>
            </x14:sparkline>
            <x14:sparkline>
              <xm:f>CIT_history_supplement!C21:DY21</xm:f>
              <xm:sqref>DZ21</xm:sqref>
            </x14:sparkline>
            <x14:sparkline>
              <xm:f>CIT_history_supplement!C22:DY22</xm:f>
              <xm:sqref>DZ22</xm:sqref>
            </x14:sparkline>
            <x14:sparkline>
              <xm:f>CIT_history_supplement!C23:DY23</xm:f>
              <xm:sqref>DZ23</xm:sqref>
            </x14:sparkline>
            <x14:sparkline>
              <xm:f>CIT_history_supplement!C24:DY24</xm:f>
              <xm:sqref>DZ24</xm:sqref>
            </x14:sparkline>
            <x14:sparkline>
              <xm:f>CIT_history_supplement!C25:DY25</xm:f>
              <xm:sqref>DZ25</xm:sqref>
            </x14:sparkline>
            <x14:sparkline>
              <xm:f>CIT_history_supplement!C26:DY26</xm:f>
              <xm:sqref>DZ26</xm:sqref>
            </x14:sparkline>
            <x14:sparkline>
              <xm:f>CIT_history_supplement!C27:DY27</xm:f>
              <xm:sqref>DZ27</xm:sqref>
            </x14:sparkline>
            <x14:sparkline>
              <xm:f>CIT_history_supplement!C28:DY28</xm:f>
              <xm:sqref>DZ28</xm:sqref>
            </x14:sparkline>
            <x14:sparkline>
              <xm:f>CIT_history_supplement!C29:DY29</xm:f>
              <xm:sqref>DZ29</xm:sqref>
            </x14:sparkline>
            <x14:sparkline>
              <xm:f>CIT_history_supplement!C30:DY30</xm:f>
              <xm:sqref>DZ30</xm:sqref>
            </x14:sparkline>
            <x14:sparkline>
              <xm:f>CIT_history_supplement!C31:DY31</xm:f>
              <xm:sqref>DZ31</xm:sqref>
            </x14:sparkline>
            <x14:sparkline>
              <xm:f>CIT_history_supplement!C32:DY32</xm:f>
              <xm:sqref>DZ32</xm:sqref>
            </x14:sparkline>
            <x14:sparkline>
              <xm:f>CIT_history_supplement!C33:DY33</xm:f>
              <xm:sqref>DZ33</xm:sqref>
            </x14:sparkline>
            <x14:sparkline>
              <xm:f>CIT_history_supplement!C34:DY34</xm:f>
              <xm:sqref>DZ34</xm:sqref>
            </x14:sparkline>
            <x14:sparkline>
              <xm:f>CIT_history_supplement!C35:DY35</xm:f>
              <xm:sqref>DZ35</xm:sqref>
            </x14:sparkline>
            <x14:sparkline>
              <xm:f>CIT_history_supplement!C36:DY36</xm:f>
              <xm:sqref>DZ36</xm:sqref>
            </x14:sparkline>
            <x14:sparkline>
              <xm:f>CIT_history_supplement!C37:DY37</xm:f>
              <xm:sqref>DZ37</xm:sqref>
            </x14:sparkline>
            <x14:sparkline>
              <xm:f>CIT_history_supplement!C38:DY38</xm:f>
              <xm:sqref>DZ38</xm:sqref>
            </x14:sparkline>
            <x14:sparkline>
              <xm:f>CIT_history_supplement!C39:DY39</xm:f>
              <xm:sqref>DZ39</xm:sqref>
            </x14:sparkline>
            <x14:sparkline>
              <xm:f>CIT_history_supplement!C40:DY40</xm:f>
              <xm:sqref>DZ40</xm:sqref>
            </x14:sparkline>
            <x14:sparkline>
              <xm:f>CIT_history_supplement!C41:DY41</xm:f>
              <xm:sqref>DZ41</xm:sqref>
            </x14:sparkline>
            <x14:sparkline>
              <xm:f>CIT_history_supplement!C42:DY42</xm:f>
              <xm:sqref>DZ42</xm:sqref>
            </x14:sparkline>
            <x14:sparkline>
              <xm:f>CIT_history_supplement!C43:DY43</xm:f>
              <xm:sqref>DZ43</xm:sqref>
            </x14:sparkline>
            <x14:sparkline>
              <xm:f>CIT_history_supplement!C44:DY44</xm:f>
              <xm:sqref>DZ44</xm:sqref>
            </x14:sparkline>
            <x14:sparkline>
              <xm:f>CIT_history_supplement!C45:DY45</xm:f>
              <xm:sqref>DZ45</xm:sqref>
            </x14:sparkline>
            <x14:sparkline>
              <xm:f>CIT_history_supplement!C46:DY46</xm:f>
              <xm:sqref>DZ46</xm:sqref>
            </x14:sparkline>
            <x14:sparkline>
              <xm:f>CIT_history_supplement!C47:DY47</xm:f>
              <xm:sqref>DZ47</xm:sqref>
            </x14:sparkline>
            <x14:sparkline>
              <xm:f>CIT_history_supplement!C48:DY48</xm:f>
              <xm:sqref>DZ48</xm:sqref>
            </x14:sparkline>
            <x14:sparkline>
              <xm:f>CIT_history_supplement!C49:DY49</xm:f>
              <xm:sqref>DZ49</xm:sqref>
            </x14:sparkline>
            <x14:sparkline>
              <xm:f>CIT_history_supplement!C50:DY50</xm:f>
              <xm:sqref>DZ50</xm:sqref>
            </x14:sparkline>
            <x14:sparkline>
              <xm:f>CIT_history_supplement!C51:DY51</xm:f>
              <xm:sqref>DZ51</xm:sqref>
            </x14:sparkline>
            <x14:sparkline>
              <xm:f>CIT_history_supplement!C52:DY52</xm:f>
              <xm:sqref>DZ52</xm:sqref>
            </x14:sparkline>
            <x14:sparkline>
              <xm:f>CIT_history_supplement!C53:DY53</xm:f>
              <xm:sqref>DZ53</xm:sqref>
            </x14:sparkline>
            <x14:sparkline>
              <xm:f>CIT_history_supplement!C54:DY54</xm:f>
              <xm:sqref>DZ54</xm:sqref>
            </x14:sparkline>
            <x14:sparkline>
              <xm:f>CIT_history_supplement!C55:DY55</xm:f>
              <xm:sqref>DZ55</xm:sqref>
            </x14:sparkline>
            <x14:sparkline>
              <xm:f>CIT_history_supplement!C56:DY56</xm:f>
              <xm:sqref>DZ56</xm:sqref>
            </x14:sparkline>
            <x14:sparkline>
              <xm:f>CIT_history_supplement!C57:DY57</xm:f>
              <xm:sqref>DZ57</xm:sqref>
            </x14:sparkline>
            <x14:sparkline>
              <xm:f>CIT_history_supplement!C58:DY58</xm:f>
              <xm:sqref>DZ58</xm:sqref>
            </x14:sparkline>
            <x14:sparkline>
              <xm:f>CIT_history_supplement!C59:DY59</xm:f>
              <xm:sqref>DZ59</xm:sqref>
            </x14:sparkline>
            <x14:sparkline>
              <xm:f>CIT_history_supplement!C60:DY60</xm:f>
              <xm:sqref>DZ60</xm:sqref>
            </x14:sparkline>
            <x14:sparkline>
              <xm:f>CIT_history_supplement!C61:DY61</xm:f>
              <xm:sqref>DZ61</xm:sqref>
            </x14:sparkline>
            <x14:sparkline>
              <xm:f>CIT_history_supplement!C62:DY62</xm:f>
              <xm:sqref>DZ62</xm:sqref>
            </x14:sparkline>
            <x14:sparkline>
              <xm:f>CIT_history_supplement!C63:DY63</xm:f>
              <xm:sqref>DZ63</xm:sqref>
            </x14:sparkline>
            <x14:sparkline>
              <xm:f>CIT_history_supplement!C64:DY64</xm:f>
              <xm:sqref>DZ64</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F1BEB-91C3-40E5-829C-1C1CCC51C1B4}">
  <sheetPr>
    <tabColor rgb="FF4D7B90"/>
  </sheetPr>
  <dimension ref="A1:FM61"/>
  <sheetViews>
    <sheetView zoomScaleNormal="100" workbookViewId="0">
      <pane xSplit="1" ySplit="1" topLeftCell="CB2" activePane="bottomRight" state="frozen"/>
      <selection pane="topRight" activeCell="AD17" sqref="AD17"/>
      <selection pane="bottomLeft" activeCell="AD17" sqref="AD17"/>
      <selection pane="bottomRight"/>
    </sheetView>
  </sheetViews>
  <sheetFormatPr defaultColWidth="8.6640625" defaultRowHeight="15" customHeight="1"/>
  <cols>
    <col min="1" max="1" width="23.6640625" style="5" customWidth="1"/>
    <col min="2" max="128" width="10.6640625" style="4" customWidth="1"/>
    <col min="129" max="129" width="10.6640625" style="15" customWidth="1"/>
  </cols>
  <sheetData>
    <row r="1" spans="1:169" s="9" customFormat="1" ht="39" customHeight="1">
      <c r="A1" s="78" t="s">
        <v>97</v>
      </c>
      <c r="B1" s="79">
        <v>1900</v>
      </c>
      <c r="C1" s="79">
        <v>1901</v>
      </c>
      <c r="D1" s="79">
        <v>1902</v>
      </c>
      <c r="E1" s="79">
        <v>1903</v>
      </c>
      <c r="F1" s="79">
        <v>1904</v>
      </c>
      <c r="G1" s="79">
        <v>1905</v>
      </c>
      <c r="H1" s="79">
        <v>1906</v>
      </c>
      <c r="I1" s="79">
        <v>1907</v>
      </c>
      <c r="J1" s="79">
        <v>1908</v>
      </c>
      <c r="K1" s="79">
        <v>1909</v>
      </c>
      <c r="L1" s="79">
        <v>1910</v>
      </c>
      <c r="M1" s="79">
        <v>1911</v>
      </c>
      <c r="N1" s="79">
        <v>1912</v>
      </c>
      <c r="O1" s="79">
        <v>1913</v>
      </c>
      <c r="P1" s="79">
        <v>1914</v>
      </c>
      <c r="Q1" s="79">
        <v>1915</v>
      </c>
      <c r="R1" s="79">
        <v>1916</v>
      </c>
      <c r="S1" s="79">
        <v>1917</v>
      </c>
      <c r="T1" s="79">
        <v>1918</v>
      </c>
      <c r="U1" s="79">
        <v>1919</v>
      </c>
      <c r="V1" s="79">
        <v>1920</v>
      </c>
      <c r="W1" s="79">
        <v>1921</v>
      </c>
      <c r="X1" s="79">
        <v>1922</v>
      </c>
      <c r="Y1" s="79">
        <v>1923</v>
      </c>
      <c r="Z1" s="79">
        <v>1924</v>
      </c>
      <c r="AA1" s="79">
        <v>1925</v>
      </c>
      <c r="AB1" s="79">
        <v>1926</v>
      </c>
      <c r="AC1" s="79">
        <v>1927</v>
      </c>
      <c r="AD1" s="79">
        <v>1928</v>
      </c>
      <c r="AE1" s="79">
        <v>1929</v>
      </c>
      <c r="AF1" s="79">
        <v>1930</v>
      </c>
      <c r="AG1" s="79">
        <v>1931</v>
      </c>
      <c r="AH1" s="79">
        <v>1932</v>
      </c>
      <c r="AI1" s="79">
        <v>1933</v>
      </c>
      <c r="AJ1" s="79">
        <v>1934</v>
      </c>
      <c r="AK1" s="79">
        <v>1935</v>
      </c>
      <c r="AL1" s="79">
        <v>1936</v>
      </c>
      <c r="AM1" s="79">
        <v>1937</v>
      </c>
      <c r="AN1" s="79">
        <v>1938</v>
      </c>
      <c r="AO1" s="79">
        <v>1939</v>
      </c>
      <c r="AP1" s="79">
        <v>1940</v>
      </c>
      <c r="AQ1" s="79">
        <v>1941</v>
      </c>
      <c r="AR1" s="79">
        <v>1942</v>
      </c>
      <c r="AS1" s="79">
        <v>1943</v>
      </c>
      <c r="AT1" s="79">
        <v>1944</v>
      </c>
      <c r="AU1" s="79">
        <v>1945</v>
      </c>
      <c r="AV1" s="79">
        <v>1946</v>
      </c>
      <c r="AW1" s="79">
        <v>1947</v>
      </c>
      <c r="AX1" s="79">
        <v>1948</v>
      </c>
      <c r="AY1" s="79">
        <v>1949</v>
      </c>
      <c r="AZ1" s="79">
        <v>1950</v>
      </c>
      <c r="BA1" s="79">
        <v>1951</v>
      </c>
      <c r="BB1" s="79">
        <v>1952</v>
      </c>
      <c r="BC1" s="79">
        <v>1953</v>
      </c>
      <c r="BD1" s="79">
        <v>1954</v>
      </c>
      <c r="BE1" s="79">
        <v>1955</v>
      </c>
      <c r="BF1" s="79">
        <v>1956</v>
      </c>
      <c r="BG1" s="79">
        <v>1957</v>
      </c>
      <c r="BH1" s="79">
        <v>1958</v>
      </c>
      <c r="BI1" s="79">
        <v>1959</v>
      </c>
      <c r="BJ1" s="79">
        <v>1960</v>
      </c>
      <c r="BK1" s="79">
        <v>1961</v>
      </c>
      <c r="BL1" s="79">
        <v>1962</v>
      </c>
      <c r="BM1" s="79">
        <v>1963</v>
      </c>
      <c r="BN1" s="79">
        <v>1964</v>
      </c>
      <c r="BO1" s="79">
        <v>1965</v>
      </c>
      <c r="BP1" s="79">
        <v>1966</v>
      </c>
      <c r="BQ1" s="79">
        <v>1967</v>
      </c>
      <c r="BR1" s="79">
        <v>1968</v>
      </c>
      <c r="BS1" s="79">
        <v>1969</v>
      </c>
      <c r="BT1" s="79">
        <v>1970</v>
      </c>
      <c r="BU1" s="79">
        <v>1971</v>
      </c>
      <c r="BV1" s="79">
        <v>1972</v>
      </c>
      <c r="BW1" s="79">
        <v>1973</v>
      </c>
      <c r="BX1" s="79">
        <v>1974</v>
      </c>
      <c r="BY1" s="79">
        <v>1975</v>
      </c>
      <c r="BZ1" s="79">
        <v>1976</v>
      </c>
      <c r="CA1" s="79">
        <v>1977</v>
      </c>
      <c r="CB1" s="79">
        <v>1978</v>
      </c>
      <c r="CC1" s="79">
        <v>1979</v>
      </c>
      <c r="CD1" s="79">
        <v>1980</v>
      </c>
      <c r="CE1" s="79">
        <v>1981</v>
      </c>
      <c r="CF1" s="79">
        <v>1982</v>
      </c>
      <c r="CG1" s="79">
        <v>1983</v>
      </c>
      <c r="CH1" s="79">
        <v>1984</v>
      </c>
      <c r="CI1" s="79">
        <v>1985</v>
      </c>
      <c r="CJ1" s="79">
        <v>1986</v>
      </c>
      <c r="CK1" s="79">
        <v>1987</v>
      </c>
      <c r="CL1" s="79">
        <v>1988</v>
      </c>
      <c r="CM1" s="79">
        <v>1989</v>
      </c>
      <c r="CN1" s="79">
        <v>1990</v>
      </c>
      <c r="CO1" s="79">
        <v>1991</v>
      </c>
      <c r="CP1" s="79">
        <v>1992</v>
      </c>
      <c r="CQ1" s="79">
        <v>1993</v>
      </c>
      <c r="CR1" s="79">
        <v>1994</v>
      </c>
      <c r="CS1" s="79">
        <v>1995</v>
      </c>
      <c r="CT1" s="79">
        <v>1996</v>
      </c>
      <c r="CU1" s="79">
        <v>1997</v>
      </c>
      <c r="CV1" s="79">
        <v>1998</v>
      </c>
      <c r="CW1" s="79">
        <v>1999</v>
      </c>
      <c r="CX1" s="79">
        <v>2000</v>
      </c>
      <c r="CY1" s="79">
        <v>2001</v>
      </c>
      <c r="CZ1" s="79">
        <v>2002</v>
      </c>
      <c r="DA1" s="79">
        <v>2003</v>
      </c>
      <c r="DB1" s="79">
        <v>2004</v>
      </c>
      <c r="DC1" s="79">
        <v>2005</v>
      </c>
      <c r="DD1" s="79">
        <v>2006</v>
      </c>
      <c r="DE1" s="79">
        <v>2007</v>
      </c>
      <c r="DF1" s="79">
        <v>2008</v>
      </c>
      <c r="DG1" s="79">
        <v>2009</v>
      </c>
      <c r="DH1" s="79">
        <v>2010</v>
      </c>
      <c r="DI1" s="79">
        <v>2011</v>
      </c>
      <c r="DJ1" s="79">
        <v>2012</v>
      </c>
      <c r="DK1" s="79">
        <v>2013</v>
      </c>
      <c r="DL1" s="79">
        <v>2014</v>
      </c>
      <c r="DM1" s="79">
        <v>2015</v>
      </c>
      <c r="DN1" s="79">
        <v>2016</v>
      </c>
      <c r="DO1" s="79">
        <v>2017</v>
      </c>
      <c r="DP1" s="79">
        <v>2018</v>
      </c>
      <c r="DQ1" s="79">
        <v>2019</v>
      </c>
      <c r="DR1" s="79">
        <v>2020</v>
      </c>
      <c r="DS1" s="79">
        <v>2021</v>
      </c>
      <c r="DT1" s="79">
        <v>2022</v>
      </c>
      <c r="DU1" s="79">
        <v>2023</v>
      </c>
      <c r="DV1" s="79">
        <v>2024</v>
      </c>
      <c r="DW1" s="79">
        <v>2025</v>
      </c>
      <c r="DX1" s="20">
        <v>2026</v>
      </c>
      <c r="DY1" s="70">
        <v>2027</v>
      </c>
    </row>
    <row r="2" spans="1:169" ht="15" customHeight="1">
      <c r="A2" s="136" t="s">
        <v>26</v>
      </c>
      <c r="B2" s="116" t="s">
        <v>89</v>
      </c>
      <c r="C2" s="90" t="s">
        <v>89</v>
      </c>
      <c r="D2" s="90" t="s">
        <v>89</v>
      </c>
      <c r="E2" s="90" t="s">
        <v>89</v>
      </c>
      <c r="F2" s="90" t="s">
        <v>89</v>
      </c>
      <c r="G2" s="90" t="s">
        <v>89</v>
      </c>
      <c r="H2" s="90" t="s">
        <v>89</v>
      </c>
      <c r="I2" s="90" t="s">
        <v>89</v>
      </c>
      <c r="J2" s="90" t="s">
        <v>89</v>
      </c>
      <c r="K2" s="90" t="s">
        <v>89</v>
      </c>
      <c r="L2" s="90" t="s">
        <v>89</v>
      </c>
      <c r="M2" s="90" t="s">
        <v>89</v>
      </c>
      <c r="N2" s="90" t="s">
        <v>89</v>
      </c>
      <c r="O2" s="90" t="s">
        <v>89</v>
      </c>
      <c r="P2" s="90" t="s">
        <v>89</v>
      </c>
      <c r="Q2" s="90" t="s">
        <v>89</v>
      </c>
      <c r="R2" s="90" t="s">
        <v>89</v>
      </c>
      <c r="S2" s="90" t="s">
        <v>89</v>
      </c>
      <c r="T2" s="90" t="s">
        <v>89</v>
      </c>
      <c r="U2" s="90" t="s">
        <v>89</v>
      </c>
      <c r="V2" s="90" t="s">
        <v>89</v>
      </c>
      <c r="W2" s="90" t="s">
        <v>89</v>
      </c>
      <c r="X2" s="90" t="s">
        <v>89</v>
      </c>
      <c r="Y2" s="90" t="s">
        <v>89</v>
      </c>
      <c r="Z2" s="90" t="s">
        <v>89</v>
      </c>
      <c r="AA2" s="90" t="s">
        <v>89</v>
      </c>
      <c r="AB2" s="90" t="s">
        <v>89</v>
      </c>
      <c r="AC2" s="90" t="s">
        <v>89</v>
      </c>
      <c r="AD2" s="90" t="s">
        <v>89</v>
      </c>
      <c r="AE2" s="90" t="s">
        <v>89</v>
      </c>
      <c r="AF2" s="90" t="s">
        <v>89</v>
      </c>
      <c r="AG2" s="90" t="s">
        <v>89</v>
      </c>
      <c r="AH2" s="90" t="s">
        <v>89</v>
      </c>
      <c r="AI2" s="90">
        <v>1</v>
      </c>
      <c r="AJ2" s="90">
        <v>1</v>
      </c>
      <c r="AK2" s="90">
        <v>1</v>
      </c>
      <c r="AL2" s="90">
        <v>1</v>
      </c>
      <c r="AM2" s="90">
        <v>1</v>
      </c>
      <c r="AN2" s="90">
        <v>1</v>
      </c>
      <c r="AO2" s="90">
        <v>1</v>
      </c>
      <c r="AP2" s="90">
        <v>1</v>
      </c>
      <c r="AQ2" s="90">
        <v>1</v>
      </c>
      <c r="AR2" s="90">
        <v>1</v>
      </c>
      <c r="AS2" s="90">
        <v>1</v>
      </c>
      <c r="AT2" s="90">
        <v>1</v>
      </c>
      <c r="AU2" s="90">
        <v>1</v>
      </c>
      <c r="AV2" s="90">
        <v>1</v>
      </c>
      <c r="AW2" s="90">
        <v>1</v>
      </c>
      <c r="AX2" s="90">
        <v>1</v>
      </c>
      <c r="AY2" s="90">
        <v>1</v>
      </c>
      <c r="AZ2" s="90">
        <v>1</v>
      </c>
      <c r="BA2" s="90">
        <v>1</v>
      </c>
      <c r="BB2" s="90">
        <v>1</v>
      </c>
      <c r="BC2" s="90">
        <v>1</v>
      </c>
      <c r="BD2" s="90">
        <v>1</v>
      </c>
      <c r="BE2" s="90">
        <v>1</v>
      </c>
      <c r="BF2" s="90">
        <v>1</v>
      </c>
      <c r="BG2" s="90">
        <v>1</v>
      </c>
      <c r="BH2" s="90">
        <v>1</v>
      </c>
      <c r="BI2" s="90">
        <v>1</v>
      </c>
      <c r="BJ2" s="90">
        <v>1</v>
      </c>
      <c r="BK2" s="90">
        <v>1</v>
      </c>
      <c r="BL2" s="90">
        <v>1</v>
      </c>
      <c r="BM2" s="90">
        <v>1</v>
      </c>
      <c r="BN2" s="90">
        <v>1</v>
      </c>
      <c r="BO2" s="90">
        <v>1</v>
      </c>
      <c r="BP2" s="90">
        <v>1</v>
      </c>
      <c r="BQ2" s="90">
        <v>1</v>
      </c>
      <c r="BR2" s="90">
        <v>1</v>
      </c>
      <c r="BS2" s="90">
        <v>1</v>
      </c>
      <c r="BT2" s="90">
        <v>1</v>
      </c>
      <c r="BU2" s="90">
        <v>1</v>
      </c>
      <c r="BV2" s="90">
        <v>1</v>
      </c>
      <c r="BW2" s="90">
        <v>1</v>
      </c>
      <c r="BX2" s="90">
        <v>1</v>
      </c>
      <c r="BY2" s="90">
        <v>1</v>
      </c>
      <c r="BZ2" s="90">
        <v>1</v>
      </c>
      <c r="CA2" s="90">
        <v>1</v>
      </c>
      <c r="CB2" s="90">
        <v>1</v>
      </c>
      <c r="CC2" s="90">
        <v>1</v>
      </c>
      <c r="CD2" s="90">
        <v>1</v>
      </c>
      <c r="CE2" s="90">
        <v>1</v>
      </c>
      <c r="CF2" s="90">
        <v>1</v>
      </c>
      <c r="CG2" s="90">
        <v>1</v>
      </c>
      <c r="CH2" s="90">
        <v>1</v>
      </c>
      <c r="CI2" s="90">
        <v>1</v>
      </c>
      <c r="CJ2" s="90">
        <v>1</v>
      </c>
      <c r="CK2" s="90">
        <v>1</v>
      </c>
      <c r="CL2" s="90">
        <v>1</v>
      </c>
      <c r="CM2" s="90">
        <v>1</v>
      </c>
      <c r="CN2" s="90">
        <v>1</v>
      </c>
      <c r="CO2" s="90">
        <v>1</v>
      </c>
      <c r="CP2" s="90">
        <v>1</v>
      </c>
      <c r="CQ2" s="90">
        <v>1</v>
      </c>
      <c r="CR2" s="90">
        <v>1</v>
      </c>
      <c r="CS2" s="90">
        <v>1</v>
      </c>
      <c r="CT2" s="90">
        <v>1</v>
      </c>
      <c r="CU2" s="90">
        <v>1</v>
      </c>
      <c r="CV2" s="90">
        <v>1</v>
      </c>
      <c r="CW2" s="90">
        <v>1</v>
      </c>
      <c r="CX2" s="90">
        <v>1</v>
      </c>
      <c r="CY2" s="90">
        <v>1</v>
      </c>
      <c r="CZ2" s="90">
        <v>1</v>
      </c>
      <c r="DA2" s="90">
        <v>1</v>
      </c>
      <c r="DB2" s="90">
        <v>1</v>
      </c>
      <c r="DC2" s="90">
        <v>1</v>
      </c>
      <c r="DD2" s="90">
        <v>1</v>
      </c>
      <c r="DE2" s="90">
        <v>1</v>
      </c>
      <c r="DF2" s="90">
        <v>1</v>
      </c>
      <c r="DG2" s="90">
        <v>1</v>
      </c>
      <c r="DH2" s="90">
        <v>1</v>
      </c>
      <c r="DI2" s="90">
        <v>1</v>
      </c>
      <c r="DJ2" s="90">
        <v>1</v>
      </c>
      <c r="DK2" s="90">
        <v>1</v>
      </c>
      <c r="DL2" s="90">
        <v>1</v>
      </c>
      <c r="DM2" s="90">
        <v>1</v>
      </c>
      <c r="DN2" s="90">
        <v>1</v>
      </c>
      <c r="DO2" s="90">
        <v>1</v>
      </c>
      <c r="DP2" s="90">
        <v>1</v>
      </c>
      <c r="DQ2" s="90">
        <v>1</v>
      </c>
      <c r="DR2" s="90">
        <v>1</v>
      </c>
      <c r="DS2" s="90">
        <v>1</v>
      </c>
      <c r="DT2" s="90">
        <v>1</v>
      </c>
      <c r="DU2" s="90">
        <v>1</v>
      </c>
      <c r="DV2" s="90">
        <v>1</v>
      </c>
      <c r="DW2" s="90">
        <v>1</v>
      </c>
      <c r="DX2" s="90">
        <v>1</v>
      </c>
      <c r="DY2" s="141">
        <v>1</v>
      </c>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1"/>
      <c r="FK2" s="1"/>
      <c r="FL2" s="1"/>
      <c r="FM2" s="1"/>
    </row>
    <row r="3" spans="1:169" ht="15" customHeight="1">
      <c r="A3" s="137" t="s">
        <v>27</v>
      </c>
      <c r="B3" s="116" t="s">
        <v>89</v>
      </c>
      <c r="C3" s="90" t="s">
        <v>89</v>
      </c>
      <c r="D3" s="90" t="s">
        <v>89</v>
      </c>
      <c r="E3" s="90" t="s">
        <v>89</v>
      </c>
      <c r="F3" s="90" t="s">
        <v>89</v>
      </c>
      <c r="G3" s="90" t="s">
        <v>89</v>
      </c>
      <c r="H3" s="90" t="s">
        <v>89</v>
      </c>
      <c r="I3" s="90" t="s">
        <v>89</v>
      </c>
      <c r="J3" s="90" t="s">
        <v>89</v>
      </c>
      <c r="K3" s="90" t="s">
        <v>89</v>
      </c>
      <c r="L3" s="90" t="s">
        <v>89</v>
      </c>
      <c r="M3" s="90" t="s">
        <v>89</v>
      </c>
      <c r="N3" s="90" t="s">
        <v>89</v>
      </c>
      <c r="O3" s="90" t="s">
        <v>89</v>
      </c>
      <c r="P3" s="90" t="s">
        <v>89</v>
      </c>
      <c r="Q3" s="90" t="s">
        <v>89</v>
      </c>
      <c r="R3" s="90" t="s">
        <v>89</v>
      </c>
      <c r="S3" s="90" t="s">
        <v>89</v>
      </c>
      <c r="T3" s="90" t="s">
        <v>89</v>
      </c>
      <c r="U3" s="90" t="s">
        <v>89</v>
      </c>
      <c r="V3" s="90" t="s">
        <v>89</v>
      </c>
      <c r="W3" s="90" t="s">
        <v>89</v>
      </c>
      <c r="X3" s="90" t="s">
        <v>89</v>
      </c>
      <c r="Y3" s="90" t="s">
        <v>89</v>
      </c>
      <c r="Z3" s="90" t="s">
        <v>89</v>
      </c>
      <c r="AA3" s="90" t="s">
        <v>89</v>
      </c>
      <c r="AB3" s="90" t="s">
        <v>89</v>
      </c>
      <c r="AC3" s="90" t="s">
        <v>89</v>
      </c>
      <c r="AD3" s="90" t="s">
        <v>89</v>
      </c>
      <c r="AE3" s="90" t="s">
        <v>89</v>
      </c>
      <c r="AF3" s="90" t="s">
        <v>89</v>
      </c>
      <c r="AG3" s="90" t="s">
        <v>89</v>
      </c>
      <c r="AH3" s="90" t="s">
        <v>89</v>
      </c>
      <c r="AI3" s="90" t="s">
        <v>89</v>
      </c>
      <c r="AJ3" s="90" t="s">
        <v>89</v>
      </c>
      <c r="AK3" s="90" t="s">
        <v>89</v>
      </c>
      <c r="AL3" s="90" t="s">
        <v>89</v>
      </c>
      <c r="AM3" s="90" t="s">
        <v>89</v>
      </c>
      <c r="AN3" s="90" t="s">
        <v>89</v>
      </c>
      <c r="AO3" s="90" t="s">
        <v>89</v>
      </c>
      <c r="AP3" s="90" t="s">
        <v>89</v>
      </c>
      <c r="AQ3" s="90" t="s">
        <v>89</v>
      </c>
      <c r="AR3" s="90" t="s">
        <v>89</v>
      </c>
      <c r="AS3" s="90" t="s">
        <v>89</v>
      </c>
      <c r="AT3" s="90" t="s">
        <v>89</v>
      </c>
      <c r="AU3" s="90" t="s">
        <v>89</v>
      </c>
      <c r="AV3" s="90" t="s">
        <v>89</v>
      </c>
      <c r="AW3" s="90" t="s">
        <v>89</v>
      </c>
      <c r="AX3" s="90" t="s">
        <v>89</v>
      </c>
      <c r="AY3" s="90">
        <v>0</v>
      </c>
      <c r="AZ3" s="90">
        <v>0</v>
      </c>
      <c r="BA3" s="90">
        <v>0</v>
      </c>
      <c r="BB3" s="90">
        <v>0</v>
      </c>
      <c r="BC3" s="90">
        <v>0</v>
      </c>
      <c r="BD3" s="90">
        <v>0</v>
      </c>
      <c r="BE3" s="90">
        <v>0</v>
      </c>
      <c r="BF3" s="90">
        <v>0</v>
      </c>
      <c r="BG3" s="90">
        <v>0</v>
      </c>
      <c r="BH3" s="90">
        <v>0</v>
      </c>
      <c r="BI3" s="90">
        <v>0</v>
      </c>
      <c r="BJ3" s="90">
        <v>0</v>
      </c>
      <c r="BK3" s="90">
        <v>0</v>
      </c>
      <c r="BL3" s="90">
        <v>0</v>
      </c>
      <c r="BM3" s="90">
        <v>0</v>
      </c>
      <c r="BN3" s="90">
        <v>0</v>
      </c>
      <c r="BO3" s="90">
        <v>0</v>
      </c>
      <c r="BP3" s="90">
        <v>0</v>
      </c>
      <c r="BQ3" s="90">
        <v>0</v>
      </c>
      <c r="BR3" s="90">
        <v>0</v>
      </c>
      <c r="BS3" s="90">
        <v>0</v>
      </c>
      <c r="BT3" s="90">
        <v>0</v>
      </c>
      <c r="BU3" s="90">
        <v>0</v>
      </c>
      <c r="BV3" s="90">
        <v>0</v>
      </c>
      <c r="BW3" s="90">
        <v>0</v>
      </c>
      <c r="BX3" s="90">
        <v>0</v>
      </c>
      <c r="BY3" s="90">
        <v>0</v>
      </c>
      <c r="BZ3" s="90">
        <v>0</v>
      </c>
      <c r="CA3" s="90">
        <v>0</v>
      </c>
      <c r="CB3" s="90">
        <v>0</v>
      </c>
      <c r="CC3" s="90">
        <v>0</v>
      </c>
      <c r="CD3" s="90">
        <v>0</v>
      </c>
      <c r="CE3" s="90">
        <v>0</v>
      </c>
      <c r="CF3" s="90">
        <v>0</v>
      </c>
      <c r="CG3" s="90">
        <v>0</v>
      </c>
      <c r="CH3" s="90">
        <v>0</v>
      </c>
      <c r="CI3" s="90">
        <v>0</v>
      </c>
      <c r="CJ3" s="90">
        <v>0</v>
      </c>
      <c r="CK3" s="90">
        <v>0</v>
      </c>
      <c r="CL3" s="90">
        <v>0</v>
      </c>
      <c r="CM3" s="90">
        <v>0</v>
      </c>
      <c r="CN3" s="90">
        <v>0</v>
      </c>
      <c r="CO3" s="90">
        <v>0</v>
      </c>
      <c r="CP3" s="90">
        <v>0</v>
      </c>
      <c r="CQ3" s="90">
        <v>0</v>
      </c>
      <c r="CR3" s="90">
        <v>0</v>
      </c>
      <c r="CS3" s="90">
        <v>0</v>
      </c>
      <c r="CT3" s="90">
        <v>0</v>
      </c>
      <c r="CU3" s="90">
        <v>0</v>
      </c>
      <c r="CV3" s="90">
        <v>0</v>
      </c>
      <c r="CW3" s="90">
        <v>0</v>
      </c>
      <c r="CX3" s="90">
        <v>0</v>
      </c>
      <c r="CY3" s="90">
        <v>0</v>
      </c>
      <c r="CZ3" s="90">
        <v>0</v>
      </c>
      <c r="DA3" s="90">
        <v>0</v>
      </c>
      <c r="DB3" s="90">
        <v>0</v>
      </c>
      <c r="DC3" s="90">
        <v>0</v>
      </c>
      <c r="DD3" s="90">
        <v>0</v>
      </c>
      <c r="DE3" s="90">
        <v>0</v>
      </c>
      <c r="DF3" s="90">
        <v>0</v>
      </c>
      <c r="DG3" s="90">
        <v>0</v>
      </c>
      <c r="DH3" s="90">
        <v>0</v>
      </c>
      <c r="DI3" s="90">
        <v>0</v>
      </c>
      <c r="DJ3" s="90">
        <v>0</v>
      </c>
      <c r="DK3" s="90">
        <v>0</v>
      </c>
      <c r="DL3" s="90">
        <v>0</v>
      </c>
      <c r="DM3" s="90">
        <v>0</v>
      </c>
      <c r="DN3" s="90">
        <v>0</v>
      </c>
      <c r="DO3" s="90">
        <v>0</v>
      </c>
      <c r="DP3" s="90">
        <v>0</v>
      </c>
      <c r="DQ3" s="90">
        <v>0</v>
      </c>
      <c r="DR3" s="90">
        <v>0</v>
      </c>
      <c r="DS3" s="90">
        <v>0</v>
      </c>
      <c r="DT3" s="90">
        <v>0</v>
      </c>
      <c r="DU3" s="90">
        <v>0</v>
      </c>
      <c r="DV3" s="90">
        <v>0</v>
      </c>
      <c r="DW3" s="90">
        <v>0</v>
      </c>
      <c r="DX3" s="90">
        <v>0</v>
      </c>
      <c r="DY3" s="141">
        <v>0</v>
      </c>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1"/>
      <c r="FK3" s="1"/>
      <c r="FL3" s="1"/>
      <c r="FM3" s="1"/>
    </row>
    <row r="4" spans="1:169" ht="15" customHeight="1">
      <c r="A4" s="137" t="s">
        <v>28</v>
      </c>
      <c r="B4" s="116" t="s">
        <v>89</v>
      </c>
      <c r="C4" s="90" t="s">
        <v>89</v>
      </c>
      <c r="D4" s="90" t="s">
        <v>89</v>
      </c>
      <c r="E4" s="90" t="s">
        <v>89</v>
      </c>
      <c r="F4" s="90" t="s">
        <v>89</v>
      </c>
      <c r="G4" s="90" t="s">
        <v>89</v>
      </c>
      <c r="H4" s="90" t="s">
        <v>89</v>
      </c>
      <c r="I4" s="90" t="s">
        <v>89</v>
      </c>
      <c r="J4" s="90" t="s">
        <v>89</v>
      </c>
      <c r="K4" s="90" t="s">
        <v>89</v>
      </c>
      <c r="L4" s="90" t="s">
        <v>89</v>
      </c>
      <c r="M4" s="90" t="s">
        <v>89</v>
      </c>
      <c r="N4" s="90" t="s">
        <v>89</v>
      </c>
      <c r="O4" s="90" t="s">
        <v>89</v>
      </c>
      <c r="P4" s="90" t="s">
        <v>89</v>
      </c>
      <c r="Q4" s="90" t="s">
        <v>89</v>
      </c>
      <c r="R4" s="90" t="s">
        <v>89</v>
      </c>
      <c r="S4" s="90" t="s">
        <v>89</v>
      </c>
      <c r="T4" s="90" t="s">
        <v>89</v>
      </c>
      <c r="U4" s="90" t="s">
        <v>89</v>
      </c>
      <c r="V4" s="90" t="s">
        <v>89</v>
      </c>
      <c r="W4" s="90" t="s">
        <v>89</v>
      </c>
      <c r="X4" s="90" t="s">
        <v>89</v>
      </c>
      <c r="Y4" s="90" t="s">
        <v>89</v>
      </c>
      <c r="Z4" s="90" t="s">
        <v>89</v>
      </c>
      <c r="AA4" s="90" t="s">
        <v>89</v>
      </c>
      <c r="AB4" s="90" t="s">
        <v>89</v>
      </c>
      <c r="AC4" s="90" t="s">
        <v>89</v>
      </c>
      <c r="AD4" s="90" t="s">
        <v>89</v>
      </c>
      <c r="AE4" s="90" t="s">
        <v>89</v>
      </c>
      <c r="AF4" s="90" t="s">
        <v>89</v>
      </c>
      <c r="AG4" s="90" t="s">
        <v>89</v>
      </c>
      <c r="AH4" s="90" t="s">
        <v>89</v>
      </c>
      <c r="AI4" s="80">
        <v>1</v>
      </c>
      <c r="AJ4" s="80">
        <v>1</v>
      </c>
      <c r="AK4" s="80">
        <v>1</v>
      </c>
      <c r="AL4" s="80">
        <v>1</v>
      </c>
      <c r="AM4" s="80">
        <v>1</v>
      </c>
      <c r="AN4" s="90">
        <v>1</v>
      </c>
      <c r="AO4" s="90">
        <v>1</v>
      </c>
      <c r="AP4" s="90">
        <v>1</v>
      </c>
      <c r="AQ4" s="90">
        <v>1</v>
      </c>
      <c r="AR4" s="90">
        <v>1</v>
      </c>
      <c r="AS4" s="90">
        <v>1</v>
      </c>
      <c r="AT4" s="90">
        <v>1</v>
      </c>
      <c r="AU4" s="90">
        <v>1</v>
      </c>
      <c r="AV4" s="90">
        <v>1</v>
      </c>
      <c r="AW4" s="90">
        <v>1</v>
      </c>
      <c r="AX4" s="90">
        <v>1</v>
      </c>
      <c r="AY4" s="90">
        <v>1</v>
      </c>
      <c r="AZ4" s="90">
        <v>1</v>
      </c>
      <c r="BA4" s="90">
        <v>1</v>
      </c>
      <c r="BB4" s="90">
        <v>1</v>
      </c>
      <c r="BC4" s="90">
        <v>1</v>
      </c>
      <c r="BD4" s="90">
        <v>1</v>
      </c>
      <c r="BE4" s="90">
        <v>1</v>
      </c>
      <c r="BF4" s="90">
        <v>1</v>
      </c>
      <c r="BG4" s="90">
        <v>1</v>
      </c>
      <c r="BH4" s="90">
        <v>1</v>
      </c>
      <c r="BI4" s="90">
        <v>1</v>
      </c>
      <c r="BJ4" s="90">
        <v>1</v>
      </c>
      <c r="BK4" s="90">
        <v>1</v>
      </c>
      <c r="BL4" s="90">
        <v>1</v>
      </c>
      <c r="BM4" s="90">
        <v>1</v>
      </c>
      <c r="BN4" s="90">
        <v>1</v>
      </c>
      <c r="BO4" s="90">
        <v>1</v>
      </c>
      <c r="BP4" s="90">
        <v>1</v>
      </c>
      <c r="BQ4" s="90">
        <v>1</v>
      </c>
      <c r="BR4" s="90">
        <v>1</v>
      </c>
      <c r="BS4" s="90">
        <v>1</v>
      </c>
      <c r="BT4" s="90">
        <v>1</v>
      </c>
      <c r="BU4" s="90">
        <v>1</v>
      </c>
      <c r="BV4" s="90">
        <v>1</v>
      </c>
      <c r="BW4" s="90">
        <v>1</v>
      </c>
      <c r="BX4" s="90">
        <v>1</v>
      </c>
      <c r="BY4" s="90">
        <v>1</v>
      </c>
      <c r="BZ4" s="90">
        <v>1</v>
      </c>
      <c r="CA4" s="90">
        <v>1</v>
      </c>
      <c r="CB4" s="90">
        <v>1</v>
      </c>
      <c r="CC4" s="90">
        <v>1</v>
      </c>
      <c r="CD4" s="90">
        <v>1</v>
      </c>
      <c r="CE4" s="90">
        <v>1</v>
      </c>
      <c r="CF4" s="90">
        <v>1</v>
      </c>
      <c r="CG4" s="90">
        <v>1</v>
      </c>
      <c r="CH4" s="90">
        <v>1</v>
      </c>
      <c r="CI4" s="90">
        <v>1</v>
      </c>
      <c r="CJ4" s="90">
        <v>1</v>
      </c>
      <c r="CK4" s="90">
        <v>1</v>
      </c>
      <c r="CL4" s="90">
        <v>1</v>
      </c>
      <c r="CM4" s="90">
        <v>0</v>
      </c>
      <c r="CN4" s="90">
        <v>0</v>
      </c>
      <c r="CO4" s="90">
        <v>0</v>
      </c>
      <c r="CP4" s="90">
        <v>0</v>
      </c>
      <c r="CQ4" s="90">
        <v>0</v>
      </c>
      <c r="CR4" s="90">
        <v>0</v>
      </c>
      <c r="CS4" s="90">
        <v>0</v>
      </c>
      <c r="CT4" s="90">
        <v>0</v>
      </c>
      <c r="CU4" s="90">
        <v>0</v>
      </c>
      <c r="CV4" s="90">
        <v>0</v>
      </c>
      <c r="CW4" s="90">
        <v>0</v>
      </c>
      <c r="CX4" s="90">
        <v>0</v>
      </c>
      <c r="CY4" s="90">
        <v>0</v>
      </c>
      <c r="CZ4" s="90">
        <v>0</v>
      </c>
      <c r="DA4" s="90">
        <v>0</v>
      </c>
      <c r="DB4" s="90">
        <v>0</v>
      </c>
      <c r="DC4" s="90">
        <v>0</v>
      </c>
      <c r="DD4" s="90">
        <v>0</v>
      </c>
      <c r="DE4" s="90">
        <v>0</v>
      </c>
      <c r="DF4" s="90">
        <v>0</v>
      </c>
      <c r="DG4" s="90">
        <v>0</v>
      </c>
      <c r="DH4" s="90">
        <v>0</v>
      </c>
      <c r="DI4" s="90">
        <v>0</v>
      </c>
      <c r="DJ4" s="90">
        <v>0</v>
      </c>
      <c r="DK4" s="90">
        <v>0</v>
      </c>
      <c r="DL4" s="90">
        <v>0</v>
      </c>
      <c r="DM4" s="90">
        <v>0</v>
      </c>
      <c r="DN4" s="90">
        <v>0</v>
      </c>
      <c r="DO4" s="90">
        <v>0</v>
      </c>
      <c r="DP4" s="90">
        <v>0</v>
      </c>
      <c r="DQ4" s="90">
        <v>0</v>
      </c>
      <c r="DR4" s="90">
        <v>0</v>
      </c>
      <c r="DS4" s="90">
        <v>0</v>
      </c>
      <c r="DT4" s="90">
        <v>0</v>
      </c>
      <c r="DU4" s="90">
        <v>0</v>
      </c>
      <c r="DV4" s="90">
        <v>0</v>
      </c>
      <c r="DW4" s="90">
        <v>0</v>
      </c>
      <c r="DX4" s="90">
        <v>0</v>
      </c>
      <c r="DY4" s="141">
        <v>0</v>
      </c>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1"/>
      <c r="FK4" s="1"/>
      <c r="FL4" s="1"/>
      <c r="FM4" s="1"/>
    </row>
    <row r="5" spans="1:169" ht="15" customHeight="1">
      <c r="A5" s="137" t="s">
        <v>29</v>
      </c>
      <c r="B5" s="116" t="s">
        <v>89</v>
      </c>
      <c r="C5" s="90" t="s">
        <v>89</v>
      </c>
      <c r="D5" s="90" t="s">
        <v>89</v>
      </c>
      <c r="E5" s="90" t="s">
        <v>89</v>
      </c>
      <c r="F5" s="90" t="s">
        <v>89</v>
      </c>
      <c r="G5" s="90" t="s">
        <v>89</v>
      </c>
      <c r="H5" s="90" t="s">
        <v>89</v>
      </c>
      <c r="I5" s="90" t="s">
        <v>89</v>
      </c>
      <c r="J5" s="90" t="s">
        <v>89</v>
      </c>
      <c r="K5" s="90" t="s">
        <v>89</v>
      </c>
      <c r="L5" s="90" t="s">
        <v>89</v>
      </c>
      <c r="M5" s="90" t="s">
        <v>89</v>
      </c>
      <c r="N5" s="90" t="s">
        <v>89</v>
      </c>
      <c r="O5" s="90" t="s">
        <v>89</v>
      </c>
      <c r="P5" s="90" t="s">
        <v>89</v>
      </c>
      <c r="Q5" s="90" t="s">
        <v>89</v>
      </c>
      <c r="R5" s="90" t="s">
        <v>89</v>
      </c>
      <c r="S5" s="90" t="s">
        <v>89</v>
      </c>
      <c r="T5" s="90" t="s">
        <v>89</v>
      </c>
      <c r="U5" s="90" t="s">
        <v>89</v>
      </c>
      <c r="V5" s="90" t="s">
        <v>89</v>
      </c>
      <c r="W5" s="90" t="s">
        <v>89</v>
      </c>
      <c r="X5" s="90" t="s">
        <v>89</v>
      </c>
      <c r="Y5" s="90" t="s">
        <v>89</v>
      </c>
      <c r="Z5" s="90" t="s">
        <v>89</v>
      </c>
      <c r="AA5" s="90" t="s">
        <v>89</v>
      </c>
      <c r="AB5" s="90" t="s">
        <v>89</v>
      </c>
      <c r="AC5" s="90" t="s">
        <v>89</v>
      </c>
      <c r="AD5" s="90" t="s">
        <v>89</v>
      </c>
      <c r="AE5" s="90">
        <v>1</v>
      </c>
      <c r="AF5" s="90">
        <v>1</v>
      </c>
      <c r="AG5" s="90">
        <v>1</v>
      </c>
      <c r="AH5" s="90">
        <v>1</v>
      </c>
      <c r="AI5" s="90">
        <v>1</v>
      </c>
      <c r="AJ5" s="90">
        <v>1</v>
      </c>
      <c r="AK5" s="90">
        <v>1</v>
      </c>
      <c r="AL5" s="90">
        <v>1</v>
      </c>
      <c r="AM5" s="90">
        <v>1</v>
      </c>
      <c r="AN5" s="90">
        <v>1</v>
      </c>
      <c r="AO5" s="90">
        <v>1</v>
      </c>
      <c r="AP5" s="90">
        <v>1</v>
      </c>
      <c r="AQ5" s="90">
        <v>1</v>
      </c>
      <c r="AR5" s="90">
        <v>1</v>
      </c>
      <c r="AS5" s="90">
        <v>1</v>
      </c>
      <c r="AT5" s="90">
        <v>1</v>
      </c>
      <c r="AU5" s="90">
        <v>1</v>
      </c>
      <c r="AV5" s="90">
        <v>0.5</v>
      </c>
      <c r="AW5" s="90">
        <v>0.5</v>
      </c>
      <c r="AX5" s="90">
        <v>0.5</v>
      </c>
      <c r="AY5" s="122">
        <v>0</v>
      </c>
      <c r="AZ5" s="122">
        <v>0</v>
      </c>
      <c r="BA5" s="90">
        <v>0</v>
      </c>
      <c r="BB5" s="90">
        <v>0</v>
      </c>
      <c r="BC5" s="90">
        <v>0</v>
      </c>
      <c r="BD5" s="90">
        <v>0</v>
      </c>
      <c r="BE5" s="90">
        <v>0</v>
      </c>
      <c r="BF5" s="90">
        <v>0</v>
      </c>
      <c r="BG5" s="90">
        <v>0</v>
      </c>
      <c r="BH5" s="90">
        <v>0</v>
      </c>
      <c r="BI5" s="90">
        <v>0</v>
      </c>
      <c r="BJ5" s="90">
        <v>0</v>
      </c>
      <c r="BK5" s="90">
        <v>0</v>
      </c>
      <c r="BL5" s="90">
        <v>0</v>
      </c>
      <c r="BM5" s="90">
        <v>0</v>
      </c>
      <c r="BN5" s="90">
        <v>0</v>
      </c>
      <c r="BO5" s="90">
        <v>0</v>
      </c>
      <c r="BP5" s="90">
        <v>0</v>
      </c>
      <c r="BQ5" s="90">
        <v>0</v>
      </c>
      <c r="BR5" s="90">
        <v>0</v>
      </c>
      <c r="BS5" s="90">
        <v>0</v>
      </c>
      <c r="BT5" s="90">
        <v>0</v>
      </c>
      <c r="BU5" s="90">
        <v>0</v>
      </c>
      <c r="BV5" s="90">
        <v>0</v>
      </c>
      <c r="BW5" s="90">
        <v>0</v>
      </c>
      <c r="BX5" s="90">
        <v>0</v>
      </c>
      <c r="BY5" s="90">
        <v>0</v>
      </c>
      <c r="BZ5" s="90">
        <v>0</v>
      </c>
      <c r="CA5" s="90">
        <v>0</v>
      </c>
      <c r="CB5" s="90">
        <v>0</v>
      </c>
      <c r="CC5" s="90">
        <v>0</v>
      </c>
      <c r="CD5" s="90">
        <v>0</v>
      </c>
      <c r="CE5" s="90">
        <v>0</v>
      </c>
      <c r="CF5" s="90">
        <v>0</v>
      </c>
      <c r="CG5" s="90">
        <v>0</v>
      </c>
      <c r="CH5" s="90">
        <v>0</v>
      </c>
      <c r="CI5" s="90">
        <v>0</v>
      </c>
      <c r="CJ5" s="90">
        <v>0</v>
      </c>
      <c r="CK5" s="90">
        <v>0</v>
      </c>
      <c r="CL5" s="90">
        <v>0</v>
      </c>
      <c r="CM5" s="90">
        <v>0</v>
      </c>
      <c r="CN5" s="90">
        <v>0</v>
      </c>
      <c r="CO5" s="90">
        <v>0</v>
      </c>
      <c r="CP5" s="90">
        <v>0</v>
      </c>
      <c r="CQ5" s="90">
        <v>0</v>
      </c>
      <c r="CR5" s="90">
        <v>0</v>
      </c>
      <c r="CS5" s="90">
        <v>0</v>
      </c>
      <c r="CT5" s="90">
        <v>0</v>
      </c>
      <c r="CU5" s="90">
        <v>0</v>
      </c>
      <c r="CV5" s="90">
        <v>0</v>
      </c>
      <c r="CW5" s="90">
        <v>0</v>
      </c>
      <c r="CX5" s="90">
        <v>0</v>
      </c>
      <c r="CY5" s="90">
        <v>0</v>
      </c>
      <c r="CZ5" s="90">
        <v>0</v>
      </c>
      <c r="DA5" s="90">
        <v>0</v>
      </c>
      <c r="DB5" s="90">
        <v>0</v>
      </c>
      <c r="DC5" s="90">
        <v>0</v>
      </c>
      <c r="DD5" s="90">
        <v>0</v>
      </c>
      <c r="DE5" s="90">
        <v>0</v>
      </c>
      <c r="DF5" s="90">
        <v>0</v>
      </c>
      <c r="DG5" s="90">
        <v>0</v>
      </c>
      <c r="DH5" s="90">
        <v>0</v>
      </c>
      <c r="DI5" s="90">
        <v>0</v>
      </c>
      <c r="DJ5" s="90">
        <v>0</v>
      </c>
      <c r="DK5" s="90">
        <v>0</v>
      </c>
      <c r="DL5" s="90">
        <v>0</v>
      </c>
      <c r="DM5" s="90">
        <v>0</v>
      </c>
      <c r="DN5" s="90">
        <v>0</v>
      </c>
      <c r="DO5" s="90">
        <v>0</v>
      </c>
      <c r="DP5" s="90">
        <v>0</v>
      </c>
      <c r="DQ5" s="90">
        <v>0</v>
      </c>
      <c r="DR5" s="90">
        <v>0</v>
      </c>
      <c r="DS5" s="90">
        <v>0</v>
      </c>
      <c r="DT5" s="90">
        <v>0</v>
      </c>
      <c r="DU5" s="90">
        <v>0</v>
      </c>
      <c r="DV5" s="90">
        <v>0</v>
      </c>
      <c r="DW5" s="90">
        <v>0</v>
      </c>
      <c r="DX5" s="90">
        <v>0</v>
      </c>
      <c r="DY5" s="141">
        <v>0</v>
      </c>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1"/>
      <c r="FK5" s="1"/>
      <c r="FL5" s="1"/>
      <c r="FM5" s="1"/>
    </row>
    <row r="6" spans="1:169" ht="15" customHeight="1">
      <c r="A6" s="137" t="s">
        <v>30</v>
      </c>
      <c r="B6" s="116" t="s">
        <v>89</v>
      </c>
      <c r="C6" s="90" t="s">
        <v>89</v>
      </c>
      <c r="D6" s="90" t="s">
        <v>89</v>
      </c>
      <c r="E6" s="90" t="s">
        <v>89</v>
      </c>
      <c r="F6" s="90" t="s">
        <v>89</v>
      </c>
      <c r="G6" s="90" t="s">
        <v>89</v>
      </c>
      <c r="H6" s="90" t="s">
        <v>89</v>
      </c>
      <c r="I6" s="90" t="s">
        <v>89</v>
      </c>
      <c r="J6" s="90" t="s">
        <v>89</v>
      </c>
      <c r="K6" s="90" t="s">
        <v>89</v>
      </c>
      <c r="L6" s="90" t="s">
        <v>89</v>
      </c>
      <c r="M6" s="90" t="s">
        <v>89</v>
      </c>
      <c r="N6" s="90" t="s">
        <v>89</v>
      </c>
      <c r="O6" s="90" t="s">
        <v>89</v>
      </c>
      <c r="P6" s="90" t="s">
        <v>89</v>
      </c>
      <c r="Q6" s="90" t="s">
        <v>89</v>
      </c>
      <c r="R6" s="90" t="s">
        <v>89</v>
      </c>
      <c r="S6" s="90" t="s">
        <v>89</v>
      </c>
      <c r="T6" s="90" t="s">
        <v>89</v>
      </c>
      <c r="U6" s="90" t="s">
        <v>89</v>
      </c>
      <c r="V6" s="90" t="s">
        <v>89</v>
      </c>
      <c r="W6" s="90" t="s">
        <v>89</v>
      </c>
      <c r="X6" s="90" t="s">
        <v>89</v>
      </c>
      <c r="Y6" s="90" t="s">
        <v>89</v>
      </c>
      <c r="Z6" s="90" t="s">
        <v>89</v>
      </c>
      <c r="AA6" s="90" t="s">
        <v>89</v>
      </c>
      <c r="AB6" s="90" t="s">
        <v>89</v>
      </c>
      <c r="AC6" s="90" t="s">
        <v>89</v>
      </c>
      <c r="AD6" s="90" t="s">
        <v>89</v>
      </c>
      <c r="AE6" s="90">
        <v>1</v>
      </c>
      <c r="AF6" s="90">
        <v>1</v>
      </c>
      <c r="AG6" s="90">
        <v>1</v>
      </c>
      <c r="AH6" s="90">
        <v>1</v>
      </c>
      <c r="AI6" s="90">
        <v>1</v>
      </c>
      <c r="AJ6" s="90">
        <v>1</v>
      </c>
      <c r="AK6" s="90">
        <v>1</v>
      </c>
      <c r="AL6" s="90">
        <v>1</v>
      </c>
      <c r="AM6" s="90">
        <v>1</v>
      </c>
      <c r="AN6" s="90">
        <v>0</v>
      </c>
      <c r="AO6" s="90">
        <v>0</v>
      </c>
      <c r="AP6" s="90">
        <v>0</v>
      </c>
      <c r="AQ6" s="90">
        <v>0</v>
      </c>
      <c r="AR6" s="90">
        <v>0</v>
      </c>
      <c r="AS6" s="90">
        <v>0</v>
      </c>
      <c r="AT6" s="90">
        <v>0</v>
      </c>
      <c r="AU6" s="90">
        <v>0</v>
      </c>
      <c r="AV6" s="90">
        <v>0</v>
      </c>
      <c r="AW6" s="90">
        <v>0</v>
      </c>
      <c r="AX6" s="90">
        <v>0</v>
      </c>
      <c r="AY6" s="90">
        <v>0</v>
      </c>
      <c r="AZ6" s="122">
        <v>0</v>
      </c>
      <c r="BA6" s="90">
        <v>0</v>
      </c>
      <c r="BB6" s="90">
        <v>0</v>
      </c>
      <c r="BC6" s="90">
        <v>0</v>
      </c>
      <c r="BD6" s="90">
        <v>0</v>
      </c>
      <c r="BE6" s="90">
        <v>0</v>
      </c>
      <c r="BF6" s="90">
        <v>0</v>
      </c>
      <c r="BG6" s="90">
        <v>0</v>
      </c>
      <c r="BH6" s="90">
        <v>0</v>
      </c>
      <c r="BI6" s="90">
        <v>0</v>
      </c>
      <c r="BJ6" s="90">
        <v>0</v>
      </c>
      <c r="BK6" s="90">
        <v>0</v>
      </c>
      <c r="BL6" s="90">
        <v>0</v>
      </c>
      <c r="BM6" s="90">
        <v>0</v>
      </c>
      <c r="BN6" s="90">
        <v>0</v>
      </c>
      <c r="BO6" s="90">
        <v>0</v>
      </c>
      <c r="BP6" s="90">
        <v>0</v>
      </c>
      <c r="BQ6" s="90">
        <v>0</v>
      </c>
      <c r="BR6" s="90">
        <v>0</v>
      </c>
      <c r="BS6" s="90">
        <v>0</v>
      </c>
      <c r="BT6" s="90">
        <v>0</v>
      </c>
      <c r="BU6" s="90">
        <v>0</v>
      </c>
      <c r="BV6" s="90">
        <v>0</v>
      </c>
      <c r="BW6" s="90">
        <v>0</v>
      </c>
      <c r="BX6" s="90">
        <v>0</v>
      </c>
      <c r="BY6" s="90">
        <v>0</v>
      </c>
      <c r="BZ6" s="90">
        <v>0</v>
      </c>
      <c r="CA6" s="90">
        <v>0</v>
      </c>
      <c r="CB6" s="90">
        <v>0</v>
      </c>
      <c r="CC6" s="90">
        <v>0</v>
      </c>
      <c r="CD6" s="90">
        <v>0</v>
      </c>
      <c r="CE6" s="90">
        <v>0</v>
      </c>
      <c r="CF6" s="90">
        <v>0</v>
      </c>
      <c r="CG6" s="90">
        <v>0</v>
      </c>
      <c r="CH6" s="90">
        <v>0</v>
      </c>
      <c r="CI6" s="90">
        <v>0</v>
      </c>
      <c r="CJ6" s="90">
        <v>0</v>
      </c>
      <c r="CK6" s="90">
        <v>0</v>
      </c>
      <c r="CL6" s="90">
        <v>0</v>
      </c>
      <c r="CM6" s="90">
        <v>0</v>
      </c>
      <c r="CN6" s="90">
        <v>0</v>
      </c>
      <c r="CO6" s="90">
        <v>0</v>
      </c>
      <c r="CP6" s="90">
        <v>0</v>
      </c>
      <c r="CQ6" s="90">
        <v>0</v>
      </c>
      <c r="CR6" s="90">
        <v>0</v>
      </c>
      <c r="CS6" s="90">
        <v>0</v>
      </c>
      <c r="CT6" s="90">
        <v>0</v>
      </c>
      <c r="CU6" s="90">
        <v>0</v>
      </c>
      <c r="CV6" s="90">
        <v>0</v>
      </c>
      <c r="CW6" s="90">
        <v>0</v>
      </c>
      <c r="CX6" s="90">
        <v>0</v>
      </c>
      <c r="CY6" s="90">
        <v>0</v>
      </c>
      <c r="CZ6" s="90">
        <v>0</v>
      </c>
      <c r="DA6" s="90">
        <v>0</v>
      </c>
      <c r="DB6" s="90">
        <v>0</v>
      </c>
      <c r="DC6" s="90">
        <v>0</v>
      </c>
      <c r="DD6" s="90">
        <v>0</v>
      </c>
      <c r="DE6" s="90">
        <v>0</v>
      </c>
      <c r="DF6" s="90">
        <v>0</v>
      </c>
      <c r="DG6" s="90">
        <v>0</v>
      </c>
      <c r="DH6" s="90">
        <v>0</v>
      </c>
      <c r="DI6" s="90">
        <v>0</v>
      </c>
      <c r="DJ6" s="90">
        <v>0</v>
      </c>
      <c r="DK6" s="90">
        <v>0</v>
      </c>
      <c r="DL6" s="90">
        <v>0</v>
      </c>
      <c r="DM6" s="90">
        <v>0</v>
      </c>
      <c r="DN6" s="90">
        <v>0</v>
      </c>
      <c r="DO6" s="90">
        <v>0</v>
      </c>
      <c r="DP6" s="90">
        <v>0</v>
      </c>
      <c r="DQ6" s="90">
        <v>0</v>
      </c>
      <c r="DR6" s="90">
        <v>0</v>
      </c>
      <c r="DS6" s="90">
        <v>0</v>
      </c>
      <c r="DT6" s="90">
        <v>0</v>
      </c>
      <c r="DU6" s="90">
        <v>0</v>
      </c>
      <c r="DV6" s="90">
        <v>0</v>
      </c>
      <c r="DW6" s="90">
        <v>0</v>
      </c>
      <c r="DX6" s="90">
        <v>0</v>
      </c>
      <c r="DY6" s="141">
        <v>0</v>
      </c>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1"/>
      <c r="FK6" s="1"/>
      <c r="FL6" s="1"/>
      <c r="FM6" s="1"/>
    </row>
    <row r="7" spans="1:169" ht="15" customHeight="1">
      <c r="A7" s="137" t="s">
        <v>31</v>
      </c>
      <c r="B7" s="116" t="s">
        <v>89</v>
      </c>
      <c r="C7" s="90" t="s">
        <v>89</v>
      </c>
      <c r="D7" s="90" t="s">
        <v>89</v>
      </c>
      <c r="E7" s="90" t="s">
        <v>89</v>
      </c>
      <c r="F7" s="90" t="s">
        <v>89</v>
      </c>
      <c r="G7" s="90" t="s">
        <v>89</v>
      </c>
      <c r="H7" s="90" t="s">
        <v>89</v>
      </c>
      <c r="I7" s="90" t="s">
        <v>89</v>
      </c>
      <c r="J7" s="90" t="s">
        <v>89</v>
      </c>
      <c r="K7" s="90" t="s">
        <v>89</v>
      </c>
      <c r="L7" s="90" t="s">
        <v>89</v>
      </c>
      <c r="M7" s="90" t="s">
        <v>89</v>
      </c>
      <c r="N7" s="90" t="s">
        <v>89</v>
      </c>
      <c r="O7" s="90" t="s">
        <v>89</v>
      </c>
      <c r="P7" s="90" t="s">
        <v>89</v>
      </c>
      <c r="Q7" s="90" t="s">
        <v>89</v>
      </c>
      <c r="R7" s="90" t="s">
        <v>89</v>
      </c>
      <c r="S7" s="90" t="s">
        <v>89</v>
      </c>
      <c r="T7" s="90" t="s">
        <v>89</v>
      </c>
      <c r="U7" s="90" t="s">
        <v>89</v>
      </c>
      <c r="V7" s="90" t="s">
        <v>89</v>
      </c>
      <c r="W7" s="90" t="s">
        <v>89</v>
      </c>
      <c r="X7" s="90" t="s">
        <v>89</v>
      </c>
      <c r="Y7" s="90" t="s">
        <v>89</v>
      </c>
      <c r="Z7" s="90" t="s">
        <v>89</v>
      </c>
      <c r="AA7" s="90" t="s">
        <v>89</v>
      </c>
      <c r="AB7" s="90" t="s">
        <v>89</v>
      </c>
      <c r="AC7" s="90" t="s">
        <v>89</v>
      </c>
      <c r="AD7" s="90" t="s">
        <v>89</v>
      </c>
      <c r="AE7" s="90" t="s">
        <v>89</v>
      </c>
      <c r="AF7" s="90" t="s">
        <v>89</v>
      </c>
      <c r="AG7" s="90" t="s">
        <v>89</v>
      </c>
      <c r="AH7" s="90" t="s">
        <v>89</v>
      </c>
      <c r="AI7" s="90" t="s">
        <v>89</v>
      </c>
      <c r="AJ7" s="90" t="s">
        <v>89</v>
      </c>
      <c r="AK7" s="90" t="s">
        <v>89</v>
      </c>
      <c r="AL7" s="90" t="s">
        <v>89</v>
      </c>
      <c r="AM7" s="90">
        <v>1</v>
      </c>
      <c r="AN7" s="90">
        <v>1</v>
      </c>
      <c r="AO7" s="90">
        <v>1</v>
      </c>
      <c r="AP7" s="90">
        <v>1</v>
      </c>
      <c r="AQ7" s="90">
        <v>1</v>
      </c>
      <c r="AR7" s="90">
        <v>1</v>
      </c>
      <c r="AS7" s="90">
        <v>1</v>
      </c>
      <c r="AT7" s="90">
        <v>1</v>
      </c>
      <c r="AU7" s="90">
        <v>1</v>
      </c>
      <c r="AV7" s="90">
        <v>1</v>
      </c>
      <c r="AW7" s="90">
        <v>1</v>
      </c>
      <c r="AX7" s="90">
        <v>1</v>
      </c>
      <c r="AY7" s="90">
        <v>1</v>
      </c>
      <c r="AZ7" s="90">
        <v>1</v>
      </c>
      <c r="BA7" s="90">
        <v>1</v>
      </c>
      <c r="BB7" s="90">
        <v>1</v>
      </c>
      <c r="BC7" s="90">
        <v>1</v>
      </c>
      <c r="BD7" s="90">
        <v>1</v>
      </c>
      <c r="BE7" s="90">
        <v>1</v>
      </c>
      <c r="BF7" s="90">
        <v>1</v>
      </c>
      <c r="BG7" s="90">
        <v>1</v>
      </c>
      <c r="BH7" s="90">
        <v>1</v>
      </c>
      <c r="BI7" s="90">
        <v>0</v>
      </c>
      <c r="BJ7" s="90">
        <v>0</v>
      </c>
      <c r="BK7" s="90">
        <v>0</v>
      </c>
      <c r="BL7" s="90">
        <v>0</v>
      </c>
      <c r="BM7" s="90">
        <v>0</v>
      </c>
      <c r="BN7" s="90">
        <v>0</v>
      </c>
      <c r="BO7" s="90">
        <v>0</v>
      </c>
      <c r="BP7" s="90">
        <v>0</v>
      </c>
      <c r="BQ7" s="90">
        <v>0</v>
      </c>
      <c r="BR7" s="90">
        <v>0</v>
      </c>
      <c r="BS7" s="90">
        <v>0</v>
      </c>
      <c r="BT7" s="90">
        <v>0</v>
      </c>
      <c r="BU7" s="90">
        <v>0</v>
      </c>
      <c r="BV7" s="90">
        <v>0</v>
      </c>
      <c r="BW7" s="90">
        <v>0</v>
      </c>
      <c r="BX7" s="90">
        <v>0</v>
      </c>
      <c r="BY7" s="90">
        <v>0</v>
      </c>
      <c r="BZ7" s="90">
        <v>0</v>
      </c>
      <c r="CA7" s="90">
        <v>0</v>
      </c>
      <c r="CB7" s="90">
        <v>0</v>
      </c>
      <c r="CC7" s="90">
        <v>0</v>
      </c>
      <c r="CD7" s="90">
        <v>0</v>
      </c>
      <c r="CE7" s="90">
        <v>0</v>
      </c>
      <c r="CF7" s="90">
        <v>0</v>
      </c>
      <c r="CG7" s="90">
        <v>0</v>
      </c>
      <c r="CH7" s="90">
        <v>0</v>
      </c>
      <c r="CI7" s="90">
        <v>0</v>
      </c>
      <c r="CJ7" s="90">
        <v>0</v>
      </c>
      <c r="CK7" s="90">
        <v>0</v>
      </c>
      <c r="CL7" s="90">
        <v>0</v>
      </c>
      <c r="CM7" s="90">
        <v>0</v>
      </c>
      <c r="CN7" s="90">
        <v>0</v>
      </c>
      <c r="CO7" s="90">
        <v>0</v>
      </c>
      <c r="CP7" s="90">
        <v>0</v>
      </c>
      <c r="CQ7" s="90">
        <v>0</v>
      </c>
      <c r="CR7" s="90">
        <v>0</v>
      </c>
      <c r="CS7" s="90">
        <v>0</v>
      </c>
      <c r="CT7" s="90">
        <v>0</v>
      </c>
      <c r="CU7" s="90">
        <v>0</v>
      </c>
      <c r="CV7" s="90">
        <v>0</v>
      </c>
      <c r="CW7" s="90">
        <v>0</v>
      </c>
      <c r="CX7" s="90">
        <v>0</v>
      </c>
      <c r="CY7" s="90">
        <v>0</v>
      </c>
      <c r="CZ7" s="90">
        <v>0</v>
      </c>
      <c r="DA7" s="90">
        <v>0</v>
      </c>
      <c r="DB7" s="90">
        <v>0</v>
      </c>
      <c r="DC7" s="90">
        <v>0</v>
      </c>
      <c r="DD7" s="90">
        <v>0</v>
      </c>
      <c r="DE7" s="90">
        <v>0</v>
      </c>
      <c r="DF7" s="90">
        <v>0</v>
      </c>
      <c r="DG7" s="90">
        <v>0</v>
      </c>
      <c r="DH7" s="90">
        <v>0</v>
      </c>
      <c r="DI7" s="90">
        <v>0</v>
      </c>
      <c r="DJ7" s="90">
        <v>0</v>
      </c>
      <c r="DK7" s="90">
        <v>0</v>
      </c>
      <c r="DL7" s="90">
        <v>0</v>
      </c>
      <c r="DM7" s="90">
        <v>0</v>
      </c>
      <c r="DN7" s="90">
        <v>0</v>
      </c>
      <c r="DO7" s="90">
        <v>0</v>
      </c>
      <c r="DP7" s="90">
        <v>0</v>
      </c>
      <c r="DQ7" s="90">
        <v>0</v>
      </c>
      <c r="DR7" s="90">
        <v>0</v>
      </c>
      <c r="DS7" s="90">
        <v>0</v>
      </c>
      <c r="DT7" s="90">
        <v>0</v>
      </c>
      <c r="DU7" s="90">
        <v>0</v>
      </c>
      <c r="DV7" s="90">
        <v>0</v>
      </c>
      <c r="DW7" s="90">
        <v>0</v>
      </c>
      <c r="DX7" s="90">
        <v>0</v>
      </c>
      <c r="DY7" s="141">
        <v>0</v>
      </c>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1"/>
      <c r="FK7" s="1"/>
      <c r="FL7" s="1"/>
      <c r="FM7" s="1"/>
    </row>
    <row r="8" spans="1:169" ht="15" customHeight="1">
      <c r="A8" s="137" t="s">
        <v>32</v>
      </c>
      <c r="B8" s="116" t="s">
        <v>89</v>
      </c>
      <c r="C8" s="90" t="s">
        <v>89</v>
      </c>
      <c r="D8" s="90" t="s">
        <v>89</v>
      </c>
      <c r="E8" s="90" t="s">
        <v>89</v>
      </c>
      <c r="F8" s="90" t="s">
        <v>89</v>
      </c>
      <c r="G8" s="90" t="s">
        <v>89</v>
      </c>
      <c r="H8" s="90" t="s">
        <v>89</v>
      </c>
      <c r="I8" s="90" t="s">
        <v>89</v>
      </c>
      <c r="J8" s="90" t="s">
        <v>89</v>
      </c>
      <c r="K8" s="90" t="s">
        <v>89</v>
      </c>
      <c r="L8" s="90" t="s">
        <v>89</v>
      </c>
      <c r="M8" s="90" t="s">
        <v>89</v>
      </c>
      <c r="N8" s="90" t="s">
        <v>89</v>
      </c>
      <c r="O8" s="90" t="s">
        <v>89</v>
      </c>
      <c r="P8" s="90" t="s">
        <v>89</v>
      </c>
      <c r="Q8" s="90">
        <v>0</v>
      </c>
      <c r="R8" s="90">
        <v>0</v>
      </c>
      <c r="S8" s="90">
        <v>0</v>
      </c>
      <c r="T8" s="90">
        <v>0</v>
      </c>
      <c r="U8" s="90">
        <v>0</v>
      </c>
      <c r="V8" s="90">
        <v>0</v>
      </c>
      <c r="W8" s="90">
        <v>0</v>
      </c>
      <c r="X8" s="90">
        <v>0</v>
      </c>
      <c r="Y8" s="90">
        <v>0</v>
      </c>
      <c r="Z8" s="90">
        <v>0</v>
      </c>
      <c r="AA8" s="90">
        <v>0</v>
      </c>
      <c r="AB8" s="90">
        <v>0</v>
      </c>
      <c r="AC8" s="90">
        <v>0</v>
      </c>
      <c r="AD8" s="90">
        <v>0</v>
      </c>
      <c r="AE8" s="90">
        <v>0</v>
      </c>
      <c r="AF8" s="90">
        <v>0</v>
      </c>
      <c r="AG8" s="90">
        <v>0</v>
      </c>
      <c r="AH8" s="90">
        <v>0</v>
      </c>
      <c r="AI8" s="90">
        <v>0</v>
      </c>
      <c r="AJ8" s="90">
        <v>0</v>
      </c>
      <c r="AK8" s="90">
        <v>0</v>
      </c>
      <c r="AL8" s="90">
        <v>0</v>
      </c>
      <c r="AM8" s="90">
        <v>0</v>
      </c>
      <c r="AN8" s="90">
        <v>0</v>
      </c>
      <c r="AO8" s="90">
        <v>0</v>
      </c>
      <c r="AP8" s="90">
        <v>0</v>
      </c>
      <c r="AQ8" s="90">
        <v>0</v>
      </c>
      <c r="AR8" s="90">
        <v>0</v>
      </c>
      <c r="AS8" s="90">
        <v>0</v>
      </c>
      <c r="AT8" s="90">
        <v>0</v>
      </c>
      <c r="AU8" s="90">
        <v>0</v>
      </c>
      <c r="AV8" s="90">
        <v>0</v>
      </c>
      <c r="AW8" s="90">
        <v>0</v>
      </c>
      <c r="AX8" s="90">
        <v>0</v>
      </c>
      <c r="AY8" s="90">
        <v>0</v>
      </c>
      <c r="AZ8" s="122">
        <v>0</v>
      </c>
      <c r="BA8" s="90">
        <v>0</v>
      </c>
      <c r="BB8" s="90">
        <v>0</v>
      </c>
      <c r="BC8" s="90">
        <v>0</v>
      </c>
      <c r="BD8" s="90">
        <v>0</v>
      </c>
      <c r="BE8" s="90">
        <v>0</v>
      </c>
      <c r="BF8" s="90">
        <v>0</v>
      </c>
      <c r="BG8" s="90">
        <v>0</v>
      </c>
      <c r="BH8" s="90">
        <v>0</v>
      </c>
      <c r="BI8" s="90">
        <v>0</v>
      </c>
      <c r="BJ8" s="90">
        <v>0</v>
      </c>
      <c r="BK8" s="90">
        <v>0</v>
      </c>
      <c r="BL8" s="90">
        <v>0</v>
      </c>
      <c r="BM8" s="90">
        <v>0</v>
      </c>
      <c r="BN8" s="90">
        <v>0</v>
      </c>
      <c r="BO8" s="90">
        <v>0</v>
      </c>
      <c r="BP8" s="90">
        <v>0</v>
      </c>
      <c r="BQ8" s="90">
        <v>0</v>
      </c>
      <c r="BR8" s="90">
        <v>0</v>
      </c>
      <c r="BS8" s="90">
        <v>0</v>
      </c>
      <c r="BT8" s="90">
        <v>0</v>
      </c>
      <c r="BU8" s="90">
        <v>0</v>
      </c>
      <c r="BV8" s="90">
        <v>0</v>
      </c>
      <c r="BW8" s="90">
        <v>0</v>
      </c>
      <c r="BX8" s="90">
        <v>0</v>
      </c>
      <c r="BY8" s="90">
        <v>0</v>
      </c>
      <c r="BZ8" s="90">
        <v>0</v>
      </c>
      <c r="CA8" s="90">
        <v>0</v>
      </c>
      <c r="CB8" s="90">
        <v>0</v>
      </c>
      <c r="CC8" s="90">
        <v>0</v>
      </c>
      <c r="CD8" s="90">
        <v>0</v>
      </c>
      <c r="CE8" s="90">
        <v>0</v>
      </c>
      <c r="CF8" s="90">
        <v>0</v>
      </c>
      <c r="CG8" s="90">
        <v>0</v>
      </c>
      <c r="CH8" s="90">
        <v>0</v>
      </c>
      <c r="CI8" s="90">
        <v>0</v>
      </c>
      <c r="CJ8" s="90">
        <v>0</v>
      </c>
      <c r="CK8" s="90">
        <v>0</v>
      </c>
      <c r="CL8" s="90">
        <v>0</v>
      </c>
      <c r="CM8" s="90">
        <v>0</v>
      </c>
      <c r="CN8" s="90">
        <v>0</v>
      </c>
      <c r="CO8" s="90">
        <v>0</v>
      </c>
      <c r="CP8" s="90">
        <v>0</v>
      </c>
      <c r="CQ8" s="90">
        <v>0</v>
      </c>
      <c r="CR8" s="90">
        <v>0</v>
      </c>
      <c r="CS8" s="90">
        <v>0</v>
      </c>
      <c r="CT8" s="90">
        <v>0</v>
      </c>
      <c r="CU8" s="90">
        <v>0</v>
      </c>
      <c r="CV8" s="90">
        <v>0</v>
      </c>
      <c r="CW8" s="90">
        <v>0</v>
      </c>
      <c r="CX8" s="90">
        <v>0</v>
      </c>
      <c r="CY8" s="90">
        <v>0</v>
      </c>
      <c r="CZ8" s="90">
        <v>0</v>
      </c>
      <c r="DA8" s="90">
        <v>0</v>
      </c>
      <c r="DB8" s="90">
        <v>0</v>
      </c>
      <c r="DC8" s="90">
        <v>0</v>
      </c>
      <c r="DD8" s="90">
        <v>0</v>
      </c>
      <c r="DE8" s="90">
        <v>0</v>
      </c>
      <c r="DF8" s="90">
        <v>0</v>
      </c>
      <c r="DG8" s="90">
        <v>0</v>
      </c>
      <c r="DH8" s="90">
        <v>0</v>
      </c>
      <c r="DI8" s="90">
        <v>0</v>
      </c>
      <c r="DJ8" s="90">
        <v>0</v>
      </c>
      <c r="DK8" s="90">
        <v>0</v>
      </c>
      <c r="DL8" s="90">
        <v>0</v>
      </c>
      <c r="DM8" s="90">
        <v>0</v>
      </c>
      <c r="DN8" s="90">
        <v>0</v>
      </c>
      <c r="DO8" s="90">
        <v>0</v>
      </c>
      <c r="DP8" s="90">
        <v>0</v>
      </c>
      <c r="DQ8" s="90">
        <v>0</v>
      </c>
      <c r="DR8" s="90">
        <v>0</v>
      </c>
      <c r="DS8" s="90">
        <v>0</v>
      </c>
      <c r="DT8" s="90">
        <v>0</v>
      </c>
      <c r="DU8" s="90">
        <v>0</v>
      </c>
      <c r="DV8" s="90">
        <v>0</v>
      </c>
      <c r="DW8" s="90">
        <v>0</v>
      </c>
      <c r="DX8" s="90">
        <v>0</v>
      </c>
      <c r="DY8" s="141">
        <v>0</v>
      </c>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1"/>
      <c r="FK8" s="1"/>
      <c r="FL8" s="1"/>
      <c r="FM8" s="1"/>
    </row>
    <row r="9" spans="1:169" ht="15" customHeight="1">
      <c r="A9" s="137" t="s">
        <v>33</v>
      </c>
      <c r="B9" s="116" t="s">
        <v>89</v>
      </c>
      <c r="C9" s="90" t="s">
        <v>89</v>
      </c>
      <c r="D9" s="90" t="s">
        <v>89</v>
      </c>
      <c r="E9" s="90" t="s">
        <v>89</v>
      </c>
      <c r="F9" s="90" t="s">
        <v>89</v>
      </c>
      <c r="G9" s="90" t="s">
        <v>89</v>
      </c>
      <c r="H9" s="90" t="s">
        <v>89</v>
      </c>
      <c r="I9" s="90" t="s">
        <v>89</v>
      </c>
      <c r="J9" s="90" t="s">
        <v>89</v>
      </c>
      <c r="K9" s="90" t="s">
        <v>89</v>
      </c>
      <c r="L9" s="90" t="s">
        <v>89</v>
      </c>
      <c r="M9" s="90" t="s">
        <v>89</v>
      </c>
      <c r="N9" s="90" t="s">
        <v>89</v>
      </c>
      <c r="O9" s="90" t="s">
        <v>89</v>
      </c>
      <c r="P9" s="90" t="s">
        <v>89</v>
      </c>
      <c r="Q9" s="90" t="s">
        <v>89</v>
      </c>
      <c r="R9" s="90" t="s">
        <v>89</v>
      </c>
      <c r="S9" s="90" t="s">
        <v>89</v>
      </c>
      <c r="T9" s="90" t="s">
        <v>89</v>
      </c>
      <c r="U9" s="90" t="s">
        <v>89</v>
      </c>
      <c r="V9" s="90" t="s">
        <v>89</v>
      </c>
      <c r="W9" s="90" t="s">
        <v>89</v>
      </c>
      <c r="X9" s="90" t="s">
        <v>89</v>
      </c>
      <c r="Y9" s="90" t="s">
        <v>89</v>
      </c>
      <c r="Z9" s="90" t="s">
        <v>89</v>
      </c>
      <c r="AA9" s="90" t="s">
        <v>89</v>
      </c>
      <c r="AB9" s="90" t="s">
        <v>89</v>
      </c>
      <c r="AC9" s="90" t="s">
        <v>89</v>
      </c>
      <c r="AD9" s="90" t="s">
        <v>89</v>
      </c>
      <c r="AE9" s="90" t="s">
        <v>89</v>
      </c>
      <c r="AF9" s="90" t="s">
        <v>89</v>
      </c>
      <c r="AG9" s="90" t="s">
        <v>89</v>
      </c>
      <c r="AH9" s="90" t="s">
        <v>89</v>
      </c>
      <c r="AI9" s="90" t="s">
        <v>89</v>
      </c>
      <c r="AJ9" s="90" t="s">
        <v>89</v>
      </c>
      <c r="AK9" s="90" t="s">
        <v>89</v>
      </c>
      <c r="AL9" s="90" t="s">
        <v>89</v>
      </c>
      <c r="AM9" s="90" t="s">
        <v>89</v>
      </c>
      <c r="AN9" s="90" t="s">
        <v>89</v>
      </c>
      <c r="AO9" s="90" t="s">
        <v>89</v>
      </c>
      <c r="AP9" s="90" t="s">
        <v>89</v>
      </c>
      <c r="AQ9" s="90" t="s">
        <v>89</v>
      </c>
      <c r="AR9" s="90" t="s">
        <v>89</v>
      </c>
      <c r="AS9" s="90" t="s">
        <v>89</v>
      </c>
      <c r="AT9" s="90" t="s">
        <v>89</v>
      </c>
      <c r="AU9" s="90" t="s">
        <v>89</v>
      </c>
      <c r="AV9" s="90" t="s">
        <v>89</v>
      </c>
      <c r="AW9" s="90" t="s">
        <v>89</v>
      </c>
      <c r="AX9" s="90" t="s">
        <v>89</v>
      </c>
      <c r="AY9" s="90" t="s">
        <v>89</v>
      </c>
      <c r="AZ9" s="90" t="s">
        <v>89</v>
      </c>
      <c r="BA9" s="90" t="s">
        <v>89</v>
      </c>
      <c r="BB9" s="90" t="s">
        <v>89</v>
      </c>
      <c r="BC9" s="90" t="s">
        <v>89</v>
      </c>
      <c r="BD9" s="90" t="s">
        <v>89</v>
      </c>
      <c r="BE9" s="90" t="s">
        <v>89</v>
      </c>
      <c r="BF9" s="90" t="s">
        <v>89</v>
      </c>
      <c r="BG9" s="90">
        <v>0</v>
      </c>
      <c r="BH9" s="90">
        <v>0</v>
      </c>
      <c r="BI9" s="90">
        <v>0</v>
      </c>
      <c r="BJ9" s="90">
        <v>0</v>
      </c>
      <c r="BK9" s="90">
        <v>0</v>
      </c>
      <c r="BL9" s="90">
        <v>0</v>
      </c>
      <c r="BM9" s="90">
        <v>0</v>
      </c>
      <c r="BN9" s="90">
        <v>0</v>
      </c>
      <c r="BO9" s="90">
        <v>0</v>
      </c>
      <c r="BP9" s="90">
        <v>0</v>
      </c>
      <c r="BQ9" s="90">
        <v>0</v>
      </c>
      <c r="BR9" s="90">
        <v>0</v>
      </c>
      <c r="BS9" s="90">
        <v>0</v>
      </c>
      <c r="BT9" s="90">
        <v>0</v>
      </c>
      <c r="BU9" s="90">
        <v>0</v>
      </c>
      <c r="BV9" s="90">
        <v>0</v>
      </c>
      <c r="BW9" s="90">
        <v>0</v>
      </c>
      <c r="BX9" s="90">
        <v>0</v>
      </c>
      <c r="BY9" s="90">
        <v>0</v>
      </c>
      <c r="BZ9" s="90">
        <v>0</v>
      </c>
      <c r="CA9" s="90">
        <v>0</v>
      </c>
      <c r="CB9" s="90">
        <v>0</v>
      </c>
      <c r="CC9" s="90">
        <v>0</v>
      </c>
      <c r="CD9" s="90">
        <v>0</v>
      </c>
      <c r="CE9" s="90">
        <v>0</v>
      </c>
      <c r="CF9" s="90">
        <v>0</v>
      </c>
      <c r="CG9" s="90">
        <v>0</v>
      </c>
      <c r="CH9" s="90">
        <v>0</v>
      </c>
      <c r="CI9" s="90">
        <v>0</v>
      </c>
      <c r="CJ9" s="90">
        <v>0</v>
      </c>
      <c r="CK9" s="90">
        <v>0</v>
      </c>
      <c r="CL9" s="90">
        <v>0</v>
      </c>
      <c r="CM9" s="90">
        <v>0</v>
      </c>
      <c r="CN9" s="90">
        <v>0</v>
      </c>
      <c r="CO9" s="90">
        <v>0</v>
      </c>
      <c r="CP9" s="90">
        <v>0</v>
      </c>
      <c r="CQ9" s="90">
        <v>0</v>
      </c>
      <c r="CR9" s="90">
        <v>0</v>
      </c>
      <c r="CS9" s="90">
        <v>0</v>
      </c>
      <c r="CT9" s="90">
        <v>0</v>
      </c>
      <c r="CU9" s="90">
        <v>0</v>
      </c>
      <c r="CV9" s="90">
        <v>0</v>
      </c>
      <c r="CW9" s="90">
        <v>0</v>
      </c>
      <c r="CX9" s="90">
        <v>0</v>
      </c>
      <c r="CY9" s="90">
        <v>0</v>
      </c>
      <c r="CZ9" s="90">
        <v>0</v>
      </c>
      <c r="DA9" s="90">
        <v>0</v>
      </c>
      <c r="DB9" s="90">
        <v>0</v>
      </c>
      <c r="DC9" s="90">
        <v>0</v>
      </c>
      <c r="DD9" s="90">
        <v>0</v>
      </c>
      <c r="DE9" s="90">
        <v>0</v>
      </c>
      <c r="DF9" s="90">
        <v>0</v>
      </c>
      <c r="DG9" s="90">
        <v>0</v>
      </c>
      <c r="DH9" s="90">
        <v>0</v>
      </c>
      <c r="DI9" s="90">
        <v>0</v>
      </c>
      <c r="DJ9" s="90">
        <v>0</v>
      </c>
      <c r="DK9" s="90">
        <v>0</v>
      </c>
      <c r="DL9" s="90">
        <v>0</v>
      </c>
      <c r="DM9" s="90">
        <v>0</v>
      </c>
      <c r="DN9" s="90">
        <v>0</v>
      </c>
      <c r="DO9" s="90">
        <v>0</v>
      </c>
      <c r="DP9" s="90">
        <v>0</v>
      </c>
      <c r="DQ9" s="90">
        <v>0</v>
      </c>
      <c r="DR9" s="90">
        <v>0</v>
      </c>
      <c r="DS9" s="90">
        <v>0</v>
      </c>
      <c r="DT9" s="90">
        <v>0</v>
      </c>
      <c r="DU9" s="90">
        <v>0</v>
      </c>
      <c r="DV9" s="90">
        <v>0</v>
      </c>
      <c r="DW9" s="90">
        <v>0</v>
      </c>
      <c r="DX9" s="90">
        <v>0</v>
      </c>
      <c r="DY9" s="141">
        <v>0</v>
      </c>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1"/>
      <c r="FK9" s="1"/>
      <c r="FL9" s="1"/>
      <c r="FM9" s="1"/>
    </row>
    <row r="10" spans="1:169" ht="15" customHeight="1">
      <c r="A10" s="137" t="s">
        <v>34</v>
      </c>
      <c r="B10" s="116" t="s">
        <v>89</v>
      </c>
      <c r="C10" s="90" t="s">
        <v>89</v>
      </c>
      <c r="D10" s="90" t="s">
        <v>89</v>
      </c>
      <c r="E10" s="90" t="s">
        <v>89</v>
      </c>
      <c r="F10" s="90" t="s">
        <v>89</v>
      </c>
      <c r="G10" s="90" t="s">
        <v>89</v>
      </c>
      <c r="H10" s="90" t="s">
        <v>89</v>
      </c>
      <c r="I10" s="90" t="s">
        <v>89</v>
      </c>
      <c r="J10" s="90" t="s">
        <v>89</v>
      </c>
      <c r="K10" s="90" t="s">
        <v>89</v>
      </c>
      <c r="L10" s="90" t="s">
        <v>89</v>
      </c>
      <c r="M10" s="90" t="s">
        <v>89</v>
      </c>
      <c r="N10" s="90" t="s">
        <v>89</v>
      </c>
      <c r="O10" s="90" t="s">
        <v>89</v>
      </c>
      <c r="P10" s="90" t="s">
        <v>89</v>
      </c>
      <c r="Q10" s="90" t="s">
        <v>89</v>
      </c>
      <c r="R10" s="90" t="s">
        <v>89</v>
      </c>
      <c r="S10" s="90" t="s">
        <v>89</v>
      </c>
      <c r="T10" s="90" t="s">
        <v>89</v>
      </c>
      <c r="U10" s="90" t="s">
        <v>89</v>
      </c>
      <c r="V10" s="90" t="s">
        <v>89</v>
      </c>
      <c r="W10" s="90" t="s">
        <v>89</v>
      </c>
      <c r="X10" s="90" t="s">
        <v>89</v>
      </c>
      <c r="Y10" s="90" t="s">
        <v>89</v>
      </c>
      <c r="Z10" s="90" t="s">
        <v>89</v>
      </c>
      <c r="AA10" s="90" t="s">
        <v>89</v>
      </c>
      <c r="AB10" s="90" t="s">
        <v>89</v>
      </c>
      <c r="AC10" s="90" t="s">
        <v>89</v>
      </c>
      <c r="AD10" s="90" t="s">
        <v>89</v>
      </c>
      <c r="AE10" s="90" t="s">
        <v>89</v>
      </c>
      <c r="AF10" s="90" t="s">
        <v>89</v>
      </c>
      <c r="AG10" s="90" t="s">
        <v>89</v>
      </c>
      <c r="AH10" s="90" t="s">
        <v>89</v>
      </c>
      <c r="AI10" s="90" t="s">
        <v>89</v>
      </c>
      <c r="AJ10" s="90" t="s">
        <v>89</v>
      </c>
      <c r="AK10" s="90" t="s">
        <v>89</v>
      </c>
      <c r="AL10" s="90" t="s">
        <v>89</v>
      </c>
      <c r="AM10" s="90" t="s">
        <v>89</v>
      </c>
      <c r="AN10" s="90" t="s">
        <v>89</v>
      </c>
      <c r="AO10" s="90">
        <v>0</v>
      </c>
      <c r="AP10" s="90">
        <v>0</v>
      </c>
      <c r="AQ10" s="90">
        <v>0</v>
      </c>
      <c r="AR10" s="90">
        <v>0</v>
      </c>
      <c r="AS10" s="90">
        <v>0</v>
      </c>
      <c r="AT10" s="90">
        <v>0</v>
      </c>
      <c r="AU10" s="90">
        <v>0</v>
      </c>
      <c r="AV10" s="90">
        <v>0</v>
      </c>
      <c r="AW10" s="90">
        <v>0</v>
      </c>
      <c r="AX10" s="90">
        <v>0</v>
      </c>
      <c r="AY10" s="90">
        <v>0</v>
      </c>
      <c r="AZ10" s="90">
        <v>0</v>
      </c>
      <c r="BA10" s="90">
        <v>0</v>
      </c>
      <c r="BB10" s="90">
        <v>0</v>
      </c>
      <c r="BC10" s="90">
        <v>0</v>
      </c>
      <c r="BD10" s="90">
        <v>0</v>
      </c>
      <c r="BE10" s="90">
        <v>0</v>
      </c>
      <c r="BF10" s="90">
        <v>0</v>
      </c>
      <c r="BG10" s="90">
        <v>0</v>
      </c>
      <c r="BH10" s="90">
        <v>0</v>
      </c>
      <c r="BI10" s="90">
        <v>0</v>
      </c>
      <c r="BJ10" s="90">
        <v>0</v>
      </c>
      <c r="BK10" s="90">
        <v>0</v>
      </c>
      <c r="BL10" s="90">
        <v>0</v>
      </c>
      <c r="BM10" s="90">
        <v>0</v>
      </c>
      <c r="BN10" s="90">
        <v>0</v>
      </c>
      <c r="BO10" s="90">
        <v>0</v>
      </c>
      <c r="BP10" s="90">
        <v>0</v>
      </c>
      <c r="BQ10" s="90">
        <v>0</v>
      </c>
      <c r="BR10" s="90">
        <v>0</v>
      </c>
      <c r="BS10" s="90">
        <v>0</v>
      </c>
      <c r="BT10" s="90">
        <v>0</v>
      </c>
      <c r="BU10" s="90">
        <v>0</v>
      </c>
      <c r="BV10" s="90">
        <v>0</v>
      </c>
      <c r="BW10" s="90">
        <v>0</v>
      </c>
      <c r="BX10" s="90">
        <v>0</v>
      </c>
      <c r="BY10" s="90">
        <v>0</v>
      </c>
      <c r="BZ10" s="90">
        <v>0</v>
      </c>
      <c r="CA10" s="90">
        <v>0</v>
      </c>
      <c r="CB10" s="90">
        <v>0</v>
      </c>
      <c r="CC10" s="90">
        <v>0</v>
      </c>
      <c r="CD10" s="90">
        <v>0</v>
      </c>
      <c r="CE10" s="90">
        <v>0</v>
      </c>
      <c r="CF10" s="90">
        <v>0</v>
      </c>
      <c r="CG10" s="90">
        <v>0</v>
      </c>
      <c r="CH10" s="90">
        <v>0</v>
      </c>
      <c r="CI10" s="90">
        <v>0</v>
      </c>
      <c r="CJ10" s="90">
        <v>0</v>
      </c>
      <c r="CK10" s="90">
        <v>0</v>
      </c>
      <c r="CL10" s="90">
        <v>0</v>
      </c>
      <c r="CM10" s="90">
        <v>0</v>
      </c>
      <c r="CN10" s="90">
        <v>0</v>
      </c>
      <c r="CO10" s="90">
        <v>0</v>
      </c>
      <c r="CP10" s="90">
        <v>0</v>
      </c>
      <c r="CQ10" s="90">
        <v>0</v>
      </c>
      <c r="CR10" s="90">
        <v>0</v>
      </c>
      <c r="CS10" s="90">
        <v>0</v>
      </c>
      <c r="CT10" s="90">
        <v>0</v>
      </c>
      <c r="CU10" s="90">
        <v>0</v>
      </c>
      <c r="CV10" s="90">
        <v>0</v>
      </c>
      <c r="CW10" s="90">
        <v>0</v>
      </c>
      <c r="CX10" s="90">
        <v>0</v>
      </c>
      <c r="CY10" s="90">
        <v>0</v>
      </c>
      <c r="CZ10" s="90">
        <v>0</v>
      </c>
      <c r="DA10" s="90">
        <v>0</v>
      </c>
      <c r="DB10" s="90">
        <v>0</v>
      </c>
      <c r="DC10" s="90">
        <v>0</v>
      </c>
      <c r="DD10" s="90">
        <v>0</v>
      </c>
      <c r="DE10" s="90">
        <v>0</v>
      </c>
      <c r="DF10" s="90">
        <v>0</v>
      </c>
      <c r="DG10" s="90">
        <v>0</v>
      </c>
      <c r="DH10" s="90">
        <v>0</v>
      </c>
      <c r="DI10" s="90">
        <v>0</v>
      </c>
      <c r="DJ10" s="90">
        <v>0</v>
      </c>
      <c r="DK10" s="90">
        <v>0</v>
      </c>
      <c r="DL10" s="90">
        <v>0</v>
      </c>
      <c r="DM10" s="90">
        <v>0</v>
      </c>
      <c r="DN10" s="90">
        <v>0</v>
      </c>
      <c r="DO10" s="90">
        <v>0</v>
      </c>
      <c r="DP10" s="90">
        <v>0</v>
      </c>
      <c r="DQ10" s="90">
        <v>0</v>
      </c>
      <c r="DR10" s="90">
        <v>0</v>
      </c>
      <c r="DS10" s="90">
        <v>0</v>
      </c>
      <c r="DT10" s="90">
        <v>0</v>
      </c>
      <c r="DU10" s="90">
        <v>0</v>
      </c>
      <c r="DV10" s="90">
        <v>0</v>
      </c>
      <c r="DW10" s="90">
        <v>0</v>
      </c>
      <c r="DX10" s="90">
        <v>0</v>
      </c>
      <c r="DY10" s="141">
        <v>0</v>
      </c>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1"/>
      <c r="FK10" s="1"/>
      <c r="FL10" s="1"/>
      <c r="FM10" s="1"/>
    </row>
    <row r="11" spans="1:169" ht="15" customHeight="1">
      <c r="A11" s="137" t="s">
        <v>35</v>
      </c>
      <c r="B11" s="116" t="s">
        <v>89</v>
      </c>
      <c r="C11" s="90" t="s">
        <v>89</v>
      </c>
      <c r="D11" s="90" t="s">
        <v>89</v>
      </c>
      <c r="E11" s="90" t="s">
        <v>89</v>
      </c>
      <c r="F11" s="90" t="s">
        <v>89</v>
      </c>
      <c r="G11" s="90" t="s">
        <v>89</v>
      </c>
      <c r="H11" s="90" t="s">
        <v>89</v>
      </c>
      <c r="I11" s="90" t="s">
        <v>89</v>
      </c>
      <c r="J11" s="90" t="s">
        <v>89</v>
      </c>
      <c r="K11" s="90" t="s">
        <v>89</v>
      </c>
      <c r="L11" s="90" t="s">
        <v>89</v>
      </c>
      <c r="M11" s="90" t="s">
        <v>89</v>
      </c>
      <c r="N11" s="90" t="s">
        <v>89</v>
      </c>
      <c r="O11" s="90" t="s">
        <v>89</v>
      </c>
      <c r="P11" s="90" t="s">
        <v>89</v>
      </c>
      <c r="Q11" s="90" t="s">
        <v>89</v>
      </c>
      <c r="R11" s="90" t="s">
        <v>89</v>
      </c>
      <c r="S11" s="90" t="s">
        <v>89</v>
      </c>
      <c r="T11" s="90" t="s">
        <v>89</v>
      </c>
      <c r="U11" s="90" t="s">
        <v>89</v>
      </c>
      <c r="V11" s="90" t="s">
        <v>89</v>
      </c>
      <c r="W11" s="90" t="s">
        <v>89</v>
      </c>
      <c r="X11" s="90" t="s">
        <v>89</v>
      </c>
      <c r="Y11" s="90" t="s">
        <v>89</v>
      </c>
      <c r="Z11" s="90" t="s">
        <v>89</v>
      </c>
      <c r="AA11" s="90" t="s">
        <v>89</v>
      </c>
      <c r="AB11" s="90" t="s">
        <v>89</v>
      </c>
      <c r="AC11" s="90" t="s">
        <v>89</v>
      </c>
      <c r="AD11" s="90" t="s">
        <v>89</v>
      </c>
      <c r="AE11" s="90" t="s">
        <v>89</v>
      </c>
      <c r="AF11" s="90" t="s">
        <v>89</v>
      </c>
      <c r="AG11" s="90" t="s">
        <v>89</v>
      </c>
      <c r="AH11" s="90" t="s">
        <v>89</v>
      </c>
      <c r="AI11" s="90" t="s">
        <v>89</v>
      </c>
      <c r="AJ11" s="90" t="s">
        <v>89</v>
      </c>
      <c r="AK11" s="90" t="s">
        <v>89</v>
      </c>
      <c r="AL11" s="90" t="s">
        <v>89</v>
      </c>
      <c r="AM11" s="90" t="s">
        <v>89</v>
      </c>
      <c r="AN11" s="90" t="s">
        <v>89</v>
      </c>
      <c r="AO11" s="90" t="s">
        <v>89</v>
      </c>
      <c r="AP11" s="90" t="s">
        <v>89</v>
      </c>
      <c r="AQ11" s="90" t="s">
        <v>89</v>
      </c>
      <c r="AR11" s="90" t="s">
        <v>89</v>
      </c>
      <c r="AS11" s="90" t="s">
        <v>89</v>
      </c>
      <c r="AT11" s="90" t="s">
        <v>89</v>
      </c>
      <c r="AU11" s="90" t="s">
        <v>89</v>
      </c>
      <c r="AV11" s="90" t="s">
        <v>89</v>
      </c>
      <c r="AW11" s="90" t="s">
        <v>89</v>
      </c>
      <c r="AX11" s="90" t="s">
        <v>89</v>
      </c>
      <c r="AY11" s="90" t="s">
        <v>89</v>
      </c>
      <c r="AZ11" s="90" t="s">
        <v>89</v>
      </c>
      <c r="BA11" s="90" t="s">
        <v>89</v>
      </c>
      <c r="BB11" s="90" t="s">
        <v>89</v>
      </c>
      <c r="BC11" s="90" t="s">
        <v>89</v>
      </c>
      <c r="BD11" s="90" t="s">
        <v>89</v>
      </c>
      <c r="BE11" s="90" t="s">
        <v>89</v>
      </c>
      <c r="BF11" s="90" t="s">
        <v>89</v>
      </c>
      <c r="BG11" s="90" t="s">
        <v>89</v>
      </c>
      <c r="BH11" s="90" t="s">
        <v>89</v>
      </c>
      <c r="BI11" s="90" t="s">
        <v>89</v>
      </c>
      <c r="BJ11" s="90" t="s">
        <v>89</v>
      </c>
      <c r="BK11" s="90" t="s">
        <v>89</v>
      </c>
      <c r="BL11" s="90" t="s">
        <v>89</v>
      </c>
      <c r="BM11" s="90" t="s">
        <v>89</v>
      </c>
      <c r="BN11" s="90" t="s">
        <v>89</v>
      </c>
      <c r="BO11" s="90" t="s">
        <v>89</v>
      </c>
      <c r="BP11" s="90" t="s">
        <v>89</v>
      </c>
      <c r="BQ11" s="90" t="s">
        <v>89</v>
      </c>
      <c r="BR11" s="90" t="s">
        <v>89</v>
      </c>
      <c r="BS11" s="90" t="s">
        <v>89</v>
      </c>
      <c r="BT11" s="90" t="s">
        <v>89</v>
      </c>
      <c r="BU11" s="90">
        <v>0</v>
      </c>
      <c r="BV11" s="90">
        <v>0</v>
      </c>
      <c r="BW11" s="90">
        <v>0</v>
      </c>
      <c r="BX11" s="90">
        <v>0</v>
      </c>
      <c r="BY11" s="90">
        <v>0</v>
      </c>
      <c r="BZ11" s="90">
        <v>0</v>
      </c>
      <c r="CA11" s="90">
        <v>0</v>
      </c>
      <c r="CB11" s="90">
        <v>0</v>
      </c>
      <c r="CC11" s="90">
        <v>0</v>
      </c>
      <c r="CD11" s="90">
        <v>0</v>
      </c>
      <c r="CE11" s="90">
        <v>0</v>
      </c>
      <c r="CF11" s="90">
        <v>0</v>
      </c>
      <c r="CG11" s="90">
        <v>0</v>
      </c>
      <c r="CH11" s="90">
        <v>0</v>
      </c>
      <c r="CI11" s="90">
        <v>0</v>
      </c>
      <c r="CJ11" s="90">
        <v>0</v>
      </c>
      <c r="CK11" s="90">
        <v>0</v>
      </c>
      <c r="CL11" s="90">
        <v>0</v>
      </c>
      <c r="CM11" s="90">
        <v>0</v>
      </c>
      <c r="CN11" s="90">
        <v>0</v>
      </c>
      <c r="CO11" s="90">
        <v>0</v>
      </c>
      <c r="CP11" s="90">
        <v>0</v>
      </c>
      <c r="CQ11" s="90">
        <v>0</v>
      </c>
      <c r="CR11" s="90">
        <v>0</v>
      </c>
      <c r="CS11" s="90">
        <v>0</v>
      </c>
      <c r="CT11" s="90">
        <v>0</v>
      </c>
      <c r="CU11" s="90">
        <v>0</v>
      </c>
      <c r="CV11" s="90">
        <v>0</v>
      </c>
      <c r="CW11" s="90">
        <v>0</v>
      </c>
      <c r="CX11" s="90">
        <v>0</v>
      </c>
      <c r="CY11" s="90">
        <v>0</v>
      </c>
      <c r="CZ11" s="90">
        <v>0</v>
      </c>
      <c r="DA11" s="90">
        <v>0</v>
      </c>
      <c r="DB11" s="90">
        <v>0</v>
      </c>
      <c r="DC11" s="90">
        <v>0</v>
      </c>
      <c r="DD11" s="90">
        <v>0</v>
      </c>
      <c r="DE11" s="90">
        <v>0</v>
      </c>
      <c r="DF11" s="90">
        <v>0</v>
      </c>
      <c r="DG11" s="90">
        <v>0</v>
      </c>
      <c r="DH11" s="90">
        <v>0</v>
      </c>
      <c r="DI11" s="90">
        <v>0</v>
      </c>
      <c r="DJ11" s="90">
        <v>0</v>
      </c>
      <c r="DK11" s="90">
        <v>0</v>
      </c>
      <c r="DL11" s="90">
        <v>0</v>
      </c>
      <c r="DM11" s="90">
        <v>0</v>
      </c>
      <c r="DN11" s="90">
        <v>0</v>
      </c>
      <c r="DO11" s="90">
        <v>0</v>
      </c>
      <c r="DP11" s="90">
        <v>0</v>
      </c>
      <c r="DQ11" s="90">
        <v>0</v>
      </c>
      <c r="DR11" s="90">
        <v>0</v>
      </c>
      <c r="DS11" s="90">
        <v>0</v>
      </c>
      <c r="DT11" s="90">
        <v>0</v>
      </c>
      <c r="DU11" s="90">
        <v>0</v>
      </c>
      <c r="DV11" s="90">
        <v>0</v>
      </c>
      <c r="DW11" s="90">
        <v>0</v>
      </c>
      <c r="DX11" s="90">
        <v>0</v>
      </c>
      <c r="DY11" s="141">
        <v>0</v>
      </c>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1"/>
      <c r="FK11" s="1"/>
      <c r="FL11" s="1"/>
      <c r="FM11" s="1"/>
    </row>
    <row r="12" spans="1:169" ht="15" customHeight="1">
      <c r="A12" s="137" t="s">
        <v>36</v>
      </c>
      <c r="B12" s="116" t="s">
        <v>89</v>
      </c>
      <c r="C12" s="90" t="s">
        <v>89</v>
      </c>
      <c r="D12" s="90" t="s">
        <v>89</v>
      </c>
      <c r="E12" s="90" t="s">
        <v>89</v>
      </c>
      <c r="F12" s="90" t="s">
        <v>89</v>
      </c>
      <c r="G12" s="90" t="s">
        <v>89</v>
      </c>
      <c r="H12" s="90" t="s">
        <v>89</v>
      </c>
      <c r="I12" s="90" t="s">
        <v>89</v>
      </c>
      <c r="J12" s="90" t="s">
        <v>89</v>
      </c>
      <c r="K12" s="90" t="s">
        <v>89</v>
      </c>
      <c r="L12" s="90" t="s">
        <v>89</v>
      </c>
      <c r="M12" s="90" t="s">
        <v>89</v>
      </c>
      <c r="N12" s="90" t="s">
        <v>89</v>
      </c>
      <c r="O12" s="90" t="s">
        <v>89</v>
      </c>
      <c r="P12" s="90" t="s">
        <v>89</v>
      </c>
      <c r="Q12" s="90" t="s">
        <v>89</v>
      </c>
      <c r="R12" s="90" t="s">
        <v>89</v>
      </c>
      <c r="S12" s="90" t="s">
        <v>89</v>
      </c>
      <c r="T12" s="90" t="s">
        <v>89</v>
      </c>
      <c r="U12" s="90" t="s">
        <v>89</v>
      </c>
      <c r="V12" s="90" t="s">
        <v>89</v>
      </c>
      <c r="W12" s="90" t="s">
        <v>89</v>
      </c>
      <c r="X12" s="90" t="s">
        <v>89</v>
      </c>
      <c r="Y12" s="90" t="s">
        <v>89</v>
      </c>
      <c r="Z12" s="90" t="s">
        <v>89</v>
      </c>
      <c r="AA12" s="90" t="s">
        <v>89</v>
      </c>
      <c r="AB12" s="90" t="s">
        <v>89</v>
      </c>
      <c r="AC12" s="90" t="s">
        <v>89</v>
      </c>
      <c r="AD12" s="90" t="s">
        <v>89</v>
      </c>
      <c r="AE12" s="90">
        <v>0</v>
      </c>
      <c r="AF12" s="90">
        <v>0</v>
      </c>
      <c r="AG12" s="90">
        <v>0</v>
      </c>
      <c r="AH12" s="90">
        <v>0</v>
      </c>
      <c r="AI12" s="90">
        <v>0</v>
      </c>
      <c r="AJ12" s="90">
        <v>0</v>
      </c>
      <c r="AK12" s="90">
        <v>0</v>
      </c>
      <c r="AL12" s="90">
        <v>0</v>
      </c>
      <c r="AM12" s="90">
        <v>0</v>
      </c>
      <c r="AN12" s="116">
        <v>1</v>
      </c>
      <c r="AO12" s="116">
        <v>1</v>
      </c>
      <c r="AP12" s="90">
        <v>1</v>
      </c>
      <c r="AQ12" s="90">
        <v>1</v>
      </c>
      <c r="AR12" s="90">
        <v>1</v>
      </c>
      <c r="AS12" s="90">
        <v>1</v>
      </c>
      <c r="AT12" s="90">
        <v>1</v>
      </c>
      <c r="AU12" s="90">
        <v>1</v>
      </c>
      <c r="AV12" s="90">
        <v>1</v>
      </c>
      <c r="AW12" s="90">
        <v>1</v>
      </c>
      <c r="AX12" s="90">
        <v>1</v>
      </c>
      <c r="AY12" s="90">
        <v>1</v>
      </c>
      <c r="AZ12" s="90">
        <v>1</v>
      </c>
      <c r="BA12" s="90">
        <v>1</v>
      </c>
      <c r="BB12" s="90">
        <v>1</v>
      </c>
      <c r="BC12" s="90">
        <v>1</v>
      </c>
      <c r="BD12" s="90">
        <v>1</v>
      </c>
      <c r="BE12" s="90">
        <v>0</v>
      </c>
      <c r="BF12" s="90">
        <v>0</v>
      </c>
      <c r="BG12" s="90">
        <v>0</v>
      </c>
      <c r="BH12" s="90">
        <v>0</v>
      </c>
      <c r="BI12" s="90">
        <v>0</v>
      </c>
      <c r="BJ12" s="90">
        <v>0</v>
      </c>
      <c r="BK12" s="90">
        <v>0</v>
      </c>
      <c r="BL12" s="90">
        <v>0</v>
      </c>
      <c r="BM12" s="90">
        <v>0</v>
      </c>
      <c r="BN12" s="90">
        <v>0</v>
      </c>
      <c r="BO12" s="90">
        <v>0</v>
      </c>
      <c r="BP12" s="90">
        <v>0</v>
      </c>
      <c r="BQ12" s="90">
        <v>0</v>
      </c>
      <c r="BR12" s="90">
        <v>0</v>
      </c>
      <c r="BS12" s="90">
        <v>0</v>
      </c>
      <c r="BT12" s="90">
        <v>0</v>
      </c>
      <c r="BU12" s="90">
        <v>0</v>
      </c>
      <c r="BV12" s="90">
        <v>0</v>
      </c>
      <c r="BW12" s="90">
        <v>0</v>
      </c>
      <c r="BX12" s="90">
        <v>0</v>
      </c>
      <c r="BY12" s="90">
        <v>0</v>
      </c>
      <c r="BZ12" s="90">
        <v>0</v>
      </c>
      <c r="CA12" s="90">
        <v>0</v>
      </c>
      <c r="CB12" s="90">
        <v>0</v>
      </c>
      <c r="CC12" s="90">
        <v>0</v>
      </c>
      <c r="CD12" s="90">
        <v>0</v>
      </c>
      <c r="CE12" s="90">
        <v>0</v>
      </c>
      <c r="CF12" s="90">
        <v>0</v>
      </c>
      <c r="CG12" s="90">
        <v>0</v>
      </c>
      <c r="CH12" s="90">
        <v>0</v>
      </c>
      <c r="CI12" s="90">
        <v>0</v>
      </c>
      <c r="CJ12" s="90">
        <v>0</v>
      </c>
      <c r="CK12" s="90">
        <v>0</v>
      </c>
      <c r="CL12" s="90">
        <v>0</v>
      </c>
      <c r="CM12" s="90">
        <v>0</v>
      </c>
      <c r="CN12" s="90">
        <v>0</v>
      </c>
      <c r="CO12" s="90">
        <v>0</v>
      </c>
      <c r="CP12" s="90">
        <v>0</v>
      </c>
      <c r="CQ12" s="90">
        <v>0</v>
      </c>
      <c r="CR12" s="90">
        <v>0</v>
      </c>
      <c r="CS12" s="90">
        <v>0</v>
      </c>
      <c r="CT12" s="90">
        <v>0</v>
      </c>
      <c r="CU12" s="90">
        <v>0</v>
      </c>
      <c r="CV12" s="90">
        <v>0</v>
      </c>
      <c r="CW12" s="90">
        <v>0</v>
      </c>
      <c r="CX12" s="90">
        <v>0</v>
      </c>
      <c r="CY12" s="90">
        <v>0</v>
      </c>
      <c r="CZ12" s="90">
        <v>0</v>
      </c>
      <c r="DA12" s="90">
        <v>0</v>
      </c>
      <c r="DB12" s="90">
        <v>0</v>
      </c>
      <c r="DC12" s="90">
        <v>0</v>
      </c>
      <c r="DD12" s="90">
        <v>0</v>
      </c>
      <c r="DE12" s="90">
        <v>0</v>
      </c>
      <c r="DF12" s="90">
        <v>0</v>
      </c>
      <c r="DG12" s="90">
        <v>0</v>
      </c>
      <c r="DH12" s="90">
        <v>0</v>
      </c>
      <c r="DI12" s="90">
        <v>0</v>
      </c>
      <c r="DJ12" s="90">
        <v>0</v>
      </c>
      <c r="DK12" s="90">
        <v>0</v>
      </c>
      <c r="DL12" s="90">
        <v>0</v>
      </c>
      <c r="DM12" s="90">
        <v>0</v>
      </c>
      <c r="DN12" s="90">
        <v>0</v>
      </c>
      <c r="DO12" s="90">
        <v>0</v>
      </c>
      <c r="DP12" s="90">
        <v>0</v>
      </c>
      <c r="DQ12" s="90">
        <v>0</v>
      </c>
      <c r="DR12" s="90">
        <v>0</v>
      </c>
      <c r="DS12" s="90">
        <v>0</v>
      </c>
      <c r="DT12" s="90">
        <v>0</v>
      </c>
      <c r="DU12" s="90">
        <v>0</v>
      </c>
      <c r="DV12" s="90">
        <v>0</v>
      </c>
      <c r="DW12" s="90">
        <v>0</v>
      </c>
      <c r="DX12" s="90">
        <v>0</v>
      </c>
      <c r="DY12" s="141">
        <v>0</v>
      </c>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1"/>
      <c r="FK12" s="1"/>
      <c r="FL12" s="1"/>
      <c r="FM12" s="1"/>
    </row>
    <row r="13" spans="1:169" ht="15" customHeight="1">
      <c r="A13" s="137" t="s">
        <v>37</v>
      </c>
      <c r="B13" s="116" t="s">
        <v>89</v>
      </c>
      <c r="C13" s="80">
        <v>0</v>
      </c>
      <c r="D13" s="80">
        <v>0</v>
      </c>
      <c r="E13" s="80">
        <v>0</v>
      </c>
      <c r="F13" s="80">
        <v>0</v>
      </c>
      <c r="G13" s="80">
        <v>0</v>
      </c>
      <c r="H13" s="80">
        <v>0</v>
      </c>
      <c r="I13" s="80">
        <v>0</v>
      </c>
      <c r="J13" s="80">
        <v>0</v>
      </c>
      <c r="K13" s="89">
        <v>1</v>
      </c>
      <c r="L13" s="89">
        <v>1</v>
      </c>
      <c r="M13" s="89">
        <v>1</v>
      </c>
      <c r="N13" s="89">
        <v>1</v>
      </c>
      <c r="O13" s="89">
        <v>1</v>
      </c>
      <c r="P13" s="89">
        <v>1</v>
      </c>
      <c r="Q13" s="89">
        <v>1</v>
      </c>
      <c r="R13" s="89">
        <v>1</v>
      </c>
      <c r="S13" s="89">
        <v>1</v>
      </c>
      <c r="T13" s="89">
        <v>1</v>
      </c>
      <c r="U13" s="89">
        <v>1</v>
      </c>
      <c r="V13" s="89">
        <v>1</v>
      </c>
      <c r="W13" s="89">
        <v>1</v>
      </c>
      <c r="X13" s="89">
        <v>1</v>
      </c>
      <c r="Y13" s="89">
        <v>1</v>
      </c>
      <c r="Z13" s="89">
        <v>1</v>
      </c>
      <c r="AA13" s="89">
        <v>1</v>
      </c>
      <c r="AB13" s="89">
        <v>1</v>
      </c>
      <c r="AC13" s="89">
        <v>1</v>
      </c>
      <c r="AD13" s="89">
        <v>1</v>
      </c>
      <c r="AE13" s="89">
        <v>1</v>
      </c>
      <c r="AF13" s="89">
        <v>1</v>
      </c>
      <c r="AG13" s="89">
        <v>1</v>
      </c>
      <c r="AH13" s="89">
        <v>1</v>
      </c>
      <c r="AI13" s="89">
        <v>1</v>
      </c>
      <c r="AJ13" s="89">
        <v>1</v>
      </c>
      <c r="AK13" s="89">
        <v>1</v>
      </c>
      <c r="AL13" s="89">
        <v>1</v>
      </c>
      <c r="AM13" s="89">
        <v>1</v>
      </c>
      <c r="AN13" s="89">
        <v>1</v>
      </c>
      <c r="AO13" s="89">
        <v>1</v>
      </c>
      <c r="AP13" s="89">
        <v>1</v>
      </c>
      <c r="AQ13" s="89">
        <v>1</v>
      </c>
      <c r="AR13" s="89">
        <v>1</v>
      </c>
      <c r="AS13" s="89">
        <v>1</v>
      </c>
      <c r="AT13" s="89">
        <v>1</v>
      </c>
      <c r="AU13" s="89">
        <v>1</v>
      </c>
      <c r="AV13" s="89">
        <v>1</v>
      </c>
      <c r="AW13" s="89">
        <v>1</v>
      </c>
      <c r="AX13" s="89">
        <v>1</v>
      </c>
      <c r="AY13" s="89">
        <v>1</v>
      </c>
      <c r="AZ13" s="89">
        <v>1</v>
      </c>
      <c r="BA13" s="89">
        <v>1</v>
      </c>
      <c r="BB13" s="89">
        <v>1</v>
      </c>
      <c r="BC13" s="89">
        <v>1</v>
      </c>
      <c r="BD13" s="89">
        <v>1</v>
      </c>
      <c r="BE13" s="89">
        <v>1</v>
      </c>
      <c r="BF13" s="89">
        <v>1</v>
      </c>
      <c r="BG13" s="90">
        <v>0</v>
      </c>
      <c r="BH13" s="90">
        <v>0</v>
      </c>
      <c r="BI13" s="90">
        <v>0</v>
      </c>
      <c r="BJ13" s="90">
        <v>0</v>
      </c>
      <c r="BK13" s="90">
        <v>0</v>
      </c>
      <c r="BL13" s="90">
        <v>0</v>
      </c>
      <c r="BM13" s="90">
        <v>0</v>
      </c>
      <c r="BN13" s="90">
        <v>0</v>
      </c>
      <c r="BO13" s="90">
        <v>0</v>
      </c>
      <c r="BP13" s="90">
        <v>0</v>
      </c>
      <c r="BQ13" s="90">
        <v>0</v>
      </c>
      <c r="BR13" s="90">
        <v>0</v>
      </c>
      <c r="BS13" s="90">
        <v>0</v>
      </c>
      <c r="BT13" s="90">
        <v>0</v>
      </c>
      <c r="BU13" s="90">
        <v>0</v>
      </c>
      <c r="BV13" s="90">
        <v>0</v>
      </c>
      <c r="BW13" s="90">
        <v>0</v>
      </c>
      <c r="BX13" s="90">
        <v>0</v>
      </c>
      <c r="BY13" s="90">
        <v>0</v>
      </c>
      <c r="BZ13" s="90">
        <v>0</v>
      </c>
      <c r="CA13" s="90">
        <v>0</v>
      </c>
      <c r="CB13" s="90">
        <v>0</v>
      </c>
      <c r="CC13" s="90">
        <v>0</v>
      </c>
      <c r="CD13" s="90">
        <v>0</v>
      </c>
      <c r="CE13" s="90">
        <v>0</v>
      </c>
      <c r="CF13" s="90">
        <v>0</v>
      </c>
      <c r="CG13" s="90">
        <v>0</v>
      </c>
      <c r="CH13" s="90">
        <v>0</v>
      </c>
      <c r="CI13" s="90">
        <v>0</v>
      </c>
      <c r="CJ13" s="90">
        <v>0</v>
      </c>
      <c r="CK13" s="90">
        <v>0</v>
      </c>
      <c r="CL13" s="90">
        <v>0</v>
      </c>
      <c r="CM13" s="90">
        <v>0</v>
      </c>
      <c r="CN13" s="90">
        <v>0</v>
      </c>
      <c r="CO13" s="90">
        <v>0</v>
      </c>
      <c r="CP13" s="90">
        <v>0</v>
      </c>
      <c r="CQ13" s="90">
        <v>0</v>
      </c>
      <c r="CR13" s="90">
        <v>0</v>
      </c>
      <c r="CS13" s="90">
        <v>0</v>
      </c>
      <c r="CT13" s="90">
        <v>0</v>
      </c>
      <c r="CU13" s="90">
        <v>0</v>
      </c>
      <c r="CV13" s="90">
        <v>0</v>
      </c>
      <c r="CW13" s="90">
        <v>0</v>
      </c>
      <c r="CX13" s="90">
        <v>0</v>
      </c>
      <c r="CY13" s="90">
        <v>0</v>
      </c>
      <c r="CZ13" s="90">
        <v>0</v>
      </c>
      <c r="DA13" s="90">
        <v>0</v>
      </c>
      <c r="DB13" s="90">
        <v>0</v>
      </c>
      <c r="DC13" s="90">
        <v>0</v>
      </c>
      <c r="DD13" s="90">
        <v>0</v>
      </c>
      <c r="DE13" s="90">
        <v>0</v>
      </c>
      <c r="DF13" s="90">
        <v>0</v>
      </c>
      <c r="DG13" s="90">
        <v>0</v>
      </c>
      <c r="DH13" s="90">
        <v>0</v>
      </c>
      <c r="DI13" s="90">
        <v>0</v>
      </c>
      <c r="DJ13" s="90">
        <v>0</v>
      </c>
      <c r="DK13" s="90">
        <v>0</v>
      </c>
      <c r="DL13" s="90">
        <v>0</v>
      </c>
      <c r="DM13" s="90">
        <v>0</v>
      </c>
      <c r="DN13" s="90">
        <v>0</v>
      </c>
      <c r="DO13" s="90">
        <v>0</v>
      </c>
      <c r="DP13" s="90">
        <v>0</v>
      </c>
      <c r="DQ13" s="90">
        <v>0</v>
      </c>
      <c r="DR13" s="90">
        <v>0</v>
      </c>
      <c r="DS13" s="90">
        <v>0</v>
      </c>
      <c r="DT13" s="90">
        <v>0</v>
      </c>
      <c r="DU13" s="90">
        <v>0</v>
      </c>
      <c r="DV13" s="90">
        <v>0</v>
      </c>
      <c r="DW13" s="90">
        <v>0</v>
      </c>
      <c r="DX13" s="90">
        <v>0</v>
      </c>
      <c r="DY13" s="141">
        <v>0</v>
      </c>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1"/>
      <c r="FK13" s="1"/>
      <c r="FL13" s="1"/>
      <c r="FM13" s="1"/>
    </row>
    <row r="14" spans="1:169" ht="15" customHeight="1">
      <c r="A14" s="137" t="s">
        <v>38</v>
      </c>
      <c r="B14" s="116" t="s">
        <v>89</v>
      </c>
      <c r="C14" s="90" t="s">
        <v>89</v>
      </c>
      <c r="D14" s="90" t="s">
        <v>89</v>
      </c>
      <c r="E14" s="90" t="s">
        <v>89</v>
      </c>
      <c r="F14" s="90" t="s">
        <v>89</v>
      </c>
      <c r="G14" s="90" t="s">
        <v>89</v>
      </c>
      <c r="H14" s="90" t="s">
        <v>89</v>
      </c>
      <c r="I14" s="90" t="s">
        <v>89</v>
      </c>
      <c r="J14" s="90" t="s">
        <v>89</v>
      </c>
      <c r="K14" s="90" t="s">
        <v>89</v>
      </c>
      <c r="L14" s="90" t="s">
        <v>89</v>
      </c>
      <c r="M14" s="90" t="s">
        <v>89</v>
      </c>
      <c r="N14" s="90" t="s">
        <v>89</v>
      </c>
      <c r="O14" s="90" t="s">
        <v>89</v>
      </c>
      <c r="P14" s="90" t="s">
        <v>89</v>
      </c>
      <c r="Q14" s="90" t="s">
        <v>89</v>
      </c>
      <c r="R14" s="90" t="s">
        <v>89</v>
      </c>
      <c r="S14" s="90" t="s">
        <v>89</v>
      </c>
      <c r="T14" s="90" t="s">
        <v>89</v>
      </c>
      <c r="U14" s="90" t="s">
        <v>89</v>
      </c>
      <c r="V14" s="90" t="s">
        <v>89</v>
      </c>
      <c r="W14" s="90" t="s">
        <v>89</v>
      </c>
      <c r="X14" s="90" t="s">
        <v>89</v>
      </c>
      <c r="Y14" s="90" t="s">
        <v>89</v>
      </c>
      <c r="Z14" s="90" t="s">
        <v>89</v>
      </c>
      <c r="AA14" s="90" t="s">
        <v>89</v>
      </c>
      <c r="AB14" s="90" t="s">
        <v>89</v>
      </c>
      <c r="AC14" s="90" t="s">
        <v>89</v>
      </c>
      <c r="AD14" s="90" t="s">
        <v>89</v>
      </c>
      <c r="AE14" s="90" t="s">
        <v>89</v>
      </c>
      <c r="AF14" s="90" t="s">
        <v>89</v>
      </c>
      <c r="AG14" s="89">
        <v>0</v>
      </c>
      <c r="AH14" s="89">
        <v>0</v>
      </c>
      <c r="AI14" s="89">
        <v>0</v>
      </c>
      <c r="AJ14" s="80">
        <v>0</v>
      </c>
      <c r="AK14" s="89">
        <v>0</v>
      </c>
      <c r="AL14" s="89">
        <v>0</v>
      </c>
      <c r="AM14" s="80">
        <v>0</v>
      </c>
      <c r="AN14" s="80">
        <v>0</v>
      </c>
      <c r="AO14" s="80">
        <v>0</v>
      </c>
      <c r="AP14" s="80">
        <v>0</v>
      </c>
      <c r="AQ14" s="90">
        <v>1</v>
      </c>
      <c r="AR14" s="90">
        <v>1</v>
      </c>
      <c r="AS14" s="90">
        <v>1</v>
      </c>
      <c r="AT14" s="90">
        <v>1</v>
      </c>
      <c r="AU14" s="90">
        <v>1</v>
      </c>
      <c r="AV14" s="90">
        <v>1</v>
      </c>
      <c r="AW14" s="90">
        <v>1</v>
      </c>
      <c r="AX14" s="90">
        <v>1</v>
      </c>
      <c r="AY14" s="90">
        <v>1</v>
      </c>
      <c r="AZ14" s="90">
        <v>1</v>
      </c>
      <c r="BA14" s="90">
        <v>1</v>
      </c>
      <c r="BB14" s="90">
        <v>1</v>
      </c>
      <c r="BC14" s="90">
        <v>1</v>
      </c>
      <c r="BD14" s="90">
        <v>1</v>
      </c>
      <c r="BE14" s="90">
        <v>1</v>
      </c>
      <c r="BF14" s="90">
        <v>1</v>
      </c>
      <c r="BG14" s="90">
        <v>1</v>
      </c>
      <c r="BH14" s="90">
        <v>1</v>
      </c>
      <c r="BI14" s="90">
        <v>1</v>
      </c>
      <c r="BJ14" s="90">
        <v>1</v>
      </c>
      <c r="BK14" s="90">
        <v>1</v>
      </c>
      <c r="BL14" s="90">
        <v>1</v>
      </c>
      <c r="BM14" s="90">
        <v>1</v>
      </c>
      <c r="BN14" s="90">
        <v>1</v>
      </c>
      <c r="BO14" s="90">
        <v>1</v>
      </c>
      <c r="BP14" s="90">
        <v>1</v>
      </c>
      <c r="BQ14" s="90">
        <v>1</v>
      </c>
      <c r="BR14" s="90">
        <v>1</v>
      </c>
      <c r="BS14" s="90">
        <v>0</v>
      </c>
      <c r="BT14" s="90">
        <v>0</v>
      </c>
      <c r="BU14" s="90">
        <v>0</v>
      </c>
      <c r="BV14" s="90">
        <v>0</v>
      </c>
      <c r="BW14" s="90">
        <v>0</v>
      </c>
      <c r="BX14" s="90">
        <v>0</v>
      </c>
      <c r="BY14" s="90">
        <v>0</v>
      </c>
      <c r="BZ14" s="90">
        <v>0</v>
      </c>
      <c r="CA14" s="90">
        <v>0</v>
      </c>
      <c r="CB14" s="90">
        <v>0</v>
      </c>
      <c r="CC14" s="90">
        <v>0</v>
      </c>
      <c r="CD14" s="90">
        <v>0</v>
      </c>
      <c r="CE14" s="90">
        <v>0</v>
      </c>
      <c r="CF14" s="90">
        <v>0</v>
      </c>
      <c r="CG14" s="90">
        <v>0</v>
      </c>
      <c r="CH14" s="90">
        <v>0</v>
      </c>
      <c r="CI14" s="90">
        <v>0</v>
      </c>
      <c r="CJ14" s="90">
        <v>0</v>
      </c>
      <c r="CK14" s="90">
        <v>0</v>
      </c>
      <c r="CL14" s="90">
        <v>0</v>
      </c>
      <c r="CM14" s="90">
        <v>0</v>
      </c>
      <c r="CN14" s="90">
        <v>0</v>
      </c>
      <c r="CO14" s="90">
        <v>0</v>
      </c>
      <c r="CP14" s="90">
        <v>0</v>
      </c>
      <c r="CQ14" s="90">
        <v>0</v>
      </c>
      <c r="CR14" s="90">
        <v>0</v>
      </c>
      <c r="CS14" s="90">
        <v>0</v>
      </c>
      <c r="CT14" s="90">
        <v>0</v>
      </c>
      <c r="CU14" s="90">
        <v>0</v>
      </c>
      <c r="CV14" s="90">
        <v>0</v>
      </c>
      <c r="CW14" s="90">
        <v>0</v>
      </c>
      <c r="CX14" s="90">
        <v>0</v>
      </c>
      <c r="CY14" s="90">
        <v>0</v>
      </c>
      <c r="CZ14" s="90">
        <v>0</v>
      </c>
      <c r="DA14" s="90">
        <v>0</v>
      </c>
      <c r="DB14" s="90">
        <v>0</v>
      </c>
      <c r="DC14" s="90">
        <v>0</v>
      </c>
      <c r="DD14" s="90">
        <v>0</v>
      </c>
      <c r="DE14" s="90">
        <v>0</v>
      </c>
      <c r="DF14" s="90">
        <v>0</v>
      </c>
      <c r="DG14" s="90">
        <v>0</v>
      </c>
      <c r="DH14" s="90">
        <v>0</v>
      </c>
      <c r="DI14" s="90">
        <v>0</v>
      </c>
      <c r="DJ14" s="90">
        <v>0</v>
      </c>
      <c r="DK14" s="90">
        <v>0</v>
      </c>
      <c r="DL14" s="90">
        <v>0</v>
      </c>
      <c r="DM14" s="90">
        <v>0</v>
      </c>
      <c r="DN14" s="90">
        <v>0</v>
      </c>
      <c r="DO14" s="90">
        <v>0</v>
      </c>
      <c r="DP14" s="90">
        <v>0</v>
      </c>
      <c r="DQ14" s="90">
        <v>0</v>
      </c>
      <c r="DR14" s="90">
        <v>0</v>
      </c>
      <c r="DS14" s="90">
        <v>0</v>
      </c>
      <c r="DT14" s="90">
        <v>0</v>
      </c>
      <c r="DU14" s="90">
        <v>0</v>
      </c>
      <c r="DV14" s="90">
        <v>0</v>
      </c>
      <c r="DW14" s="90">
        <v>0</v>
      </c>
      <c r="DX14" s="90">
        <v>0</v>
      </c>
      <c r="DY14" s="141">
        <v>0</v>
      </c>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1"/>
      <c r="FK14" s="1"/>
      <c r="FL14" s="1"/>
      <c r="FM14" s="1"/>
    </row>
    <row r="15" spans="1:169" ht="15" customHeight="1">
      <c r="A15" s="137" t="s">
        <v>39</v>
      </c>
      <c r="B15" s="116" t="s">
        <v>89</v>
      </c>
      <c r="C15" s="90" t="s">
        <v>89</v>
      </c>
      <c r="D15" s="90" t="s">
        <v>89</v>
      </c>
      <c r="E15" s="90" t="s">
        <v>89</v>
      </c>
      <c r="F15" s="90" t="s">
        <v>89</v>
      </c>
      <c r="G15" s="90" t="s">
        <v>89</v>
      </c>
      <c r="H15" s="90" t="s">
        <v>89</v>
      </c>
      <c r="I15" s="90" t="s">
        <v>89</v>
      </c>
      <c r="J15" s="90" t="s">
        <v>89</v>
      </c>
      <c r="K15" s="90" t="s">
        <v>89</v>
      </c>
      <c r="L15" s="90" t="s">
        <v>89</v>
      </c>
      <c r="M15" s="90" t="s">
        <v>89</v>
      </c>
      <c r="N15" s="90" t="s">
        <v>89</v>
      </c>
      <c r="O15" s="90" t="s">
        <v>89</v>
      </c>
      <c r="P15" s="90" t="s">
        <v>89</v>
      </c>
      <c r="Q15" s="90" t="s">
        <v>89</v>
      </c>
      <c r="R15" s="90" t="s">
        <v>89</v>
      </c>
      <c r="S15" s="90" t="s">
        <v>89</v>
      </c>
      <c r="T15" s="90" t="s">
        <v>89</v>
      </c>
      <c r="U15" s="90" t="s">
        <v>89</v>
      </c>
      <c r="V15" s="90" t="s">
        <v>89</v>
      </c>
      <c r="W15" s="90" t="s">
        <v>89</v>
      </c>
      <c r="X15" s="90" t="s">
        <v>89</v>
      </c>
      <c r="Y15" s="90" t="s">
        <v>89</v>
      </c>
      <c r="Z15" s="90" t="s">
        <v>89</v>
      </c>
      <c r="AA15" s="90" t="s">
        <v>89</v>
      </c>
      <c r="AB15" s="90" t="s">
        <v>89</v>
      </c>
      <c r="AC15" s="90" t="s">
        <v>89</v>
      </c>
      <c r="AD15" s="90" t="s">
        <v>89</v>
      </c>
      <c r="AE15" s="90" t="s">
        <v>89</v>
      </c>
      <c r="AF15" s="90" t="s">
        <v>89</v>
      </c>
      <c r="AG15" s="90" t="s">
        <v>89</v>
      </c>
      <c r="AH15" s="90" t="s">
        <v>89</v>
      </c>
      <c r="AI15" s="90" t="s">
        <v>89</v>
      </c>
      <c r="AJ15" s="90" t="s">
        <v>89</v>
      </c>
      <c r="AK15" s="90" t="s">
        <v>89</v>
      </c>
      <c r="AL15" s="90" t="s">
        <v>89</v>
      </c>
      <c r="AM15" s="90" t="s">
        <v>89</v>
      </c>
      <c r="AN15" s="90" t="s">
        <v>89</v>
      </c>
      <c r="AO15" s="90" t="s">
        <v>89</v>
      </c>
      <c r="AP15" s="90" t="s">
        <v>89</v>
      </c>
      <c r="AQ15" s="90" t="s">
        <v>89</v>
      </c>
      <c r="AR15" s="90" t="s">
        <v>89</v>
      </c>
      <c r="AS15" s="90" t="s">
        <v>89</v>
      </c>
      <c r="AT15" s="90" t="s">
        <v>89</v>
      </c>
      <c r="AU15" s="90" t="s">
        <v>89</v>
      </c>
      <c r="AV15" s="90" t="s">
        <v>89</v>
      </c>
      <c r="AW15" s="90" t="s">
        <v>89</v>
      </c>
      <c r="AX15" s="90" t="s">
        <v>89</v>
      </c>
      <c r="AY15" s="90" t="s">
        <v>89</v>
      </c>
      <c r="AZ15" s="90" t="s">
        <v>89</v>
      </c>
      <c r="BA15" s="90" t="s">
        <v>89</v>
      </c>
      <c r="BB15" s="90" t="s">
        <v>89</v>
      </c>
      <c r="BC15" s="90" t="s">
        <v>89</v>
      </c>
      <c r="BD15" s="90" t="s">
        <v>89</v>
      </c>
      <c r="BE15" s="90" t="s">
        <v>89</v>
      </c>
      <c r="BF15" s="90" t="s">
        <v>89</v>
      </c>
      <c r="BG15" s="90" t="s">
        <v>89</v>
      </c>
      <c r="BH15" s="90" t="s">
        <v>89</v>
      </c>
      <c r="BI15" s="90" t="s">
        <v>89</v>
      </c>
      <c r="BJ15" s="90" t="s">
        <v>89</v>
      </c>
      <c r="BK15" s="90" t="s">
        <v>89</v>
      </c>
      <c r="BL15" s="90" t="s">
        <v>89</v>
      </c>
      <c r="BM15" s="90" t="s">
        <v>89</v>
      </c>
      <c r="BN15" s="90" t="s">
        <v>89</v>
      </c>
      <c r="BO15" s="90" t="s">
        <v>89</v>
      </c>
      <c r="BP15" s="90" t="s">
        <v>89</v>
      </c>
      <c r="BQ15" s="90" t="s">
        <v>89</v>
      </c>
      <c r="BR15" s="90" t="s">
        <v>89</v>
      </c>
      <c r="BS15" s="90">
        <v>0</v>
      </c>
      <c r="BT15" s="90">
        <v>0</v>
      </c>
      <c r="BU15" s="90">
        <v>0</v>
      </c>
      <c r="BV15" s="90">
        <v>0</v>
      </c>
      <c r="BW15" s="90">
        <v>0</v>
      </c>
      <c r="BX15" s="90">
        <v>0</v>
      </c>
      <c r="BY15" s="90">
        <v>0</v>
      </c>
      <c r="BZ15" s="90">
        <v>0</v>
      </c>
      <c r="CA15" s="90">
        <v>0</v>
      </c>
      <c r="CB15" s="90">
        <v>0</v>
      </c>
      <c r="CC15" s="90">
        <v>0</v>
      </c>
      <c r="CD15" s="90">
        <v>0</v>
      </c>
      <c r="CE15" s="90">
        <v>0</v>
      </c>
      <c r="CF15" s="90">
        <v>0</v>
      </c>
      <c r="CG15" s="90">
        <v>0</v>
      </c>
      <c r="CH15" s="90">
        <v>0</v>
      </c>
      <c r="CI15" s="90">
        <v>0</v>
      </c>
      <c r="CJ15" s="90">
        <v>0</v>
      </c>
      <c r="CK15" s="90">
        <v>0</v>
      </c>
      <c r="CL15" s="90">
        <v>0</v>
      </c>
      <c r="CM15" s="90">
        <v>0</v>
      </c>
      <c r="CN15" s="90">
        <v>0</v>
      </c>
      <c r="CO15" s="90">
        <v>0</v>
      </c>
      <c r="CP15" s="90">
        <v>0</v>
      </c>
      <c r="CQ15" s="90">
        <v>0</v>
      </c>
      <c r="CR15" s="90">
        <v>0</v>
      </c>
      <c r="CS15" s="90">
        <v>0</v>
      </c>
      <c r="CT15" s="90">
        <v>0</v>
      </c>
      <c r="CU15" s="90">
        <v>0</v>
      </c>
      <c r="CV15" s="90">
        <v>0</v>
      </c>
      <c r="CW15" s="90">
        <v>0</v>
      </c>
      <c r="CX15" s="90">
        <v>0</v>
      </c>
      <c r="CY15" s="90">
        <v>0</v>
      </c>
      <c r="CZ15" s="90">
        <v>0</v>
      </c>
      <c r="DA15" s="90">
        <v>0</v>
      </c>
      <c r="DB15" s="90">
        <v>0</v>
      </c>
      <c r="DC15" s="90">
        <v>0</v>
      </c>
      <c r="DD15" s="90">
        <v>0</v>
      </c>
      <c r="DE15" s="90">
        <v>0</v>
      </c>
      <c r="DF15" s="90">
        <v>0</v>
      </c>
      <c r="DG15" s="90">
        <v>0</v>
      </c>
      <c r="DH15" s="90">
        <v>0</v>
      </c>
      <c r="DI15" s="90">
        <v>0</v>
      </c>
      <c r="DJ15" s="90">
        <v>0</v>
      </c>
      <c r="DK15" s="90">
        <v>0</v>
      </c>
      <c r="DL15" s="90">
        <v>0</v>
      </c>
      <c r="DM15" s="90">
        <v>0</v>
      </c>
      <c r="DN15" s="90">
        <v>0</v>
      </c>
      <c r="DO15" s="90">
        <v>0</v>
      </c>
      <c r="DP15" s="90">
        <v>0</v>
      </c>
      <c r="DQ15" s="90">
        <v>0</v>
      </c>
      <c r="DR15" s="90">
        <v>0</v>
      </c>
      <c r="DS15" s="90">
        <v>0</v>
      </c>
      <c r="DT15" s="90">
        <v>0</v>
      </c>
      <c r="DU15" s="90">
        <v>0</v>
      </c>
      <c r="DV15" s="90">
        <v>0</v>
      </c>
      <c r="DW15" s="90">
        <v>0</v>
      </c>
      <c r="DX15" s="90">
        <v>0</v>
      </c>
      <c r="DY15" s="141">
        <v>0</v>
      </c>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1"/>
      <c r="FK15" s="1"/>
      <c r="FL15" s="1"/>
      <c r="FM15" s="1"/>
    </row>
    <row r="16" spans="1:169" ht="15" customHeight="1">
      <c r="A16" s="137" t="s">
        <v>40</v>
      </c>
      <c r="B16" s="116" t="s">
        <v>89</v>
      </c>
      <c r="C16" s="90" t="s">
        <v>89</v>
      </c>
      <c r="D16" s="90" t="s">
        <v>89</v>
      </c>
      <c r="E16" s="90" t="s">
        <v>89</v>
      </c>
      <c r="F16" s="90" t="s">
        <v>89</v>
      </c>
      <c r="G16" s="90" t="s">
        <v>89</v>
      </c>
      <c r="H16" s="90" t="s">
        <v>89</v>
      </c>
      <c r="I16" s="90" t="s">
        <v>89</v>
      </c>
      <c r="J16" s="90" t="s">
        <v>89</v>
      </c>
      <c r="K16" s="90" t="s">
        <v>89</v>
      </c>
      <c r="L16" s="90" t="s">
        <v>89</v>
      </c>
      <c r="M16" s="90" t="s">
        <v>89</v>
      </c>
      <c r="N16" s="90" t="s">
        <v>89</v>
      </c>
      <c r="O16" s="90" t="s">
        <v>89</v>
      </c>
      <c r="P16" s="90" t="s">
        <v>89</v>
      </c>
      <c r="Q16" s="90" t="s">
        <v>89</v>
      </c>
      <c r="R16" s="90" t="s">
        <v>89</v>
      </c>
      <c r="S16" s="90" t="s">
        <v>89</v>
      </c>
      <c r="T16" s="90" t="s">
        <v>89</v>
      </c>
      <c r="U16" s="90" t="s">
        <v>89</v>
      </c>
      <c r="V16" s="90" t="s">
        <v>89</v>
      </c>
      <c r="W16" s="90" t="s">
        <v>89</v>
      </c>
      <c r="X16" s="90" t="s">
        <v>89</v>
      </c>
      <c r="Y16" s="90" t="s">
        <v>89</v>
      </c>
      <c r="Z16" s="90" t="s">
        <v>89</v>
      </c>
      <c r="AA16" s="90" t="s">
        <v>89</v>
      </c>
      <c r="AB16" s="90" t="s">
        <v>89</v>
      </c>
      <c r="AC16" s="90" t="s">
        <v>89</v>
      </c>
      <c r="AD16" s="90" t="s">
        <v>89</v>
      </c>
      <c r="AE16" s="90" t="s">
        <v>89</v>
      </c>
      <c r="AF16" s="90" t="s">
        <v>89</v>
      </c>
      <c r="AG16" s="90" t="s">
        <v>89</v>
      </c>
      <c r="AH16" s="90" t="s">
        <v>89</v>
      </c>
      <c r="AI16" s="90" t="s">
        <v>89</v>
      </c>
      <c r="AJ16" s="90" t="s">
        <v>89</v>
      </c>
      <c r="AK16" s="90" t="s">
        <v>89</v>
      </c>
      <c r="AL16" s="90" t="s">
        <v>89</v>
      </c>
      <c r="AM16" s="90" t="s">
        <v>89</v>
      </c>
      <c r="AN16" s="90" t="s">
        <v>89</v>
      </c>
      <c r="AO16" s="90" t="s">
        <v>89</v>
      </c>
      <c r="AP16" s="90" t="s">
        <v>89</v>
      </c>
      <c r="AQ16" s="90" t="s">
        <v>89</v>
      </c>
      <c r="AR16" s="90" t="s">
        <v>89</v>
      </c>
      <c r="AS16" s="90" t="s">
        <v>89</v>
      </c>
      <c r="AT16" s="90" t="s">
        <v>89</v>
      </c>
      <c r="AU16" s="90" t="s">
        <v>89</v>
      </c>
      <c r="AV16" s="90" t="s">
        <v>89</v>
      </c>
      <c r="AW16" s="90" t="s">
        <v>89</v>
      </c>
      <c r="AX16" s="90" t="s">
        <v>89</v>
      </c>
      <c r="AY16" s="90" t="s">
        <v>89</v>
      </c>
      <c r="AZ16" s="90" t="s">
        <v>89</v>
      </c>
      <c r="BA16" s="90" t="s">
        <v>89</v>
      </c>
      <c r="BB16" s="90" t="s">
        <v>89</v>
      </c>
      <c r="BC16" s="90" t="s">
        <v>89</v>
      </c>
      <c r="BD16" s="90" t="s">
        <v>89</v>
      </c>
      <c r="BE16" s="90" t="s">
        <v>89</v>
      </c>
      <c r="BF16" s="90" t="s">
        <v>89</v>
      </c>
      <c r="BG16" s="90" t="s">
        <v>89</v>
      </c>
      <c r="BH16" s="90" t="s">
        <v>89</v>
      </c>
      <c r="BI16" s="90" t="s">
        <v>89</v>
      </c>
      <c r="BJ16" s="90" t="s">
        <v>89</v>
      </c>
      <c r="BK16" s="90" t="s">
        <v>89</v>
      </c>
      <c r="BL16" s="90" t="s">
        <v>89</v>
      </c>
      <c r="BM16" s="90">
        <v>0</v>
      </c>
      <c r="BN16" s="90">
        <v>0</v>
      </c>
      <c r="BO16" s="90">
        <v>0</v>
      </c>
      <c r="BP16" s="90">
        <v>0</v>
      </c>
      <c r="BQ16" s="90">
        <v>0</v>
      </c>
      <c r="BR16" s="90">
        <v>0</v>
      </c>
      <c r="BS16" s="90">
        <v>0</v>
      </c>
      <c r="BT16" s="90">
        <v>0</v>
      </c>
      <c r="BU16" s="90">
        <v>0</v>
      </c>
      <c r="BV16" s="90">
        <v>0</v>
      </c>
      <c r="BW16" s="90">
        <v>0</v>
      </c>
      <c r="BX16" s="90">
        <v>0</v>
      </c>
      <c r="BY16" s="90">
        <v>0</v>
      </c>
      <c r="BZ16" s="90">
        <v>0</v>
      </c>
      <c r="CA16" s="90">
        <v>0</v>
      </c>
      <c r="CB16" s="90">
        <v>0</v>
      </c>
      <c r="CC16" s="90">
        <v>0</v>
      </c>
      <c r="CD16" s="90">
        <v>0</v>
      </c>
      <c r="CE16" s="90">
        <v>0</v>
      </c>
      <c r="CF16" s="90">
        <v>0</v>
      </c>
      <c r="CG16" s="90">
        <v>0</v>
      </c>
      <c r="CH16" s="90">
        <v>0</v>
      </c>
      <c r="CI16" s="90">
        <v>0</v>
      </c>
      <c r="CJ16" s="90">
        <v>0</v>
      </c>
      <c r="CK16" s="90">
        <v>0</v>
      </c>
      <c r="CL16" s="90">
        <v>0</v>
      </c>
      <c r="CM16" s="90">
        <v>0</v>
      </c>
      <c r="CN16" s="90">
        <v>0</v>
      </c>
      <c r="CO16" s="90">
        <v>0</v>
      </c>
      <c r="CP16" s="90">
        <v>0</v>
      </c>
      <c r="CQ16" s="90">
        <v>0</v>
      </c>
      <c r="CR16" s="90">
        <v>0</v>
      </c>
      <c r="CS16" s="90">
        <v>0</v>
      </c>
      <c r="CT16" s="90">
        <v>0</v>
      </c>
      <c r="CU16" s="90">
        <v>0</v>
      </c>
      <c r="CV16" s="90">
        <v>0</v>
      </c>
      <c r="CW16" s="90">
        <v>0</v>
      </c>
      <c r="CX16" s="90">
        <v>0</v>
      </c>
      <c r="CY16" s="90">
        <v>0</v>
      </c>
      <c r="CZ16" s="90">
        <v>0</v>
      </c>
      <c r="DA16" s="90">
        <v>0</v>
      </c>
      <c r="DB16" s="90">
        <v>0</v>
      </c>
      <c r="DC16" s="90">
        <v>0</v>
      </c>
      <c r="DD16" s="90">
        <v>0</v>
      </c>
      <c r="DE16" s="90">
        <v>0</v>
      </c>
      <c r="DF16" s="90">
        <v>0</v>
      </c>
      <c r="DG16" s="90">
        <v>0</v>
      </c>
      <c r="DH16" s="90">
        <v>0</v>
      </c>
      <c r="DI16" s="90">
        <v>0</v>
      </c>
      <c r="DJ16" s="90">
        <v>0</v>
      </c>
      <c r="DK16" s="90">
        <v>0</v>
      </c>
      <c r="DL16" s="90">
        <v>0</v>
      </c>
      <c r="DM16" s="90">
        <v>0</v>
      </c>
      <c r="DN16" s="90">
        <v>0</v>
      </c>
      <c r="DO16" s="90">
        <v>0</v>
      </c>
      <c r="DP16" s="90">
        <v>0</v>
      </c>
      <c r="DQ16" s="90">
        <v>0</v>
      </c>
      <c r="DR16" s="90">
        <v>0</v>
      </c>
      <c r="DS16" s="90">
        <v>0</v>
      </c>
      <c r="DT16" s="90">
        <v>0</v>
      </c>
      <c r="DU16" s="90">
        <v>0</v>
      </c>
      <c r="DV16" s="90">
        <v>0</v>
      </c>
      <c r="DW16" s="90">
        <v>0</v>
      </c>
      <c r="DX16" s="90">
        <v>0</v>
      </c>
      <c r="DY16" s="141">
        <v>0</v>
      </c>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1"/>
      <c r="FK16" s="1"/>
      <c r="FL16" s="1"/>
      <c r="FM16" s="1"/>
    </row>
    <row r="17" spans="1:169" ht="15" customHeight="1">
      <c r="A17" s="137" t="s">
        <v>41</v>
      </c>
      <c r="B17" s="116" t="s">
        <v>89</v>
      </c>
      <c r="C17" s="90" t="s">
        <v>89</v>
      </c>
      <c r="D17" s="90" t="s">
        <v>89</v>
      </c>
      <c r="E17" s="90" t="s">
        <v>89</v>
      </c>
      <c r="F17" s="90" t="s">
        <v>89</v>
      </c>
      <c r="G17" s="90" t="s">
        <v>89</v>
      </c>
      <c r="H17" s="90" t="s">
        <v>89</v>
      </c>
      <c r="I17" s="90" t="s">
        <v>89</v>
      </c>
      <c r="J17" s="90" t="s">
        <v>89</v>
      </c>
      <c r="K17" s="90" t="s">
        <v>89</v>
      </c>
      <c r="L17" s="90" t="s">
        <v>89</v>
      </c>
      <c r="M17" s="90" t="s">
        <v>89</v>
      </c>
      <c r="N17" s="90" t="s">
        <v>89</v>
      </c>
      <c r="O17" s="90" t="s">
        <v>89</v>
      </c>
      <c r="P17" s="90" t="s">
        <v>89</v>
      </c>
      <c r="Q17" s="90" t="s">
        <v>89</v>
      </c>
      <c r="R17" s="90" t="s">
        <v>89</v>
      </c>
      <c r="S17" s="90" t="s">
        <v>89</v>
      </c>
      <c r="T17" s="90" t="s">
        <v>89</v>
      </c>
      <c r="U17" s="90" t="s">
        <v>89</v>
      </c>
      <c r="V17" s="90" t="s">
        <v>89</v>
      </c>
      <c r="W17" s="90" t="s">
        <v>89</v>
      </c>
      <c r="X17" s="90" t="s">
        <v>89</v>
      </c>
      <c r="Y17" s="90" t="s">
        <v>89</v>
      </c>
      <c r="Z17" s="90" t="s">
        <v>89</v>
      </c>
      <c r="AA17" s="90" t="s">
        <v>89</v>
      </c>
      <c r="AB17" s="90" t="s">
        <v>89</v>
      </c>
      <c r="AC17" s="90" t="s">
        <v>89</v>
      </c>
      <c r="AD17" s="90" t="s">
        <v>89</v>
      </c>
      <c r="AE17" s="90" t="s">
        <v>89</v>
      </c>
      <c r="AF17" s="90" t="s">
        <v>89</v>
      </c>
      <c r="AG17" s="90" t="s">
        <v>89</v>
      </c>
      <c r="AH17" s="90" t="s">
        <v>89</v>
      </c>
      <c r="AI17" s="90" t="s">
        <v>89</v>
      </c>
      <c r="AJ17" s="90">
        <v>1</v>
      </c>
      <c r="AK17" s="90">
        <v>1</v>
      </c>
      <c r="AL17" s="90">
        <v>1</v>
      </c>
      <c r="AM17" s="90">
        <v>1</v>
      </c>
      <c r="AN17" s="90">
        <v>1</v>
      </c>
      <c r="AO17" s="90">
        <v>1</v>
      </c>
      <c r="AP17" s="90">
        <v>1</v>
      </c>
      <c r="AQ17" s="90">
        <v>1</v>
      </c>
      <c r="AR17" s="90">
        <v>1</v>
      </c>
      <c r="AS17" s="90">
        <v>1</v>
      </c>
      <c r="AT17" s="90">
        <v>1</v>
      </c>
      <c r="AU17" s="90">
        <v>1</v>
      </c>
      <c r="AV17" s="90">
        <v>1</v>
      </c>
      <c r="AW17" s="90">
        <v>1</v>
      </c>
      <c r="AX17" s="90">
        <v>1</v>
      </c>
      <c r="AY17" s="90">
        <v>1</v>
      </c>
      <c r="AZ17" s="90">
        <v>1</v>
      </c>
      <c r="BA17" s="90">
        <v>1</v>
      </c>
      <c r="BB17" s="90">
        <v>1</v>
      </c>
      <c r="BC17" s="90">
        <v>1</v>
      </c>
      <c r="BD17" s="90">
        <v>1</v>
      </c>
      <c r="BE17" s="90">
        <v>1</v>
      </c>
      <c r="BF17" s="90">
        <v>1</v>
      </c>
      <c r="BG17" s="90">
        <v>1</v>
      </c>
      <c r="BH17" s="90">
        <v>1</v>
      </c>
      <c r="BI17" s="90">
        <v>1</v>
      </c>
      <c r="BJ17" s="90">
        <v>1</v>
      </c>
      <c r="BK17" s="90">
        <v>1</v>
      </c>
      <c r="BL17" s="90">
        <v>1</v>
      </c>
      <c r="BM17" s="90">
        <v>1</v>
      </c>
      <c r="BN17" s="90">
        <v>1</v>
      </c>
      <c r="BO17" s="90">
        <v>1</v>
      </c>
      <c r="BP17" s="90">
        <v>1</v>
      </c>
      <c r="BQ17" s="90">
        <v>1</v>
      </c>
      <c r="BR17" s="90">
        <v>1</v>
      </c>
      <c r="BS17" s="116">
        <v>0.5</v>
      </c>
      <c r="BT17" s="116">
        <v>0.5</v>
      </c>
      <c r="BU17" s="116">
        <v>0.5</v>
      </c>
      <c r="BV17" s="116">
        <v>0.5</v>
      </c>
      <c r="BW17" s="116">
        <v>0.5</v>
      </c>
      <c r="BX17" s="116">
        <v>0.5</v>
      </c>
      <c r="BY17" s="116">
        <v>0.5</v>
      </c>
      <c r="BZ17" s="116">
        <v>0.5</v>
      </c>
      <c r="CA17" s="116">
        <v>0.5</v>
      </c>
      <c r="CB17" s="116">
        <v>0.5</v>
      </c>
      <c r="CC17" s="116">
        <v>0.5</v>
      </c>
      <c r="CD17" s="116">
        <v>0.5</v>
      </c>
      <c r="CE17" s="116">
        <v>0.5</v>
      </c>
      <c r="CF17" s="116">
        <v>0.5</v>
      </c>
      <c r="CG17" s="116">
        <v>0.5</v>
      </c>
      <c r="CH17" s="116">
        <v>0.5</v>
      </c>
      <c r="CI17" s="116">
        <v>0.5</v>
      </c>
      <c r="CJ17" s="116">
        <v>0.5</v>
      </c>
      <c r="CK17" s="116">
        <v>0.5</v>
      </c>
      <c r="CL17" s="123">
        <v>0.5</v>
      </c>
      <c r="CM17" s="123">
        <v>0.5</v>
      </c>
      <c r="CN17" s="123">
        <v>0.5</v>
      </c>
      <c r="CO17" s="123">
        <v>0.5</v>
      </c>
      <c r="CP17" s="123">
        <v>0.5</v>
      </c>
      <c r="CQ17" s="123">
        <v>0.5</v>
      </c>
      <c r="CR17" s="123">
        <v>0.5</v>
      </c>
      <c r="CS17" s="123">
        <v>0.5</v>
      </c>
      <c r="CT17" s="123">
        <v>0.5</v>
      </c>
      <c r="CU17" s="123">
        <v>0.5</v>
      </c>
      <c r="CV17" s="123">
        <v>0.5</v>
      </c>
      <c r="CW17" s="123">
        <v>0.5</v>
      </c>
      <c r="CX17" s="123">
        <v>0.5</v>
      </c>
      <c r="CY17" s="123">
        <v>0.5</v>
      </c>
      <c r="CZ17" s="123">
        <v>0.5</v>
      </c>
      <c r="DA17" s="123">
        <v>0.5</v>
      </c>
      <c r="DB17" s="123">
        <v>0.5</v>
      </c>
      <c r="DC17" s="123">
        <v>0.5</v>
      </c>
      <c r="DD17" s="123">
        <v>0.5</v>
      </c>
      <c r="DE17" s="123">
        <v>0.5</v>
      </c>
      <c r="DF17" s="123">
        <v>0.5</v>
      </c>
      <c r="DG17" s="123">
        <v>0.5</v>
      </c>
      <c r="DH17" s="123">
        <v>0.5</v>
      </c>
      <c r="DI17" s="123">
        <v>0.5</v>
      </c>
      <c r="DJ17" s="123">
        <v>0.5</v>
      </c>
      <c r="DK17" s="123">
        <v>0.5</v>
      </c>
      <c r="DL17" s="123">
        <v>0.5</v>
      </c>
      <c r="DM17" s="123">
        <v>0.5</v>
      </c>
      <c r="DN17" s="123">
        <v>0.5</v>
      </c>
      <c r="DO17" s="123">
        <v>0.5</v>
      </c>
      <c r="DP17" s="123">
        <v>0.5</v>
      </c>
      <c r="DQ17" s="123">
        <v>0.5</v>
      </c>
      <c r="DR17" s="123">
        <v>0.5</v>
      </c>
      <c r="DS17" s="123">
        <v>0.5</v>
      </c>
      <c r="DT17" s="90">
        <v>0</v>
      </c>
      <c r="DU17" s="90">
        <v>0</v>
      </c>
      <c r="DV17" s="90">
        <v>0</v>
      </c>
      <c r="DW17" s="90">
        <v>0</v>
      </c>
      <c r="DX17" s="90">
        <v>0</v>
      </c>
      <c r="DY17" s="141">
        <v>0</v>
      </c>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1"/>
      <c r="FK17" s="1"/>
      <c r="FL17" s="1"/>
      <c r="FM17" s="1"/>
    </row>
    <row r="18" spans="1:169" ht="15" customHeight="1">
      <c r="A18" s="137" t="s">
        <v>42</v>
      </c>
      <c r="B18" s="116" t="s">
        <v>89</v>
      </c>
      <c r="C18" s="90" t="s">
        <v>89</v>
      </c>
      <c r="D18" s="90" t="s">
        <v>89</v>
      </c>
      <c r="E18" s="90" t="s">
        <v>89</v>
      </c>
      <c r="F18" s="90" t="s">
        <v>89</v>
      </c>
      <c r="G18" s="90" t="s">
        <v>89</v>
      </c>
      <c r="H18" s="90" t="s">
        <v>89</v>
      </c>
      <c r="I18" s="90" t="s">
        <v>89</v>
      </c>
      <c r="J18" s="90" t="s">
        <v>89</v>
      </c>
      <c r="K18" s="90" t="s">
        <v>89</v>
      </c>
      <c r="L18" s="90" t="s">
        <v>89</v>
      </c>
      <c r="M18" s="90" t="s">
        <v>89</v>
      </c>
      <c r="N18" s="90" t="s">
        <v>89</v>
      </c>
      <c r="O18" s="90" t="s">
        <v>89</v>
      </c>
      <c r="P18" s="90" t="s">
        <v>89</v>
      </c>
      <c r="Q18" s="90" t="s">
        <v>89</v>
      </c>
      <c r="R18" s="90" t="s">
        <v>89</v>
      </c>
      <c r="S18" s="90" t="s">
        <v>89</v>
      </c>
      <c r="T18" s="90" t="s">
        <v>89</v>
      </c>
      <c r="U18" s="90" t="s">
        <v>89</v>
      </c>
      <c r="V18" s="90" t="s">
        <v>89</v>
      </c>
      <c r="W18" s="90" t="s">
        <v>89</v>
      </c>
      <c r="X18" s="90" t="s">
        <v>89</v>
      </c>
      <c r="Y18" s="90" t="s">
        <v>89</v>
      </c>
      <c r="Z18" s="90" t="s">
        <v>89</v>
      </c>
      <c r="AA18" s="90" t="s">
        <v>89</v>
      </c>
      <c r="AB18" s="90" t="s">
        <v>89</v>
      </c>
      <c r="AC18" s="90" t="s">
        <v>89</v>
      </c>
      <c r="AD18" s="90" t="s">
        <v>89</v>
      </c>
      <c r="AE18" s="90" t="s">
        <v>89</v>
      </c>
      <c r="AF18" s="90" t="s">
        <v>89</v>
      </c>
      <c r="AG18" s="90" t="s">
        <v>89</v>
      </c>
      <c r="AH18" s="90" t="s">
        <v>89</v>
      </c>
      <c r="AI18" s="90">
        <v>1</v>
      </c>
      <c r="AJ18" s="90">
        <v>1</v>
      </c>
      <c r="AK18" s="90">
        <v>1</v>
      </c>
      <c r="AL18" s="90">
        <v>1</v>
      </c>
      <c r="AM18" s="90">
        <v>1</v>
      </c>
      <c r="AN18" s="90">
        <v>1</v>
      </c>
      <c r="AO18" s="90">
        <v>1</v>
      </c>
      <c r="AP18" s="90">
        <v>1</v>
      </c>
      <c r="AQ18" s="90">
        <v>1</v>
      </c>
      <c r="AR18" s="90">
        <v>1</v>
      </c>
      <c r="AS18" s="90">
        <v>1</v>
      </c>
      <c r="AT18" s="90">
        <v>1</v>
      </c>
      <c r="AU18" s="90">
        <v>1</v>
      </c>
      <c r="AV18" s="90">
        <v>1</v>
      </c>
      <c r="AW18" s="90">
        <v>1</v>
      </c>
      <c r="AX18" s="90">
        <v>1</v>
      </c>
      <c r="AY18" s="90">
        <v>1</v>
      </c>
      <c r="AZ18" s="90">
        <v>1</v>
      </c>
      <c r="BA18" s="90">
        <v>1</v>
      </c>
      <c r="BB18" s="90">
        <v>1</v>
      </c>
      <c r="BC18" s="90">
        <v>1</v>
      </c>
      <c r="BD18" s="90">
        <v>1</v>
      </c>
      <c r="BE18" s="90">
        <v>1</v>
      </c>
      <c r="BF18" s="90">
        <v>1</v>
      </c>
      <c r="BG18" s="90">
        <v>1</v>
      </c>
      <c r="BH18" s="90">
        <v>1</v>
      </c>
      <c r="BI18" s="90">
        <v>1</v>
      </c>
      <c r="BJ18" s="90">
        <v>1</v>
      </c>
      <c r="BK18" s="90">
        <v>1</v>
      </c>
      <c r="BL18" s="90">
        <v>1</v>
      </c>
      <c r="BM18" s="90">
        <v>1</v>
      </c>
      <c r="BN18" s="90">
        <v>1</v>
      </c>
      <c r="BO18" s="90">
        <v>1</v>
      </c>
      <c r="BP18" s="90">
        <v>1</v>
      </c>
      <c r="BQ18" s="90">
        <v>1</v>
      </c>
      <c r="BR18" s="90">
        <v>1</v>
      </c>
      <c r="BS18" s="90">
        <v>1</v>
      </c>
      <c r="BT18" s="90">
        <v>1</v>
      </c>
      <c r="BU18" s="90">
        <v>1</v>
      </c>
      <c r="BV18" s="90">
        <v>0</v>
      </c>
      <c r="BW18" s="90">
        <v>0</v>
      </c>
      <c r="BX18" s="90">
        <v>0</v>
      </c>
      <c r="BY18" s="90">
        <v>0</v>
      </c>
      <c r="BZ18" s="90">
        <v>0</v>
      </c>
      <c r="CA18" s="90">
        <v>0</v>
      </c>
      <c r="CB18" s="90">
        <v>0</v>
      </c>
      <c r="CC18" s="90">
        <v>0</v>
      </c>
      <c r="CD18" s="90">
        <v>0</v>
      </c>
      <c r="CE18" s="90">
        <v>0</v>
      </c>
      <c r="CF18" s="90">
        <v>0</v>
      </c>
      <c r="CG18" s="90">
        <v>0</v>
      </c>
      <c r="CH18" s="90">
        <v>0</v>
      </c>
      <c r="CI18" s="90">
        <v>0</v>
      </c>
      <c r="CJ18" s="90">
        <v>0</v>
      </c>
      <c r="CK18" s="90">
        <v>0</v>
      </c>
      <c r="CL18" s="90">
        <v>0</v>
      </c>
      <c r="CM18" s="90">
        <v>0</v>
      </c>
      <c r="CN18" s="90">
        <v>0</v>
      </c>
      <c r="CO18" s="90">
        <v>0</v>
      </c>
      <c r="CP18" s="90">
        <v>0</v>
      </c>
      <c r="CQ18" s="90">
        <v>0</v>
      </c>
      <c r="CR18" s="90">
        <v>0</v>
      </c>
      <c r="CS18" s="90">
        <v>0</v>
      </c>
      <c r="CT18" s="90">
        <v>0</v>
      </c>
      <c r="CU18" s="90">
        <v>0</v>
      </c>
      <c r="CV18" s="90">
        <v>0</v>
      </c>
      <c r="CW18" s="90">
        <v>0</v>
      </c>
      <c r="CX18" s="90">
        <v>0</v>
      </c>
      <c r="CY18" s="90">
        <v>0</v>
      </c>
      <c r="CZ18" s="90">
        <v>0</v>
      </c>
      <c r="DA18" s="90">
        <v>0</v>
      </c>
      <c r="DB18" s="90">
        <v>0</v>
      </c>
      <c r="DC18" s="90">
        <v>0</v>
      </c>
      <c r="DD18" s="90">
        <v>0</v>
      </c>
      <c r="DE18" s="90">
        <v>0</v>
      </c>
      <c r="DF18" s="90">
        <v>0</v>
      </c>
      <c r="DG18" s="90">
        <v>0</v>
      </c>
      <c r="DH18" s="90">
        <v>0</v>
      </c>
      <c r="DI18" s="90">
        <v>0</v>
      </c>
      <c r="DJ18" s="90">
        <v>0</v>
      </c>
      <c r="DK18" s="90">
        <v>0</v>
      </c>
      <c r="DL18" s="90">
        <v>0</v>
      </c>
      <c r="DM18" s="90">
        <v>0</v>
      </c>
      <c r="DN18" s="90">
        <v>0</v>
      </c>
      <c r="DO18" s="90">
        <v>0</v>
      </c>
      <c r="DP18" s="90">
        <v>0</v>
      </c>
      <c r="DQ18" s="90">
        <v>0</v>
      </c>
      <c r="DR18" s="90">
        <v>0</v>
      </c>
      <c r="DS18" s="90">
        <v>0</v>
      </c>
      <c r="DT18" s="90">
        <v>0</v>
      </c>
      <c r="DU18" s="90">
        <v>0</v>
      </c>
      <c r="DV18" s="90">
        <v>0</v>
      </c>
      <c r="DW18" s="90">
        <v>0</v>
      </c>
      <c r="DX18" s="90">
        <v>0</v>
      </c>
      <c r="DY18" s="141">
        <v>0</v>
      </c>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1"/>
      <c r="FK18" s="1"/>
      <c r="FL18" s="1"/>
      <c r="FM18" s="1"/>
    </row>
    <row r="19" spans="1:169" ht="15" customHeight="1">
      <c r="A19" s="137" t="s">
        <v>43</v>
      </c>
      <c r="B19" s="116" t="s">
        <v>89</v>
      </c>
      <c r="C19" s="90" t="s">
        <v>89</v>
      </c>
      <c r="D19" s="90" t="s">
        <v>89</v>
      </c>
      <c r="E19" s="90" t="s">
        <v>89</v>
      </c>
      <c r="F19" s="90" t="s">
        <v>89</v>
      </c>
      <c r="G19" s="90" t="s">
        <v>89</v>
      </c>
      <c r="H19" s="90" t="s">
        <v>89</v>
      </c>
      <c r="I19" s="90" t="s">
        <v>89</v>
      </c>
      <c r="J19" s="90" t="s">
        <v>89</v>
      </c>
      <c r="K19" s="90" t="s">
        <v>89</v>
      </c>
      <c r="L19" s="90" t="s">
        <v>89</v>
      </c>
      <c r="M19" s="90" t="s">
        <v>89</v>
      </c>
      <c r="N19" s="90" t="s">
        <v>89</v>
      </c>
      <c r="O19" s="90" t="s">
        <v>89</v>
      </c>
      <c r="P19" s="90" t="s">
        <v>89</v>
      </c>
      <c r="Q19" s="90" t="s">
        <v>89</v>
      </c>
      <c r="R19" s="90" t="s">
        <v>89</v>
      </c>
      <c r="S19" s="90" t="s">
        <v>89</v>
      </c>
      <c r="T19" s="90" t="s">
        <v>89</v>
      </c>
      <c r="U19" s="90" t="s">
        <v>89</v>
      </c>
      <c r="V19" s="90" t="s">
        <v>89</v>
      </c>
      <c r="W19" s="90" t="s">
        <v>89</v>
      </c>
      <c r="X19" s="90" t="s">
        <v>89</v>
      </c>
      <c r="Y19" s="90" t="s">
        <v>89</v>
      </c>
      <c r="Z19" s="90" t="s">
        <v>89</v>
      </c>
      <c r="AA19" s="90" t="s">
        <v>89</v>
      </c>
      <c r="AB19" s="90" t="s">
        <v>89</v>
      </c>
      <c r="AC19" s="90" t="s">
        <v>89</v>
      </c>
      <c r="AD19" s="90" t="s">
        <v>89</v>
      </c>
      <c r="AE19" s="90" t="s">
        <v>89</v>
      </c>
      <c r="AF19" s="90" t="s">
        <v>89</v>
      </c>
      <c r="AG19" s="90" t="s">
        <v>89</v>
      </c>
      <c r="AH19" s="90" t="s">
        <v>89</v>
      </c>
      <c r="AI19" s="90" t="s">
        <v>89</v>
      </c>
      <c r="AJ19" s="90" t="s">
        <v>89</v>
      </c>
      <c r="AK19" s="90" t="s">
        <v>89</v>
      </c>
      <c r="AL19" s="90">
        <v>1</v>
      </c>
      <c r="AM19" s="90">
        <v>1</v>
      </c>
      <c r="AN19" s="90">
        <v>1</v>
      </c>
      <c r="AO19" s="90">
        <v>1</v>
      </c>
      <c r="AP19" s="90">
        <v>1</v>
      </c>
      <c r="AQ19" s="90">
        <v>1</v>
      </c>
      <c r="AR19" s="90">
        <v>1</v>
      </c>
      <c r="AS19" s="90">
        <v>1</v>
      </c>
      <c r="AT19" s="90">
        <v>1</v>
      </c>
      <c r="AU19" s="90">
        <v>1</v>
      </c>
      <c r="AV19" s="90">
        <v>1</v>
      </c>
      <c r="AW19" s="90">
        <v>1</v>
      </c>
      <c r="AX19" s="90">
        <v>1</v>
      </c>
      <c r="AY19" s="90">
        <v>1</v>
      </c>
      <c r="AZ19" s="90">
        <v>1</v>
      </c>
      <c r="BA19" s="90">
        <v>1</v>
      </c>
      <c r="BB19" s="90">
        <v>1</v>
      </c>
      <c r="BC19" s="90">
        <v>1</v>
      </c>
      <c r="BD19" s="90">
        <v>1</v>
      </c>
      <c r="BE19" s="90">
        <v>1</v>
      </c>
      <c r="BF19" s="90">
        <v>1</v>
      </c>
      <c r="BG19" s="90">
        <v>1</v>
      </c>
      <c r="BH19" s="90">
        <v>1</v>
      </c>
      <c r="BI19" s="90">
        <v>1</v>
      </c>
      <c r="BJ19" s="90">
        <v>1</v>
      </c>
      <c r="BK19" s="90">
        <v>1</v>
      </c>
      <c r="BL19" s="90">
        <v>1</v>
      </c>
      <c r="BM19" s="90">
        <v>1</v>
      </c>
      <c r="BN19" s="90">
        <v>1</v>
      </c>
      <c r="BO19" s="90">
        <v>1</v>
      </c>
      <c r="BP19" s="90">
        <v>1</v>
      </c>
      <c r="BQ19" s="90">
        <v>1</v>
      </c>
      <c r="BR19" s="90">
        <v>1</v>
      </c>
      <c r="BS19" s="90">
        <v>1</v>
      </c>
      <c r="BT19" s="90">
        <v>1</v>
      </c>
      <c r="BU19" s="90">
        <v>1</v>
      </c>
      <c r="BV19" s="90">
        <v>0</v>
      </c>
      <c r="BW19" s="90">
        <v>0</v>
      </c>
      <c r="BX19" s="90">
        <v>0</v>
      </c>
      <c r="BY19" s="90">
        <v>0</v>
      </c>
      <c r="BZ19" s="90">
        <v>0</v>
      </c>
      <c r="CA19" s="90">
        <v>0</v>
      </c>
      <c r="CB19" s="90">
        <v>0</v>
      </c>
      <c r="CC19" s="90">
        <v>0</v>
      </c>
      <c r="CD19" s="90">
        <v>0</v>
      </c>
      <c r="CE19" s="90">
        <v>0</v>
      </c>
      <c r="CF19" s="90">
        <v>0</v>
      </c>
      <c r="CG19" s="90">
        <v>0</v>
      </c>
      <c r="CH19" s="90">
        <v>0</v>
      </c>
      <c r="CI19" s="90">
        <v>0</v>
      </c>
      <c r="CJ19" s="90">
        <v>0</v>
      </c>
      <c r="CK19" s="90">
        <v>0</v>
      </c>
      <c r="CL19" s="90">
        <v>0</v>
      </c>
      <c r="CM19" s="90">
        <v>0</v>
      </c>
      <c r="CN19" s="90">
        <v>0</v>
      </c>
      <c r="CO19" s="90">
        <v>0</v>
      </c>
      <c r="CP19" s="90">
        <v>0</v>
      </c>
      <c r="CQ19" s="90">
        <v>0</v>
      </c>
      <c r="CR19" s="90">
        <v>0</v>
      </c>
      <c r="CS19" s="90">
        <v>0</v>
      </c>
      <c r="CT19" s="90">
        <v>0</v>
      </c>
      <c r="CU19" s="90">
        <v>0</v>
      </c>
      <c r="CV19" s="90">
        <v>0</v>
      </c>
      <c r="CW19" s="90">
        <v>0</v>
      </c>
      <c r="CX19" s="90">
        <v>0</v>
      </c>
      <c r="CY19" s="90">
        <v>0</v>
      </c>
      <c r="CZ19" s="90">
        <v>0</v>
      </c>
      <c r="DA19" s="90">
        <v>0</v>
      </c>
      <c r="DB19" s="90">
        <v>0</v>
      </c>
      <c r="DC19" s="90">
        <v>0</v>
      </c>
      <c r="DD19" s="90">
        <v>0</v>
      </c>
      <c r="DE19" s="90">
        <v>0</v>
      </c>
      <c r="DF19" s="90">
        <v>0</v>
      </c>
      <c r="DG19" s="90">
        <v>0</v>
      </c>
      <c r="DH19" s="90">
        <v>0</v>
      </c>
      <c r="DI19" s="90">
        <v>0</v>
      </c>
      <c r="DJ19" s="90">
        <v>0</v>
      </c>
      <c r="DK19" s="90">
        <v>0</v>
      </c>
      <c r="DL19" s="90">
        <v>0</v>
      </c>
      <c r="DM19" s="90">
        <v>0</v>
      </c>
      <c r="DN19" s="90">
        <v>0</v>
      </c>
      <c r="DO19" s="90">
        <v>0</v>
      </c>
      <c r="DP19" s="90">
        <v>0</v>
      </c>
      <c r="DQ19" s="90">
        <v>0</v>
      </c>
      <c r="DR19" s="90">
        <v>0</v>
      </c>
      <c r="DS19" s="90">
        <v>0</v>
      </c>
      <c r="DT19" s="90">
        <v>0</v>
      </c>
      <c r="DU19" s="90">
        <v>0</v>
      </c>
      <c r="DV19" s="90">
        <v>0</v>
      </c>
      <c r="DW19" s="90">
        <v>0</v>
      </c>
      <c r="DX19" s="90">
        <v>0</v>
      </c>
      <c r="DY19" s="141">
        <v>0</v>
      </c>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1"/>
      <c r="FK19" s="1"/>
      <c r="FL19" s="1"/>
      <c r="FM19" s="1"/>
    </row>
    <row r="20" spans="1:169" ht="15" customHeight="1">
      <c r="A20" s="137" t="s">
        <v>44</v>
      </c>
      <c r="B20" s="116" t="s">
        <v>89</v>
      </c>
      <c r="C20" s="90" t="s">
        <v>89</v>
      </c>
      <c r="D20" s="90" t="s">
        <v>89</v>
      </c>
      <c r="E20" s="90" t="s">
        <v>89</v>
      </c>
      <c r="F20" s="90" t="s">
        <v>89</v>
      </c>
      <c r="G20" s="90" t="s">
        <v>89</v>
      </c>
      <c r="H20" s="90" t="s">
        <v>89</v>
      </c>
      <c r="I20" s="90" t="s">
        <v>89</v>
      </c>
      <c r="J20" s="90" t="s">
        <v>89</v>
      </c>
      <c r="K20" s="90" t="s">
        <v>89</v>
      </c>
      <c r="L20" s="90" t="s">
        <v>89</v>
      </c>
      <c r="M20" s="90" t="s">
        <v>89</v>
      </c>
      <c r="N20" s="90" t="s">
        <v>89</v>
      </c>
      <c r="O20" s="90" t="s">
        <v>89</v>
      </c>
      <c r="P20" s="90" t="s">
        <v>89</v>
      </c>
      <c r="Q20" s="90" t="s">
        <v>89</v>
      </c>
      <c r="R20" s="90" t="s">
        <v>89</v>
      </c>
      <c r="S20" s="90" t="s">
        <v>89</v>
      </c>
      <c r="T20" s="90" t="s">
        <v>89</v>
      </c>
      <c r="U20" s="90" t="s">
        <v>89</v>
      </c>
      <c r="V20" s="90" t="s">
        <v>89</v>
      </c>
      <c r="W20" s="90" t="s">
        <v>89</v>
      </c>
      <c r="X20" s="90" t="s">
        <v>89</v>
      </c>
      <c r="Y20" s="90" t="s">
        <v>89</v>
      </c>
      <c r="Z20" s="90" t="s">
        <v>89</v>
      </c>
      <c r="AA20" s="90" t="s">
        <v>89</v>
      </c>
      <c r="AB20" s="90" t="s">
        <v>89</v>
      </c>
      <c r="AC20" s="90" t="s">
        <v>89</v>
      </c>
      <c r="AD20" s="90" t="s">
        <v>89</v>
      </c>
      <c r="AE20" s="90" t="s">
        <v>89</v>
      </c>
      <c r="AF20" s="90" t="s">
        <v>89</v>
      </c>
      <c r="AG20" s="90" t="s">
        <v>89</v>
      </c>
      <c r="AH20" s="90" t="s">
        <v>89</v>
      </c>
      <c r="AI20" s="90" t="s">
        <v>89</v>
      </c>
      <c r="AJ20" s="90">
        <v>1</v>
      </c>
      <c r="AK20" s="90">
        <v>1</v>
      </c>
      <c r="AL20" s="90">
        <v>1</v>
      </c>
      <c r="AM20" s="90">
        <v>1</v>
      </c>
      <c r="AN20" s="90">
        <v>1</v>
      </c>
      <c r="AO20" s="90">
        <v>1</v>
      </c>
      <c r="AP20" s="90">
        <v>1</v>
      </c>
      <c r="AQ20" s="90">
        <v>1</v>
      </c>
      <c r="AR20" s="90">
        <v>1</v>
      </c>
      <c r="AS20" s="90">
        <v>1</v>
      </c>
      <c r="AT20" s="90">
        <v>1</v>
      </c>
      <c r="AU20" s="90">
        <v>1</v>
      </c>
      <c r="AV20" s="90">
        <v>1</v>
      </c>
      <c r="AW20" s="90">
        <v>1</v>
      </c>
      <c r="AX20" s="90">
        <v>1</v>
      </c>
      <c r="AY20" s="90">
        <v>1</v>
      </c>
      <c r="AZ20" s="90">
        <v>1</v>
      </c>
      <c r="BA20" s="90">
        <v>1</v>
      </c>
      <c r="BB20" s="90">
        <v>1</v>
      </c>
      <c r="BC20" s="90">
        <v>1</v>
      </c>
      <c r="BD20" s="90">
        <v>1</v>
      </c>
      <c r="BE20" s="90">
        <v>1</v>
      </c>
      <c r="BF20" s="90">
        <v>1</v>
      </c>
      <c r="BG20" s="90">
        <v>1</v>
      </c>
      <c r="BH20" s="90">
        <v>1</v>
      </c>
      <c r="BI20" s="90">
        <v>1</v>
      </c>
      <c r="BJ20" s="90">
        <v>1</v>
      </c>
      <c r="BK20" s="90">
        <v>1</v>
      </c>
      <c r="BL20" s="90">
        <v>1</v>
      </c>
      <c r="BM20" s="90">
        <v>1</v>
      </c>
      <c r="BN20" s="90">
        <v>1</v>
      </c>
      <c r="BO20" s="90">
        <v>1</v>
      </c>
      <c r="BP20" s="90">
        <v>1</v>
      </c>
      <c r="BQ20" s="90">
        <v>1</v>
      </c>
      <c r="BR20" s="90">
        <v>1</v>
      </c>
      <c r="BS20" s="90">
        <v>1</v>
      </c>
      <c r="BT20" s="91">
        <v>0</v>
      </c>
      <c r="BU20" s="91">
        <v>0</v>
      </c>
      <c r="BV20" s="91">
        <v>0</v>
      </c>
      <c r="BW20" s="90">
        <v>1</v>
      </c>
      <c r="BX20" s="90">
        <v>1</v>
      </c>
      <c r="BY20" s="90">
        <v>1</v>
      </c>
      <c r="BZ20" s="90">
        <v>1</v>
      </c>
      <c r="CA20" s="90">
        <v>1</v>
      </c>
      <c r="CB20" s="90">
        <v>1</v>
      </c>
      <c r="CC20" s="90">
        <v>1</v>
      </c>
      <c r="CD20" s="90">
        <v>1</v>
      </c>
      <c r="CE20" s="90">
        <v>1</v>
      </c>
      <c r="CF20" s="90">
        <v>1</v>
      </c>
      <c r="CG20" s="90">
        <v>1</v>
      </c>
      <c r="CH20" s="90">
        <v>1</v>
      </c>
      <c r="CI20" s="90">
        <v>1</v>
      </c>
      <c r="CJ20" s="90">
        <v>1</v>
      </c>
      <c r="CK20" s="90">
        <v>1</v>
      </c>
      <c r="CL20" s="90">
        <v>1</v>
      </c>
      <c r="CM20" s="90">
        <v>1</v>
      </c>
      <c r="CN20" s="90">
        <v>1</v>
      </c>
      <c r="CO20" s="90">
        <v>1</v>
      </c>
      <c r="CP20" s="90">
        <v>1</v>
      </c>
      <c r="CQ20" s="90">
        <v>1</v>
      </c>
      <c r="CR20" s="90">
        <v>1</v>
      </c>
      <c r="CS20" s="90">
        <v>1</v>
      </c>
      <c r="CT20" s="90">
        <v>1</v>
      </c>
      <c r="CU20" s="90">
        <v>1</v>
      </c>
      <c r="CV20" s="90">
        <v>1</v>
      </c>
      <c r="CW20" s="90">
        <v>1</v>
      </c>
      <c r="CX20" s="90">
        <v>1</v>
      </c>
      <c r="CY20" s="90">
        <v>1</v>
      </c>
      <c r="CZ20" s="90">
        <v>1</v>
      </c>
      <c r="DA20" s="90">
        <v>1</v>
      </c>
      <c r="DB20" s="90">
        <v>1</v>
      </c>
      <c r="DC20" s="90">
        <v>1</v>
      </c>
      <c r="DD20" s="90">
        <v>1</v>
      </c>
      <c r="DE20" s="90">
        <v>1</v>
      </c>
      <c r="DF20" s="90">
        <v>1</v>
      </c>
      <c r="DG20" s="90">
        <v>1</v>
      </c>
      <c r="DH20" s="90">
        <v>1</v>
      </c>
      <c r="DI20" s="90">
        <v>1</v>
      </c>
      <c r="DJ20" s="90">
        <v>1</v>
      </c>
      <c r="DK20" s="90">
        <v>1</v>
      </c>
      <c r="DL20" s="90">
        <v>1</v>
      </c>
      <c r="DM20" s="90">
        <v>1</v>
      </c>
      <c r="DN20" s="90">
        <v>1</v>
      </c>
      <c r="DO20" s="90">
        <v>1</v>
      </c>
      <c r="DP20" s="90">
        <v>1</v>
      </c>
      <c r="DQ20" s="90">
        <v>1</v>
      </c>
      <c r="DR20" s="90">
        <v>1</v>
      </c>
      <c r="DS20" s="90">
        <v>1</v>
      </c>
      <c r="DT20" s="116">
        <v>0</v>
      </c>
      <c r="DU20" s="116">
        <v>0</v>
      </c>
      <c r="DV20" s="116">
        <v>0</v>
      </c>
      <c r="DW20" s="116">
        <v>0</v>
      </c>
      <c r="DX20" s="116">
        <v>0</v>
      </c>
      <c r="DY20" s="141">
        <v>0</v>
      </c>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1"/>
      <c r="FK20" s="1"/>
      <c r="FL20" s="1"/>
      <c r="FM20" s="1"/>
    </row>
    <row r="21" spans="1:169" ht="15" customHeight="1">
      <c r="A21" s="137" t="s">
        <v>45</v>
      </c>
      <c r="B21" s="116" t="s">
        <v>89</v>
      </c>
      <c r="C21" s="90" t="s">
        <v>89</v>
      </c>
      <c r="D21" s="90" t="s">
        <v>89</v>
      </c>
      <c r="E21" s="90" t="s">
        <v>89</v>
      </c>
      <c r="F21" s="90" t="s">
        <v>89</v>
      </c>
      <c r="G21" s="90" t="s">
        <v>89</v>
      </c>
      <c r="H21" s="90" t="s">
        <v>89</v>
      </c>
      <c r="I21" s="90" t="s">
        <v>89</v>
      </c>
      <c r="J21" s="90" t="s">
        <v>89</v>
      </c>
      <c r="K21" s="90" t="s">
        <v>89</v>
      </c>
      <c r="L21" s="90" t="s">
        <v>89</v>
      </c>
      <c r="M21" s="90" t="s">
        <v>89</v>
      </c>
      <c r="N21" s="90" t="s">
        <v>89</v>
      </c>
      <c r="O21" s="90" t="s">
        <v>89</v>
      </c>
      <c r="P21" s="90" t="s">
        <v>89</v>
      </c>
      <c r="Q21" s="90" t="s">
        <v>89</v>
      </c>
      <c r="R21" s="90" t="s">
        <v>89</v>
      </c>
      <c r="S21" s="90" t="s">
        <v>89</v>
      </c>
      <c r="T21" s="90" t="s">
        <v>89</v>
      </c>
      <c r="U21" s="90" t="s">
        <v>89</v>
      </c>
      <c r="V21" s="90" t="s">
        <v>89</v>
      </c>
      <c r="W21" s="90" t="s">
        <v>89</v>
      </c>
      <c r="X21" s="90" t="s">
        <v>89</v>
      </c>
      <c r="Y21" s="90" t="s">
        <v>89</v>
      </c>
      <c r="Z21" s="90" t="s">
        <v>89</v>
      </c>
      <c r="AA21" s="90" t="s">
        <v>89</v>
      </c>
      <c r="AB21" s="90" t="s">
        <v>89</v>
      </c>
      <c r="AC21" s="90" t="s">
        <v>89</v>
      </c>
      <c r="AD21" s="90" t="s">
        <v>89</v>
      </c>
      <c r="AE21" s="90" t="s">
        <v>89</v>
      </c>
      <c r="AF21" s="90" t="s">
        <v>89</v>
      </c>
      <c r="AG21" s="90" t="s">
        <v>89</v>
      </c>
      <c r="AH21" s="90" t="s">
        <v>89</v>
      </c>
      <c r="AI21" s="90" t="s">
        <v>89</v>
      </c>
      <c r="AJ21" s="90" t="s">
        <v>89</v>
      </c>
      <c r="AK21" s="90" t="s">
        <v>89</v>
      </c>
      <c r="AL21" s="90" t="s">
        <v>89</v>
      </c>
      <c r="AM21" s="90" t="s">
        <v>89</v>
      </c>
      <c r="AN21" s="90" t="s">
        <v>89</v>
      </c>
      <c r="AO21" s="90" t="s">
        <v>89</v>
      </c>
      <c r="AP21" s="90" t="s">
        <v>89</v>
      </c>
      <c r="AQ21" s="90" t="s">
        <v>89</v>
      </c>
      <c r="AR21" s="90" t="s">
        <v>89</v>
      </c>
      <c r="AS21" s="90" t="s">
        <v>89</v>
      </c>
      <c r="AT21" s="90" t="s">
        <v>89</v>
      </c>
      <c r="AU21" s="90" t="s">
        <v>89</v>
      </c>
      <c r="AV21" s="90" t="s">
        <v>89</v>
      </c>
      <c r="AW21" s="90" t="s">
        <v>89</v>
      </c>
      <c r="AX21" s="90" t="s">
        <v>89</v>
      </c>
      <c r="AY21" s="90" t="s">
        <v>89</v>
      </c>
      <c r="AZ21" s="90" t="s">
        <v>89</v>
      </c>
      <c r="BA21" s="90" t="s">
        <v>89</v>
      </c>
      <c r="BB21" s="90" t="s">
        <v>89</v>
      </c>
      <c r="BC21" s="90" t="s">
        <v>89</v>
      </c>
      <c r="BD21" s="90" t="s">
        <v>89</v>
      </c>
      <c r="BE21" s="90" t="s">
        <v>89</v>
      </c>
      <c r="BF21" s="90" t="s">
        <v>89</v>
      </c>
      <c r="BG21" s="90" t="s">
        <v>89</v>
      </c>
      <c r="BH21" s="90" t="s">
        <v>89</v>
      </c>
      <c r="BI21" s="90" t="s">
        <v>89</v>
      </c>
      <c r="BJ21" s="90" t="s">
        <v>89</v>
      </c>
      <c r="BK21" s="90" t="s">
        <v>89</v>
      </c>
      <c r="BL21" s="90" t="s">
        <v>89</v>
      </c>
      <c r="BM21" s="90" t="s">
        <v>89</v>
      </c>
      <c r="BN21" s="90" t="s">
        <v>89</v>
      </c>
      <c r="BO21" s="90" t="s">
        <v>89</v>
      </c>
      <c r="BP21" s="90" t="s">
        <v>89</v>
      </c>
      <c r="BQ21" s="90" t="s">
        <v>89</v>
      </c>
      <c r="BR21" s="90" t="s">
        <v>89</v>
      </c>
      <c r="BS21" s="90">
        <v>0</v>
      </c>
      <c r="BT21" s="90">
        <v>0</v>
      </c>
      <c r="BU21" s="90">
        <v>0</v>
      </c>
      <c r="BV21" s="90">
        <v>0</v>
      </c>
      <c r="BW21" s="90">
        <v>0</v>
      </c>
      <c r="BX21" s="90">
        <v>0</v>
      </c>
      <c r="BY21" s="90">
        <v>0</v>
      </c>
      <c r="BZ21" s="90">
        <v>0</v>
      </c>
      <c r="CA21" s="90">
        <v>0</v>
      </c>
      <c r="CB21" s="90">
        <v>0</v>
      </c>
      <c r="CC21" s="90">
        <v>0</v>
      </c>
      <c r="CD21" s="90">
        <v>0</v>
      </c>
      <c r="CE21" s="90">
        <v>0</v>
      </c>
      <c r="CF21" s="90">
        <v>0</v>
      </c>
      <c r="CG21" s="90">
        <v>0</v>
      </c>
      <c r="CH21" s="90">
        <v>0</v>
      </c>
      <c r="CI21" s="90">
        <v>0</v>
      </c>
      <c r="CJ21" s="90">
        <v>0</v>
      </c>
      <c r="CK21" s="90">
        <v>0</v>
      </c>
      <c r="CL21" s="90">
        <v>0</v>
      </c>
      <c r="CM21" s="90">
        <v>0</v>
      </c>
      <c r="CN21" s="90">
        <v>0</v>
      </c>
      <c r="CO21" s="90">
        <v>0</v>
      </c>
      <c r="CP21" s="90">
        <v>0</v>
      </c>
      <c r="CQ21" s="90">
        <v>0</v>
      </c>
      <c r="CR21" s="90">
        <v>0</v>
      </c>
      <c r="CS21" s="90">
        <v>0</v>
      </c>
      <c r="CT21" s="90">
        <v>0</v>
      </c>
      <c r="CU21" s="90">
        <v>0</v>
      </c>
      <c r="CV21" s="90">
        <v>0</v>
      </c>
      <c r="CW21" s="90">
        <v>0</v>
      </c>
      <c r="CX21" s="90">
        <v>0</v>
      </c>
      <c r="CY21" s="90">
        <v>0</v>
      </c>
      <c r="CZ21" s="90">
        <v>0</v>
      </c>
      <c r="DA21" s="90">
        <v>0</v>
      </c>
      <c r="DB21" s="90">
        <v>0</v>
      </c>
      <c r="DC21" s="90">
        <v>0</v>
      </c>
      <c r="DD21" s="90">
        <v>0</v>
      </c>
      <c r="DE21" s="90">
        <v>0</v>
      </c>
      <c r="DF21" s="90">
        <v>0</v>
      </c>
      <c r="DG21" s="90">
        <v>0</v>
      </c>
      <c r="DH21" s="90">
        <v>0</v>
      </c>
      <c r="DI21" s="90">
        <v>0</v>
      </c>
      <c r="DJ21" s="90">
        <v>0</v>
      </c>
      <c r="DK21" s="90">
        <v>0</v>
      </c>
      <c r="DL21" s="90">
        <v>0</v>
      </c>
      <c r="DM21" s="90">
        <v>0</v>
      </c>
      <c r="DN21" s="90">
        <v>0</v>
      </c>
      <c r="DO21" s="90">
        <v>0</v>
      </c>
      <c r="DP21" s="90">
        <v>0</v>
      </c>
      <c r="DQ21" s="90">
        <v>0</v>
      </c>
      <c r="DR21" s="90">
        <v>0</v>
      </c>
      <c r="DS21" s="90">
        <v>0</v>
      </c>
      <c r="DT21" s="90">
        <v>0</v>
      </c>
      <c r="DU21" s="90">
        <v>0</v>
      </c>
      <c r="DV21" s="90">
        <v>0</v>
      </c>
      <c r="DW21" s="90">
        <v>0</v>
      </c>
      <c r="DX21" s="90">
        <v>0</v>
      </c>
      <c r="DY21" s="141">
        <v>0</v>
      </c>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1"/>
      <c r="FK21" s="1"/>
      <c r="FL21" s="1"/>
      <c r="FM21" s="1"/>
    </row>
    <row r="22" spans="1:169" ht="15" customHeight="1">
      <c r="A22" s="137" t="s">
        <v>46</v>
      </c>
      <c r="B22" s="116" t="s">
        <v>89</v>
      </c>
      <c r="C22" s="90" t="s">
        <v>89</v>
      </c>
      <c r="D22" s="90" t="s">
        <v>89</v>
      </c>
      <c r="E22" s="90" t="s">
        <v>89</v>
      </c>
      <c r="F22" s="90" t="s">
        <v>89</v>
      </c>
      <c r="G22" s="90" t="s">
        <v>89</v>
      </c>
      <c r="H22" s="90" t="s">
        <v>89</v>
      </c>
      <c r="I22" s="90" t="s">
        <v>89</v>
      </c>
      <c r="J22" s="90" t="s">
        <v>89</v>
      </c>
      <c r="K22" s="90" t="s">
        <v>89</v>
      </c>
      <c r="L22" s="90" t="s">
        <v>89</v>
      </c>
      <c r="M22" s="90" t="s">
        <v>89</v>
      </c>
      <c r="N22" s="90" t="s">
        <v>89</v>
      </c>
      <c r="O22" s="90" t="s">
        <v>89</v>
      </c>
      <c r="P22" s="90" t="s">
        <v>89</v>
      </c>
      <c r="Q22" s="90" t="s">
        <v>89</v>
      </c>
      <c r="R22" s="90" t="s">
        <v>89</v>
      </c>
      <c r="S22" s="90" t="s">
        <v>89</v>
      </c>
      <c r="T22" s="90" t="s">
        <v>89</v>
      </c>
      <c r="U22" s="90" t="s">
        <v>89</v>
      </c>
      <c r="V22" s="90" t="s">
        <v>89</v>
      </c>
      <c r="W22" s="90" t="s">
        <v>89</v>
      </c>
      <c r="X22" s="90" t="s">
        <v>89</v>
      </c>
      <c r="Y22" s="90" t="s">
        <v>89</v>
      </c>
      <c r="Z22" s="90" t="s">
        <v>89</v>
      </c>
      <c r="AA22" s="90" t="s">
        <v>89</v>
      </c>
      <c r="AB22" s="90" t="s">
        <v>89</v>
      </c>
      <c r="AC22" s="90" t="s">
        <v>89</v>
      </c>
      <c r="AD22" s="90" t="s">
        <v>89</v>
      </c>
      <c r="AE22" s="90" t="s">
        <v>89</v>
      </c>
      <c r="AF22" s="90" t="s">
        <v>89</v>
      </c>
      <c r="AG22" s="90" t="s">
        <v>89</v>
      </c>
      <c r="AH22" s="90" t="s">
        <v>89</v>
      </c>
      <c r="AI22" s="90" t="s">
        <v>89</v>
      </c>
      <c r="AJ22" s="90" t="s">
        <v>89</v>
      </c>
      <c r="AK22" s="90" t="s">
        <v>89</v>
      </c>
      <c r="AL22" s="90" t="s">
        <v>89</v>
      </c>
      <c r="AM22" s="116">
        <v>1</v>
      </c>
      <c r="AN22" s="116">
        <v>1</v>
      </c>
      <c r="AO22" s="90">
        <v>0</v>
      </c>
      <c r="AP22" s="90">
        <v>0</v>
      </c>
      <c r="AQ22" s="90">
        <v>0</v>
      </c>
      <c r="AR22" s="90">
        <v>0</v>
      </c>
      <c r="AS22" s="90">
        <v>0</v>
      </c>
      <c r="AT22" s="90">
        <v>0</v>
      </c>
      <c r="AU22" s="90">
        <v>0</v>
      </c>
      <c r="AV22" s="90">
        <v>0</v>
      </c>
      <c r="AW22" s="90">
        <v>0</v>
      </c>
      <c r="AX22" s="90">
        <v>0</v>
      </c>
      <c r="AY22" s="90">
        <v>0</v>
      </c>
      <c r="AZ22" s="122">
        <v>0</v>
      </c>
      <c r="BA22" s="90">
        <v>0</v>
      </c>
      <c r="BB22" s="90">
        <v>0</v>
      </c>
      <c r="BC22" s="90">
        <v>0</v>
      </c>
      <c r="BD22" s="90">
        <v>0</v>
      </c>
      <c r="BE22" s="90">
        <v>0</v>
      </c>
      <c r="BF22" s="90">
        <v>0</v>
      </c>
      <c r="BG22" s="90">
        <v>0</v>
      </c>
      <c r="BH22" s="90">
        <v>0</v>
      </c>
      <c r="BI22" s="90">
        <v>0</v>
      </c>
      <c r="BJ22" s="90">
        <v>0</v>
      </c>
      <c r="BK22" s="90">
        <v>0</v>
      </c>
      <c r="BL22" s="90">
        <v>0</v>
      </c>
      <c r="BM22" s="90">
        <v>0</v>
      </c>
      <c r="BN22" s="90">
        <v>0</v>
      </c>
      <c r="BO22" s="90">
        <v>0</v>
      </c>
      <c r="BP22" s="90">
        <v>0</v>
      </c>
      <c r="BQ22" s="90">
        <v>0</v>
      </c>
      <c r="BR22" s="90">
        <v>0</v>
      </c>
      <c r="BS22" s="90">
        <v>0</v>
      </c>
      <c r="BT22" s="90">
        <v>0</v>
      </c>
      <c r="BU22" s="90">
        <v>0</v>
      </c>
      <c r="BV22" s="90">
        <v>0</v>
      </c>
      <c r="BW22" s="90">
        <v>0</v>
      </c>
      <c r="BX22" s="90">
        <v>0</v>
      </c>
      <c r="BY22" s="90">
        <v>0</v>
      </c>
      <c r="BZ22" s="90">
        <v>0</v>
      </c>
      <c r="CA22" s="90">
        <v>0</v>
      </c>
      <c r="CB22" s="90">
        <v>0</v>
      </c>
      <c r="CC22" s="90">
        <v>0</v>
      </c>
      <c r="CD22" s="90">
        <v>0</v>
      </c>
      <c r="CE22" s="90">
        <v>0</v>
      </c>
      <c r="CF22" s="90">
        <v>0</v>
      </c>
      <c r="CG22" s="90">
        <v>0</v>
      </c>
      <c r="CH22" s="90">
        <v>0</v>
      </c>
      <c r="CI22" s="90">
        <v>0</v>
      </c>
      <c r="CJ22" s="90">
        <v>0</v>
      </c>
      <c r="CK22" s="90">
        <v>0</v>
      </c>
      <c r="CL22" s="90">
        <v>0</v>
      </c>
      <c r="CM22" s="90">
        <v>0</v>
      </c>
      <c r="CN22" s="90">
        <v>0</v>
      </c>
      <c r="CO22" s="90">
        <v>0</v>
      </c>
      <c r="CP22" s="90">
        <v>0</v>
      </c>
      <c r="CQ22" s="90">
        <v>0</v>
      </c>
      <c r="CR22" s="90">
        <v>0</v>
      </c>
      <c r="CS22" s="90">
        <v>0</v>
      </c>
      <c r="CT22" s="90">
        <v>0</v>
      </c>
      <c r="CU22" s="90">
        <v>0</v>
      </c>
      <c r="CV22" s="90">
        <v>0</v>
      </c>
      <c r="CW22" s="90">
        <v>0</v>
      </c>
      <c r="CX22" s="90">
        <v>0</v>
      </c>
      <c r="CY22" s="90">
        <v>0</v>
      </c>
      <c r="CZ22" s="90">
        <v>0</v>
      </c>
      <c r="DA22" s="90">
        <v>0</v>
      </c>
      <c r="DB22" s="90">
        <v>0</v>
      </c>
      <c r="DC22" s="90">
        <v>0</v>
      </c>
      <c r="DD22" s="90">
        <v>0</v>
      </c>
      <c r="DE22" s="90">
        <v>0</v>
      </c>
      <c r="DF22" s="90">
        <v>0</v>
      </c>
      <c r="DG22" s="90">
        <v>0</v>
      </c>
      <c r="DH22" s="90">
        <v>0</v>
      </c>
      <c r="DI22" s="90">
        <v>0</v>
      </c>
      <c r="DJ22" s="90">
        <v>0</v>
      </c>
      <c r="DK22" s="90">
        <v>0</v>
      </c>
      <c r="DL22" s="90">
        <v>0</v>
      </c>
      <c r="DM22" s="90">
        <v>0</v>
      </c>
      <c r="DN22" s="90">
        <v>0</v>
      </c>
      <c r="DO22" s="90">
        <v>0</v>
      </c>
      <c r="DP22" s="90">
        <v>0</v>
      </c>
      <c r="DQ22" s="90">
        <v>0</v>
      </c>
      <c r="DR22" s="90">
        <v>0</v>
      </c>
      <c r="DS22" s="90">
        <v>0</v>
      </c>
      <c r="DT22" s="90">
        <v>0</v>
      </c>
      <c r="DU22" s="90">
        <v>0</v>
      </c>
      <c r="DV22" s="90">
        <v>0</v>
      </c>
      <c r="DW22" s="90">
        <v>0</v>
      </c>
      <c r="DX22" s="90">
        <v>0</v>
      </c>
      <c r="DY22" s="141">
        <v>0</v>
      </c>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1"/>
      <c r="FK22" s="1"/>
      <c r="FL22" s="1"/>
      <c r="FM22" s="1"/>
    </row>
    <row r="23" spans="1:169" ht="15" customHeight="1">
      <c r="A23" s="137" t="s">
        <v>47</v>
      </c>
      <c r="B23" s="116" t="s">
        <v>89</v>
      </c>
      <c r="C23" s="90" t="s">
        <v>89</v>
      </c>
      <c r="D23" s="90" t="s">
        <v>89</v>
      </c>
      <c r="E23" s="90" t="s">
        <v>89</v>
      </c>
      <c r="F23" s="90" t="s">
        <v>89</v>
      </c>
      <c r="G23" s="90" t="s">
        <v>89</v>
      </c>
      <c r="H23" s="90" t="s">
        <v>89</v>
      </c>
      <c r="I23" s="90" t="s">
        <v>89</v>
      </c>
      <c r="J23" s="90" t="s">
        <v>89</v>
      </c>
      <c r="K23" s="90" t="s">
        <v>89</v>
      </c>
      <c r="L23" s="90" t="s">
        <v>89</v>
      </c>
      <c r="M23" s="90" t="s">
        <v>89</v>
      </c>
      <c r="N23" s="90" t="s">
        <v>89</v>
      </c>
      <c r="O23" s="90" t="s">
        <v>89</v>
      </c>
      <c r="P23" s="90" t="s">
        <v>89</v>
      </c>
      <c r="Q23" s="90" t="s">
        <v>89</v>
      </c>
      <c r="R23" s="90" t="s">
        <v>89</v>
      </c>
      <c r="S23" s="90" t="s">
        <v>89</v>
      </c>
      <c r="T23" s="90" t="s">
        <v>89</v>
      </c>
      <c r="U23" s="116">
        <v>0</v>
      </c>
      <c r="V23" s="116">
        <v>0</v>
      </c>
      <c r="W23" s="116">
        <v>0</v>
      </c>
      <c r="X23" s="116">
        <v>0</v>
      </c>
      <c r="Y23" s="116">
        <v>0</v>
      </c>
      <c r="Z23" s="116">
        <v>0</v>
      </c>
      <c r="AA23" s="116">
        <v>0</v>
      </c>
      <c r="AB23" s="116">
        <v>0</v>
      </c>
      <c r="AC23" s="116">
        <v>0</v>
      </c>
      <c r="AD23" s="116">
        <v>0</v>
      </c>
      <c r="AE23" s="116">
        <v>0</v>
      </c>
      <c r="AF23" s="116">
        <v>0</v>
      </c>
      <c r="AG23" s="116">
        <v>0</v>
      </c>
      <c r="AH23" s="116">
        <v>0</v>
      </c>
      <c r="AI23" s="116">
        <v>0</v>
      </c>
      <c r="AJ23" s="116">
        <v>0</v>
      </c>
      <c r="AK23" s="116">
        <v>0</v>
      </c>
      <c r="AL23" s="116">
        <v>0</v>
      </c>
      <c r="AM23" s="116">
        <v>0</v>
      </c>
      <c r="AN23" s="116">
        <v>0</v>
      </c>
      <c r="AO23" s="90">
        <v>0</v>
      </c>
      <c r="AP23" s="90">
        <v>0</v>
      </c>
      <c r="AQ23" s="90">
        <v>0</v>
      </c>
      <c r="AR23" s="90">
        <v>0</v>
      </c>
      <c r="AS23" s="90">
        <v>0</v>
      </c>
      <c r="AT23" s="90">
        <v>0</v>
      </c>
      <c r="AU23" s="90">
        <v>0</v>
      </c>
      <c r="AV23" s="90">
        <v>0</v>
      </c>
      <c r="AW23" s="90">
        <v>0</v>
      </c>
      <c r="AX23" s="90">
        <v>0</v>
      </c>
      <c r="AY23" s="90">
        <v>0</v>
      </c>
      <c r="AZ23" s="122">
        <v>0</v>
      </c>
      <c r="BA23" s="90">
        <v>0</v>
      </c>
      <c r="BB23" s="90">
        <v>0</v>
      </c>
      <c r="BC23" s="90">
        <v>0</v>
      </c>
      <c r="BD23" s="90">
        <v>0</v>
      </c>
      <c r="BE23" s="90">
        <v>0</v>
      </c>
      <c r="BF23" s="90">
        <v>0</v>
      </c>
      <c r="BG23" s="90">
        <v>0</v>
      </c>
      <c r="BH23" s="90">
        <v>0</v>
      </c>
      <c r="BI23" s="90">
        <v>0</v>
      </c>
      <c r="BJ23" s="90">
        <v>0</v>
      </c>
      <c r="BK23" s="90">
        <v>0</v>
      </c>
      <c r="BL23" s="90">
        <v>0</v>
      </c>
      <c r="BM23" s="90">
        <v>0</v>
      </c>
      <c r="BN23" s="90">
        <v>0</v>
      </c>
      <c r="BO23" s="90">
        <v>0</v>
      </c>
      <c r="BP23" s="90">
        <v>0</v>
      </c>
      <c r="BQ23" s="90">
        <v>0</v>
      </c>
      <c r="BR23" s="90">
        <v>0</v>
      </c>
      <c r="BS23" s="90">
        <v>0</v>
      </c>
      <c r="BT23" s="90">
        <v>0</v>
      </c>
      <c r="BU23" s="90">
        <v>0</v>
      </c>
      <c r="BV23" s="90">
        <v>0</v>
      </c>
      <c r="BW23" s="90">
        <v>0</v>
      </c>
      <c r="BX23" s="90">
        <v>0</v>
      </c>
      <c r="BY23" s="90">
        <v>0</v>
      </c>
      <c r="BZ23" s="90">
        <v>0</v>
      </c>
      <c r="CA23" s="90">
        <v>0</v>
      </c>
      <c r="CB23" s="90">
        <v>0</v>
      </c>
      <c r="CC23" s="90">
        <v>0</v>
      </c>
      <c r="CD23" s="90">
        <v>0</v>
      </c>
      <c r="CE23" s="90">
        <v>0</v>
      </c>
      <c r="CF23" s="90">
        <v>0</v>
      </c>
      <c r="CG23" s="90">
        <v>0</v>
      </c>
      <c r="CH23" s="90">
        <v>0</v>
      </c>
      <c r="CI23" s="90">
        <v>0</v>
      </c>
      <c r="CJ23" s="90">
        <v>0</v>
      </c>
      <c r="CK23" s="90">
        <v>0</v>
      </c>
      <c r="CL23" s="90">
        <v>0</v>
      </c>
      <c r="CM23" s="90">
        <v>0</v>
      </c>
      <c r="CN23" s="90">
        <v>0</v>
      </c>
      <c r="CO23" s="90">
        <v>0</v>
      </c>
      <c r="CP23" s="90">
        <v>0</v>
      </c>
      <c r="CQ23" s="90">
        <v>0</v>
      </c>
      <c r="CR23" s="90">
        <v>0</v>
      </c>
      <c r="CS23" s="90">
        <v>0</v>
      </c>
      <c r="CT23" s="90">
        <v>0</v>
      </c>
      <c r="CU23" s="90">
        <v>0</v>
      </c>
      <c r="CV23" s="90">
        <v>0</v>
      </c>
      <c r="CW23" s="90">
        <v>0</v>
      </c>
      <c r="CX23" s="90">
        <v>0</v>
      </c>
      <c r="CY23" s="90">
        <v>0</v>
      </c>
      <c r="CZ23" s="90">
        <v>0</v>
      </c>
      <c r="DA23" s="90">
        <v>0</v>
      </c>
      <c r="DB23" s="90">
        <v>0</v>
      </c>
      <c r="DC23" s="90">
        <v>0</v>
      </c>
      <c r="DD23" s="90">
        <v>0</v>
      </c>
      <c r="DE23" s="90">
        <v>0</v>
      </c>
      <c r="DF23" s="90">
        <v>0</v>
      </c>
      <c r="DG23" s="90">
        <v>0</v>
      </c>
      <c r="DH23" s="90">
        <v>0</v>
      </c>
      <c r="DI23" s="90">
        <v>0</v>
      </c>
      <c r="DJ23" s="90">
        <v>0</v>
      </c>
      <c r="DK23" s="90">
        <v>0</v>
      </c>
      <c r="DL23" s="90">
        <v>0</v>
      </c>
      <c r="DM23" s="90">
        <v>0</v>
      </c>
      <c r="DN23" s="90">
        <v>0</v>
      </c>
      <c r="DO23" s="90">
        <v>0</v>
      </c>
      <c r="DP23" s="90">
        <v>0</v>
      </c>
      <c r="DQ23" s="90">
        <v>0</v>
      </c>
      <c r="DR23" s="90">
        <v>0</v>
      </c>
      <c r="DS23" s="90">
        <v>0</v>
      </c>
      <c r="DT23" s="90">
        <v>0</v>
      </c>
      <c r="DU23" s="90">
        <v>0</v>
      </c>
      <c r="DV23" s="90">
        <v>0</v>
      </c>
      <c r="DW23" s="90">
        <v>0</v>
      </c>
      <c r="DX23" s="90">
        <v>0</v>
      </c>
      <c r="DY23" s="141">
        <v>0</v>
      </c>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1"/>
      <c r="FK23" s="1"/>
      <c r="FL23" s="1"/>
      <c r="FM23" s="1"/>
    </row>
    <row r="24" spans="1:169" ht="15" customHeight="1">
      <c r="A24" s="137" t="s">
        <v>48</v>
      </c>
      <c r="B24" s="116" t="s">
        <v>89</v>
      </c>
      <c r="C24" s="90" t="s">
        <v>89</v>
      </c>
      <c r="D24" s="90" t="s">
        <v>89</v>
      </c>
      <c r="E24" s="90" t="s">
        <v>89</v>
      </c>
      <c r="F24" s="90" t="s">
        <v>89</v>
      </c>
      <c r="G24" s="90" t="s">
        <v>89</v>
      </c>
      <c r="H24" s="90" t="s">
        <v>89</v>
      </c>
      <c r="I24" s="90" t="s">
        <v>89</v>
      </c>
      <c r="J24" s="90" t="s">
        <v>89</v>
      </c>
      <c r="K24" s="90" t="s">
        <v>89</v>
      </c>
      <c r="L24" s="90" t="s">
        <v>89</v>
      </c>
      <c r="M24" s="90" t="s">
        <v>89</v>
      </c>
      <c r="N24" s="90" t="s">
        <v>89</v>
      </c>
      <c r="O24" s="90" t="s">
        <v>89</v>
      </c>
      <c r="P24" s="90" t="s">
        <v>89</v>
      </c>
      <c r="Q24" s="90" t="s">
        <v>89</v>
      </c>
      <c r="R24" s="90" t="s">
        <v>89</v>
      </c>
      <c r="S24" s="90" t="s">
        <v>89</v>
      </c>
      <c r="T24" s="90" t="s">
        <v>89</v>
      </c>
      <c r="U24" s="90" t="s">
        <v>89</v>
      </c>
      <c r="V24" s="90" t="s">
        <v>89</v>
      </c>
      <c r="W24" s="90" t="s">
        <v>89</v>
      </c>
      <c r="X24" s="90" t="s">
        <v>89</v>
      </c>
      <c r="Y24" s="90" t="s">
        <v>89</v>
      </c>
      <c r="Z24" s="90" t="s">
        <v>89</v>
      </c>
      <c r="AA24" s="90" t="s">
        <v>89</v>
      </c>
      <c r="AB24" s="90" t="s">
        <v>89</v>
      </c>
      <c r="AC24" s="90" t="s">
        <v>89</v>
      </c>
      <c r="AD24" s="90" t="s">
        <v>89</v>
      </c>
      <c r="AE24" s="90" t="s">
        <v>89</v>
      </c>
      <c r="AF24" s="90" t="s">
        <v>89</v>
      </c>
      <c r="AG24" s="90" t="s">
        <v>89</v>
      </c>
      <c r="AH24" s="90" t="s">
        <v>89</v>
      </c>
      <c r="AI24" s="90" t="s">
        <v>89</v>
      </c>
      <c r="AJ24" s="90" t="s">
        <v>89</v>
      </c>
      <c r="AK24" s="90" t="s">
        <v>89</v>
      </c>
      <c r="AL24" s="90" t="s">
        <v>89</v>
      </c>
      <c r="AM24" s="90" t="s">
        <v>89</v>
      </c>
      <c r="AN24" s="90" t="s">
        <v>89</v>
      </c>
      <c r="AO24" s="90" t="s">
        <v>89</v>
      </c>
      <c r="AP24" s="90" t="s">
        <v>89</v>
      </c>
      <c r="AQ24" s="90" t="s">
        <v>89</v>
      </c>
      <c r="AR24" s="90" t="s">
        <v>89</v>
      </c>
      <c r="AS24" s="90" t="s">
        <v>89</v>
      </c>
      <c r="AT24" s="90" t="s">
        <v>89</v>
      </c>
      <c r="AU24" s="90" t="s">
        <v>89</v>
      </c>
      <c r="AV24" s="90" t="s">
        <v>89</v>
      </c>
      <c r="AW24" s="90" t="s">
        <v>89</v>
      </c>
      <c r="AX24" s="90" t="s">
        <v>89</v>
      </c>
      <c r="AY24" s="90" t="s">
        <v>89</v>
      </c>
      <c r="AZ24" s="90" t="s">
        <v>89</v>
      </c>
      <c r="BA24" s="90" t="s">
        <v>89</v>
      </c>
      <c r="BB24" s="90" t="s">
        <v>89</v>
      </c>
      <c r="BC24" s="90" t="s">
        <v>89</v>
      </c>
      <c r="BD24" s="90" t="s">
        <v>89</v>
      </c>
      <c r="BE24" s="90" t="s">
        <v>89</v>
      </c>
      <c r="BF24" s="90" t="s">
        <v>89</v>
      </c>
      <c r="BG24" s="90" t="s">
        <v>89</v>
      </c>
      <c r="BH24" s="90" t="s">
        <v>89</v>
      </c>
      <c r="BI24" s="90" t="s">
        <v>89</v>
      </c>
      <c r="BJ24" s="90" t="s">
        <v>89</v>
      </c>
      <c r="BK24" s="90" t="s">
        <v>89</v>
      </c>
      <c r="BL24" s="90" t="s">
        <v>89</v>
      </c>
      <c r="BM24" s="90" t="s">
        <v>89</v>
      </c>
      <c r="BN24" s="90" t="s">
        <v>89</v>
      </c>
      <c r="BO24" s="90" t="s">
        <v>89</v>
      </c>
      <c r="BP24" s="90" t="s">
        <v>89</v>
      </c>
      <c r="BQ24" s="90">
        <v>0</v>
      </c>
      <c r="BR24" s="90">
        <v>0</v>
      </c>
      <c r="BS24" s="90">
        <v>0</v>
      </c>
      <c r="BT24" s="90">
        <v>0</v>
      </c>
      <c r="BU24" s="90">
        <v>0</v>
      </c>
      <c r="BV24" s="90">
        <v>0</v>
      </c>
      <c r="BW24" s="90">
        <v>0</v>
      </c>
      <c r="BX24" s="90">
        <v>0</v>
      </c>
      <c r="BY24" s="90">
        <v>0</v>
      </c>
      <c r="BZ24" s="90" t="s">
        <v>89</v>
      </c>
      <c r="CA24" s="90" t="s">
        <v>89</v>
      </c>
      <c r="CB24" s="90" t="s">
        <v>89</v>
      </c>
      <c r="CC24" s="90" t="s">
        <v>89</v>
      </c>
      <c r="CD24" s="90" t="s">
        <v>89</v>
      </c>
      <c r="CE24" s="90" t="s">
        <v>89</v>
      </c>
      <c r="CF24" s="90" t="s">
        <v>89</v>
      </c>
      <c r="CG24" s="90" t="s">
        <v>89</v>
      </c>
      <c r="CH24" s="90" t="s">
        <v>89</v>
      </c>
      <c r="CI24" s="90" t="s">
        <v>89</v>
      </c>
      <c r="CJ24" s="90" t="s">
        <v>89</v>
      </c>
      <c r="CK24" s="90" t="s">
        <v>89</v>
      </c>
      <c r="CL24" s="90" t="s">
        <v>89</v>
      </c>
      <c r="CM24" s="90" t="s">
        <v>89</v>
      </c>
      <c r="CN24" s="90" t="s">
        <v>89</v>
      </c>
      <c r="CO24" s="90" t="s">
        <v>89</v>
      </c>
      <c r="CP24" s="90" t="s">
        <v>89</v>
      </c>
      <c r="CQ24" s="90" t="s">
        <v>89</v>
      </c>
      <c r="CR24" s="90" t="s">
        <v>89</v>
      </c>
      <c r="CS24" s="90" t="s">
        <v>89</v>
      </c>
      <c r="CT24" s="90" t="s">
        <v>89</v>
      </c>
      <c r="CU24" s="90" t="s">
        <v>89</v>
      </c>
      <c r="CV24" s="90" t="s">
        <v>89</v>
      </c>
      <c r="CW24" s="90" t="s">
        <v>89</v>
      </c>
      <c r="CX24" s="90" t="s">
        <v>89</v>
      </c>
      <c r="CY24" s="90" t="s">
        <v>89</v>
      </c>
      <c r="CZ24" s="90" t="s">
        <v>89</v>
      </c>
      <c r="DA24" s="90" t="s">
        <v>89</v>
      </c>
      <c r="DB24" s="90" t="s">
        <v>89</v>
      </c>
      <c r="DC24" s="90" t="s">
        <v>89</v>
      </c>
      <c r="DD24" s="90" t="s">
        <v>89</v>
      </c>
      <c r="DE24" s="90" t="s">
        <v>89</v>
      </c>
      <c r="DF24" s="116">
        <v>0</v>
      </c>
      <c r="DG24" s="116">
        <v>0</v>
      </c>
      <c r="DH24" s="116">
        <v>0</v>
      </c>
      <c r="DI24" s="116">
        <v>0</v>
      </c>
      <c r="DJ24" s="116">
        <v>0</v>
      </c>
      <c r="DK24" s="116">
        <v>0</v>
      </c>
      <c r="DL24" s="116">
        <v>0</v>
      </c>
      <c r="DM24" s="116">
        <v>0</v>
      </c>
      <c r="DN24" s="116">
        <v>0</v>
      </c>
      <c r="DO24" s="116">
        <v>0</v>
      </c>
      <c r="DP24" s="116">
        <v>0</v>
      </c>
      <c r="DQ24" s="116">
        <v>0</v>
      </c>
      <c r="DR24" s="116">
        <v>0</v>
      </c>
      <c r="DS24" s="116">
        <v>0</v>
      </c>
      <c r="DT24" s="116">
        <v>0</v>
      </c>
      <c r="DU24" s="116">
        <v>0</v>
      </c>
      <c r="DV24" s="116">
        <v>0</v>
      </c>
      <c r="DW24" s="116">
        <v>0</v>
      </c>
      <c r="DX24" s="116">
        <v>0</v>
      </c>
      <c r="DY24" s="141">
        <v>0</v>
      </c>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1"/>
      <c r="FK24" s="1"/>
      <c r="FL24" s="1"/>
      <c r="FM24" s="1"/>
    </row>
    <row r="25" spans="1:169" ht="15" customHeight="1">
      <c r="A25" s="137" t="s">
        <v>49</v>
      </c>
      <c r="B25" s="116" t="s">
        <v>89</v>
      </c>
      <c r="C25" s="90" t="s">
        <v>89</v>
      </c>
      <c r="D25" s="90" t="s">
        <v>89</v>
      </c>
      <c r="E25" s="90" t="s">
        <v>89</v>
      </c>
      <c r="F25" s="90" t="s">
        <v>89</v>
      </c>
      <c r="G25" s="90" t="s">
        <v>89</v>
      </c>
      <c r="H25" s="90" t="s">
        <v>89</v>
      </c>
      <c r="I25" s="90" t="s">
        <v>89</v>
      </c>
      <c r="J25" s="90" t="s">
        <v>89</v>
      </c>
      <c r="K25" s="90" t="s">
        <v>89</v>
      </c>
      <c r="L25" s="90" t="s">
        <v>89</v>
      </c>
      <c r="M25" s="90" t="s">
        <v>89</v>
      </c>
      <c r="N25" s="90" t="s">
        <v>89</v>
      </c>
      <c r="O25" s="90" t="s">
        <v>89</v>
      </c>
      <c r="P25" s="90" t="s">
        <v>89</v>
      </c>
      <c r="Q25" s="90" t="s">
        <v>89</v>
      </c>
      <c r="R25" s="90" t="s">
        <v>89</v>
      </c>
      <c r="S25" s="90" t="s">
        <v>89</v>
      </c>
      <c r="T25" s="90" t="s">
        <v>89</v>
      </c>
      <c r="U25" s="90" t="s">
        <v>89</v>
      </c>
      <c r="V25" s="90" t="s">
        <v>89</v>
      </c>
      <c r="W25" s="90" t="s">
        <v>89</v>
      </c>
      <c r="X25" s="90" t="s">
        <v>89</v>
      </c>
      <c r="Y25" s="90" t="s">
        <v>89</v>
      </c>
      <c r="Z25" s="90" t="s">
        <v>89</v>
      </c>
      <c r="AA25" s="90" t="s">
        <v>89</v>
      </c>
      <c r="AB25" s="90" t="s">
        <v>89</v>
      </c>
      <c r="AC25" s="90" t="s">
        <v>89</v>
      </c>
      <c r="AD25" s="90" t="s">
        <v>89</v>
      </c>
      <c r="AE25" s="90" t="s">
        <v>89</v>
      </c>
      <c r="AF25" s="90" t="s">
        <v>89</v>
      </c>
      <c r="AG25" s="90" t="s">
        <v>89</v>
      </c>
      <c r="AH25" s="90" t="s">
        <v>89</v>
      </c>
      <c r="AI25" s="90">
        <v>1</v>
      </c>
      <c r="AJ25" s="90">
        <v>1</v>
      </c>
      <c r="AK25" s="90">
        <v>1</v>
      </c>
      <c r="AL25" s="90">
        <v>1</v>
      </c>
      <c r="AM25" s="90">
        <v>1</v>
      </c>
      <c r="AN25" s="90">
        <v>1</v>
      </c>
      <c r="AO25" s="90">
        <v>1</v>
      </c>
      <c r="AP25" s="90">
        <v>1</v>
      </c>
      <c r="AQ25" s="90">
        <v>1</v>
      </c>
      <c r="AR25" s="90">
        <v>1</v>
      </c>
      <c r="AS25" s="90">
        <v>1</v>
      </c>
      <c r="AT25" s="90">
        <v>1</v>
      </c>
      <c r="AU25" s="90">
        <v>1</v>
      </c>
      <c r="AV25" s="90">
        <v>1</v>
      </c>
      <c r="AW25" s="90">
        <v>1</v>
      </c>
      <c r="AX25" s="90">
        <v>1</v>
      </c>
      <c r="AY25" s="90">
        <v>1</v>
      </c>
      <c r="AZ25" s="90">
        <v>1</v>
      </c>
      <c r="BA25" s="90">
        <v>1</v>
      </c>
      <c r="BB25" s="90">
        <v>1</v>
      </c>
      <c r="BC25" s="90">
        <v>1</v>
      </c>
      <c r="BD25" s="90">
        <v>1</v>
      </c>
      <c r="BE25" s="90">
        <v>1</v>
      </c>
      <c r="BF25" s="90">
        <v>1</v>
      </c>
      <c r="BG25" s="90">
        <v>1</v>
      </c>
      <c r="BH25" s="90">
        <v>1</v>
      </c>
      <c r="BI25" s="90">
        <v>1</v>
      </c>
      <c r="BJ25" s="90">
        <v>1</v>
      </c>
      <c r="BK25" s="90">
        <v>1</v>
      </c>
      <c r="BL25" s="90">
        <v>1</v>
      </c>
      <c r="BM25" s="90">
        <v>1</v>
      </c>
      <c r="BN25" s="90">
        <v>1</v>
      </c>
      <c r="BO25" s="90">
        <v>1</v>
      </c>
      <c r="BP25" s="90">
        <v>1</v>
      </c>
      <c r="BQ25" s="90">
        <v>1</v>
      </c>
      <c r="BR25" s="90">
        <v>1</v>
      </c>
      <c r="BS25" s="90">
        <v>1</v>
      </c>
      <c r="BT25" s="90">
        <v>1</v>
      </c>
      <c r="BU25" s="90">
        <v>1</v>
      </c>
      <c r="BV25" s="90">
        <v>1</v>
      </c>
      <c r="BW25" s="90">
        <v>0</v>
      </c>
      <c r="BX25" s="90">
        <v>0</v>
      </c>
      <c r="BY25" s="90">
        <v>0</v>
      </c>
      <c r="BZ25" s="90">
        <v>0</v>
      </c>
      <c r="CA25" s="90">
        <v>0</v>
      </c>
      <c r="CB25" s="90">
        <v>0</v>
      </c>
      <c r="CC25" s="90">
        <v>0</v>
      </c>
      <c r="CD25" s="90">
        <v>0</v>
      </c>
      <c r="CE25" s="90">
        <v>0</v>
      </c>
      <c r="CF25" s="90">
        <v>0</v>
      </c>
      <c r="CG25" s="90">
        <v>0</v>
      </c>
      <c r="CH25" s="90">
        <v>0</v>
      </c>
      <c r="CI25" s="90">
        <v>0</v>
      </c>
      <c r="CJ25" s="90">
        <v>0</v>
      </c>
      <c r="CK25" s="90">
        <v>0</v>
      </c>
      <c r="CL25" s="90">
        <v>0</v>
      </c>
      <c r="CM25" s="90">
        <v>0</v>
      </c>
      <c r="CN25" s="90">
        <v>0</v>
      </c>
      <c r="CO25" s="90">
        <v>0</v>
      </c>
      <c r="CP25" s="90">
        <v>0</v>
      </c>
      <c r="CQ25" s="90">
        <v>0</v>
      </c>
      <c r="CR25" s="90">
        <v>0</v>
      </c>
      <c r="CS25" s="90">
        <v>0</v>
      </c>
      <c r="CT25" s="90">
        <v>0</v>
      </c>
      <c r="CU25" s="90">
        <v>0</v>
      </c>
      <c r="CV25" s="90">
        <v>0</v>
      </c>
      <c r="CW25" s="90">
        <v>0</v>
      </c>
      <c r="CX25" s="90">
        <v>0</v>
      </c>
      <c r="CY25" s="90">
        <v>0</v>
      </c>
      <c r="CZ25" s="90">
        <v>0</v>
      </c>
      <c r="DA25" s="90">
        <v>0</v>
      </c>
      <c r="DB25" s="90">
        <v>0</v>
      </c>
      <c r="DC25" s="90">
        <v>0</v>
      </c>
      <c r="DD25" s="90">
        <v>0</v>
      </c>
      <c r="DE25" s="90">
        <v>0</v>
      </c>
      <c r="DF25" s="90">
        <v>0</v>
      </c>
      <c r="DG25" s="90">
        <v>0</v>
      </c>
      <c r="DH25" s="90">
        <v>0</v>
      </c>
      <c r="DI25" s="90">
        <v>0</v>
      </c>
      <c r="DJ25" s="90">
        <v>0</v>
      </c>
      <c r="DK25" s="90">
        <v>0</v>
      </c>
      <c r="DL25" s="90">
        <v>0</v>
      </c>
      <c r="DM25" s="90">
        <v>0</v>
      </c>
      <c r="DN25" s="90">
        <v>0</v>
      </c>
      <c r="DO25" s="90">
        <v>0</v>
      </c>
      <c r="DP25" s="90">
        <v>0</v>
      </c>
      <c r="DQ25" s="90">
        <v>0</v>
      </c>
      <c r="DR25" s="90">
        <v>0</v>
      </c>
      <c r="DS25" s="90">
        <v>0</v>
      </c>
      <c r="DT25" s="90">
        <v>0</v>
      </c>
      <c r="DU25" s="90">
        <v>0</v>
      </c>
      <c r="DV25" s="90">
        <v>0</v>
      </c>
      <c r="DW25" s="90">
        <v>0</v>
      </c>
      <c r="DX25" s="90">
        <v>0</v>
      </c>
      <c r="DY25" s="141">
        <v>0</v>
      </c>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1"/>
      <c r="FK25" s="1"/>
      <c r="FL25" s="1"/>
      <c r="FM25" s="1"/>
    </row>
    <row r="26" spans="1:169" ht="15" customHeight="1">
      <c r="A26" s="137" t="s">
        <v>50</v>
      </c>
      <c r="B26" s="116" t="s">
        <v>89</v>
      </c>
      <c r="C26" s="90" t="s">
        <v>89</v>
      </c>
      <c r="D26" s="90" t="s">
        <v>89</v>
      </c>
      <c r="E26" s="90" t="s">
        <v>89</v>
      </c>
      <c r="F26" s="90" t="s">
        <v>89</v>
      </c>
      <c r="G26" s="90" t="s">
        <v>89</v>
      </c>
      <c r="H26" s="90" t="s">
        <v>89</v>
      </c>
      <c r="I26" s="90" t="s">
        <v>89</v>
      </c>
      <c r="J26" s="90" t="s">
        <v>89</v>
      </c>
      <c r="K26" s="90" t="s">
        <v>89</v>
      </c>
      <c r="L26" s="90" t="s">
        <v>89</v>
      </c>
      <c r="M26" s="90" t="s">
        <v>89</v>
      </c>
      <c r="N26" s="90" t="s">
        <v>89</v>
      </c>
      <c r="O26" s="90" t="s">
        <v>89</v>
      </c>
      <c r="P26" s="90" t="s">
        <v>89</v>
      </c>
      <c r="Q26" s="90" t="s">
        <v>89</v>
      </c>
      <c r="R26" s="90" t="s">
        <v>89</v>
      </c>
      <c r="S26" s="90" t="s">
        <v>89</v>
      </c>
      <c r="T26" s="90" t="s">
        <v>89</v>
      </c>
      <c r="U26" s="90" t="s">
        <v>89</v>
      </c>
      <c r="V26" s="90" t="s">
        <v>89</v>
      </c>
      <c r="W26" s="90">
        <v>0</v>
      </c>
      <c r="X26" s="90">
        <v>0</v>
      </c>
      <c r="Y26" s="90">
        <v>0</v>
      </c>
      <c r="Z26" s="90">
        <v>0</v>
      </c>
      <c r="AA26" s="90">
        <v>0</v>
      </c>
      <c r="AB26" s="90">
        <v>0</v>
      </c>
      <c r="AC26" s="90">
        <v>0</v>
      </c>
      <c r="AD26" s="90">
        <v>0</v>
      </c>
      <c r="AE26" s="90">
        <v>0</v>
      </c>
      <c r="AF26" s="90">
        <v>0</v>
      </c>
      <c r="AG26" s="90">
        <v>0</v>
      </c>
      <c r="AH26" s="90">
        <v>0</v>
      </c>
      <c r="AI26" s="90">
        <v>0</v>
      </c>
      <c r="AJ26" s="90">
        <v>0</v>
      </c>
      <c r="AK26" s="90">
        <v>0</v>
      </c>
      <c r="AL26" s="90">
        <v>0</v>
      </c>
      <c r="AM26" s="90">
        <v>0</v>
      </c>
      <c r="AN26" s="90">
        <v>0</v>
      </c>
      <c r="AO26" s="90">
        <v>0</v>
      </c>
      <c r="AP26" s="90">
        <v>0</v>
      </c>
      <c r="AQ26" s="90">
        <v>0</v>
      </c>
      <c r="AR26" s="90">
        <v>0</v>
      </c>
      <c r="AS26" s="90">
        <v>0</v>
      </c>
      <c r="AT26" s="90">
        <v>0</v>
      </c>
      <c r="AU26" s="90">
        <v>0</v>
      </c>
      <c r="AV26" s="90">
        <v>0</v>
      </c>
      <c r="AW26" s="90">
        <v>0</v>
      </c>
      <c r="AX26" s="90">
        <v>0</v>
      </c>
      <c r="AY26" s="90">
        <v>0</v>
      </c>
      <c r="AZ26" s="122">
        <v>0</v>
      </c>
      <c r="BA26" s="90">
        <v>0</v>
      </c>
      <c r="BB26" s="90">
        <v>0</v>
      </c>
      <c r="BC26" s="90">
        <v>0</v>
      </c>
      <c r="BD26" s="90">
        <v>0</v>
      </c>
      <c r="BE26" s="90">
        <v>0</v>
      </c>
      <c r="BF26" s="90">
        <v>0</v>
      </c>
      <c r="BG26" s="90">
        <v>0</v>
      </c>
      <c r="BH26" s="90">
        <v>0</v>
      </c>
      <c r="BI26" s="90">
        <v>0</v>
      </c>
      <c r="BJ26" s="90">
        <v>0</v>
      </c>
      <c r="BK26" s="90">
        <v>0</v>
      </c>
      <c r="BL26" s="90">
        <v>0</v>
      </c>
      <c r="BM26" s="90">
        <v>0</v>
      </c>
      <c r="BN26" s="90">
        <v>0</v>
      </c>
      <c r="BO26" s="90">
        <v>0</v>
      </c>
      <c r="BP26" s="90">
        <v>0</v>
      </c>
      <c r="BQ26" s="90">
        <v>0</v>
      </c>
      <c r="BR26" s="90">
        <v>0</v>
      </c>
      <c r="BS26" s="90">
        <v>0</v>
      </c>
      <c r="BT26" s="90">
        <v>0</v>
      </c>
      <c r="BU26" s="90">
        <v>0</v>
      </c>
      <c r="BV26" s="90">
        <v>0</v>
      </c>
      <c r="BW26" s="90">
        <v>0</v>
      </c>
      <c r="BX26" s="90">
        <v>0</v>
      </c>
      <c r="BY26" s="90">
        <v>0</v>
      </c>
      <c r="BZ26" s="90">
        <v>0</v>
      </c>
      <c r="CA26" s="90">
        <v>0</v>
      </c>
      <c r="CB26" s="90">
        <v>0</v>
      </c>
      <c r="CC26" s="90">
        <v>0</v>
      </c>
      <c r="CD26" s="90">
        <v>0</v>
      </c>
      <c r="CE26" s="90">
        <v>0</v>
      </c>
      <c r="CF26" s="90">
        <v>0</v>
      </c>
      <c r="CG26" s="90">
        <v>0</v>
      </c>
      <c r="CH26" s="90">
        <v>0</v>
      </c>
      <c r="CI26" s="90">
        <v>0</v>
      </c>
      <c r="CJ26" s="90">
        <v>0</v>
      </c>
      <c r="CK26" s="90">
        <v>0</v>
      </c>
      <c r="CL26" s="90">
        <v>0</v>
      </c>
      <c r="CM26" s="90">
        <v>0</v>
      </c>
      <c r="CN26" s="90">
        <v>0</v>
      </c>
      <c r="CO26" s="90">
        <v>0</v>
      </c>
      <c r="CP26" s="90">
        <v>0</v>
      </c>
      <c r="CQ26" s="90">
        <v>0</v>
      </c>
      <c r="CR26" s="90">
        <v>0</v>
      </c>
      <c r="CS26" s="90">
        <v>0</v>
      </c>
      <c r="CT26" s="90">
        <v>0</v>
      </c>
      <c r="CU26" s="90">
        <v>0</v>
      </c>
      <c r="CV26" s="90">
        <v>0</v>
      </c>
      <c r="CW26" s="90">
        <v>0</v>
      </c>
      <c r="CX26" s="90">
        <v>0</v>
      </c>
      <c r="CY26" s="90">
        <v>0</v>
      </c>
      <c r="CZ26" s="90">
        <v>0</v>
      </c>
      <c r="DA26" s="90">
        <v>0</v>
      </c>
      <c r="DB26" s="90">
        <v>0</v>
      </c>
      <c r="DC26" s="90">
        <v>0</v>
      </c>
      <c r="DD26" s="90">
        <v>0</v>
      </c>
      <c r="DE26" s="90">
        <v>0</v>
      </c>
      <c r="DF26" s="90">
        <v>0</v>
      </c>
      <c r="DG26" s="90">
        <v>0</v>
      </c>
      <c r="DH26" s="90">
        <v>0</v>
      </c>
      <c r="DI26" s="90">
        <v>0</v>
      </c>
      <c r="DJ26" s="90">
        <v>0</v>
      </c>
      <c r="DK26" s="90">
        <v>0</v>
      </c>
      <c r="DL26" s="90">
        <v>0</v>
      </c>
      <c r="DM26" s="90">
        <v>0</v>
      </c>
      <c r="DN26" s="90">
        <v>0</v>
      </c>
      <c r="DO26" s="90">
        <v>0</v>
      </c>
      <c r="DP26" s="90">
        <v>0</v>
      </c>
      <c r="DQ26" s="90">
        <v>0</v>
      </c>
      <c r="DR26" s="90">
        <v>0</v>
      </c>
      <c r="DS26" s="90">
        <v>0</v>
      </c>
      <c r="DT26" s="90">
        <v>0</v>
      </c>
      <c r="DU26" s="90">
        <v>0</v>
      </c>
      <c r="DV26" s="90">
        <v>0</v>
      </c>
      <c r="DW26" s="90">
        <v>0</v>
      </c>
      <c r="DX26" s="90">
        <v>0</v>
      </c>
      <c r="DY26" s="141">
        <v>0</v>
      </c>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1"/>
      <c r="FK26" s="1"/>
      <c r="FL26" s="1"/>
      <c r="FM26" s="1"/>
    </row>
    <row r="27" spans="1:169" ht="15" customHeight="1">
      <c r="A27" s="137" t="s">
        <v>51</v>
      </c>
      <c r="B27" s="116" t="s">
        <v>89</v>
      </c>
      <c r="C27" s="90" t="s">
        <v>89</v>
      </c>
      <c r="D27" s="90" t="s">
        <v>89</v>
      </c>
      <c r="E27" s="90" t="s">
        <v>89</v>
      </c>
      <c r="F27" s="90" t="s">
        <v>89</v>
      </c>
      <c r="G27" s="90" t="s">
        <v>89</v>
      </c>
      <c r="H27" s="90" t="s">
        <v>89</v>
      </c>
      <c r="I27" s="90" t="s">
        <v>89</v>
      </c>
      <c r="J27" s="90" t="s">
        <v>89</v>
      </c>
      <c r="K27" s="90" t="s">
        <v>89</v>
      </c>
      <c r="L27" s="90" t="s">
        <v>89</v>
      </c>
      <c r="M27" s="90" t="s">
        <v>89</v>
      </c>
      <c r="N27" s="90" t="s">
        <v>89</v>
      </c>
      <c r="O27" s="90" t="s">
        <v>89</v>
      </c>
      <c r="P27" s="90" t="s">
        <v>89</v>
      </c>
      <c r="Q27" s="90" t="s">
        <v>89</v>
      </c>
      <c r="R27" s="90" t="s">
        <v>89</v>
      </c>
      <c r="S27" s="80">
        <v>1</v>
      </c>
      <c r="T27" s="80">
        <v>1</v>
      </c>
      <c r="U27" s="80">
        <v>1</v>
      </c>
      <c r="V27" s="80">
        <v>1</v>
      </c>
      <c r="W27" s="80">
        <v>1</v>
      </c>
      <c r="X27" s="80">
        <v>1</v>
      </c>
      <c r="Y27" s="80">
        <v>1</v>
      </c>
      <c r="Z27" s="80">
        <v>1</v>
      </c>
      <c r="AA27" s="80">
        <v>1</v>
      </c>
      <c r="AB27" s="80">
        <v>1</v>
      </c>
      <c r="AC27" s="80">
        <v>1</v>
      </c>
      <c r="AD27" s="80">
        <v>1</v>
      </c>
      <c r="AE27" s="80">
        <v>1</v>
      </c>
      <c r="AF27" s="80">
        <v>1</v>
      </c>
      <c r="AG27" s="80">
        <v>1</v>
      </c>
      <c r="AH27" s="80">
        <v>1</v>
      </c>
      <c r="AI27" s="90">
        <v>1</v>
      </c>
      <c r="AJ27" s="90">
        <v>1</v>
      </c>
      <c r="AK27" s="90">
        <v>1</v>
      </c>
      <c r="AL27" s="90">
        <v>1</v>
      </c>
      <c r="AM27" s="90">
        <v>1</v>
      </c>
      <c r="AN27" s="90">
        <v>1</v>
      </c>
      <c r="AO27" s="90">
        <v>1</v>
      </c>
      <c r="AP27" s="90">
        <v>1</v>
      </c>
      <c r="AQ27" s="90">
        <v>1</v>
      </c>
      <c r="AR27" s="90">
        <v>1</v>
      </c>
      <c r="AS27" s="90">
        <v>1</v>
      </c>
      <c r="AT27" s="90">
        <v>1</v>
      </c>
      <c r="AU27" s="90">
        <v>1</v>
      </c>
      <c r="AV27" s="90">
        <v>1</v>
      </c>
      <c r="AW27" s="90">
        <v>1</v>
      </c>
      <c r="AX27" s="90">
        <v>1</v>
      </c>
      <c r="AY27" s="90">
        <v>1</v>
      </c>
      <c r="AZ27" s="90">
        <v>1</v>
      </c>
      <c r="BA27" s="90">
        <v>1</v>
      </c>
      <c r="BB27" s="90">
        <v>1</v>
      </c>
      <c r="BC27" s="90">
        <v>1</v>
      </c>
      <c r="BD27" s="90">
        <v>1</v>
      </c>
      <c r="BE27" s="90">
        <v>1</v>
      </c>
      <c r="BF27" s="90">
        <v>1</v>
      </c>
      <c r="BG27" s="90">
        <v>1</v>
      </c>
      <c r="BH27" s="90">
        <v>1</v>
      </c>
      <c r="BI27" s="90">
        <v>1</v>
      </c>
      <c r="BJ27" s="90">
        <v>1</v>
      </c>
      <c r="BK27" s="90">
        <v>1</v>
      </c>
      <c r="BL27" s="90">
        <v>1</v>
      </c>
      <c r="BM27" s="90">
        <v>1</v>
      </c>
      <c r="BN27" s="90">
        <v>1</v>
      </c>
      <c r="BO27" s="90">
        <v>1</v>
      </c>
      <c r="BP27" s="90">
        <v>1</v>
      </c>
      <c r="BQ27" s="90">
        <v>1</v>
      </c>
      <c r="BR27" s="90">
        <v>1</v>
      </c>
      <c r="BS27" s="90">
        <v>1</v>
      </c>
      <c r="BT27" s="89">
        <v>1</v>
      </c>
      <c r="BU27" s="89">
        <v>1</v>
      </c>
      <c r="BV27" s="89">
        <v>1</v>
      </c>
      <c r="BW27" s="89">
        <v>1</v>
      </c>
      <c r="BX27" s="89">
        <v>1</v>
      </c>
      <c r="BY27" s="89">
        <v>1</v>
      </c>
      <c r="BZ27" s="89">
        <v>1</v>
      </c>
      <c r="CA27" s="89">
        <v>1</v>
      </c>
      <c r="CB27" s="89">
        <v>1</v>
      </c>
      <c r="CC27" s="89">
        <v>1</v>
      </c>
      <c r="CD27" s="89">
        <v>1</v>
      </c>
      <c r="CE27" s="89">
        <v>1</v>
      </c>
      <c r="CF27" s="89">
        <v>1</v>
      </c>
      <c r="CG27" s="89">
        <v>1</v>
      </c>
      <c r="CH27" s="89">
        <v>1</v>
      </c>
      <c r="CI27" s="89">
        <v>1</v>
      </c>
      <c r="CJ27" s="89">
        <v>1</v>
      </c>
      <c r="CK27" s="89">
        <v>1</v>
      </c>
      <c r="CL27" s="89">
        <v>1</v>
      </c>
      <c r="CM27" s="89">
        <v>1</v>
      </c>
      <c r="CN27" s="89">
        <v>1</v>
      </c>
      <c r="CO27" s="89">
        <v>1</v>
      </c>
      <c r="CP27" s="80">
        <v>1</v>
      </c>
      <c r="CQ27" s="116">
        <v>0.5</v>
      </c>
      <c r="CR27" s="90">
        <v>0.5</v>
      </c>
      <c r="CS27" s="90">
        <v>0.5</v>
      </c>
      <c r="CT27" s="90">
        <v>0.5</v>
      </c>
      <c r="CU27" s="90">
        <v>0.5</v>
      </c>
      <c r="CV27" s="90">
        <v>0.5</v>
      </c>
      <c r="CW27" s="90">
        <v>0.5</v>
      </c>
      <c r="CX27" s="90">
        <v>0.5</v>
      </c>
      <c r="CY27" s="90">
        <v>0.5</v>
      </c>
      <c r="CZ27" s="90">
        <v>0.5</v>
      </c>
      <c r="DA27" s="90">
        <v>0.5</v>
      </c>
      <c r="DB27" s="90">
        <v>0.5</v>
      </c>
      <c r="DC27" s="90">
        <v>0.5</v>
      </c>
      <c r="DD27" s="90">
        <v>0.5</v>
      </c>
      <c r="DE27" s="90">
        <v>0.5</v>
      </c>
      <c r="DF27" s="90">
        <v>0.5</v>
      </c>
      <c r="DG27" s="90">
        <v>0.5</v>
      </c>
      <c r="DH27" s="90">
        <v>0.5</v>
      </c>
      <c r="DI27" s="90">
        <v>0.5</v>
      </c>
      <c r="DJ27" s="90">
        <v>0.5</v>
      </c>
      <c r="DK27" s="90">
        <v>0.5</v>
      </c>
      <c r="DL27" s="90">
        <v>0.5</v>
      </c>
      <c r="DM27" s="90">
        <v>0.5</v>
      </c>
      <c r="DN27" s="90">
        <v>0.5</v>
      </c>
      <c r="DO27" s="90">
        <v>0.5</v>
      </c>
      <c r="DP27" s="90">
        <v>0.5</v>
      </c>
      <c r="DQ27" s="90">
        <v>0.5</v>
      </c>
      <c r="DR27" s="90">
        <v>0.5</v>
      </c>
      <c r="DS27" s="90">
        <v>0.5</v>
      </c>
      <c r="DT27" s="90">
        <v>0.5</v>
      </c>
      <c r="DU27" s="90">
        <v>0.5</v>
      </c>
      <c r="DV27" s="90">
        <v>0.5</v>
      </c>
      <c r="DW27" s="90">
        <v>0.5</v>
      </c>
      <c r="DX27" s="90">
        <v>0.5</v>
      </c>
      <c r="DY27" s="141">
        <v>0.5</v>
      </c>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1"/>
      <c r="FK27" s="1"/>
      <c r="FL27" s="1"/>
      <c r="FM27" s="1"/>
    </row>
    <row r="28" spans="1:169" ht="15" customHeight="1">
      <c r="A28" s="137" t="s">
        <v>52</v>
      </c>
      <c r="B28" s="116" t="s">
        <v>89</v>
      </c>
      <c r="C28" s="90" t="s">
        <v>89</v>
      </c>
      <c r="D28" s="90" t="s">
        <v>89</v>
      </c>
      <c r="E28" s="90" t="s">
        <v>89</v>
      </c>
      <c r="F28" s="90" t="s">
        <v>89</v>
      </c>
      <c r="G28" s="90" t="s">
        <v>89</v>
      </c>
      <c r="H28" s="90" t="s">
        <v>89</v>
      </c>
      <c r="I28" s="90" t="s">
        <v>89</v>
      </c>
      <c r="J28" s="90" t="s">
        <v>89</v>
      </c>
      <c r="K28" s="90" t="s">
        <v>89</v>
      </c>
      <c r="L28" s="90" t="s">
        <v>89</v>
      </c>
      <c r="M28" s="90" t="s">
        <v>89</v>
      </c>
      <c r="N28" s="90" t="s">
        <v>89</v>
      </c>
      <c r="O28" s="90" t="s">
        <v>89</v>
      </c>
      <c r="P28" s="90" t="s">
        <v>89</v>
      </c>
      <c r="Q28" s="90" t="s">
        <v>89</v>
      </c>
      <c r="R28" s="90" t="s">
        <v>89</v>
      </c>
      <c r="S28" s="80">
        <v>1</v>
      </c>
      <c r="T28" s="80">
        <v>1</v>
      </c>
      <c r="U28" s="80">
        <v>1</v>
      </c>
      <c r="V28" s="80">
        <v>1</v>
      </c>
      <c r="W28" s="80">
        <v>1</v>
      </c>
      <c r="X28" s="80">
        <v>1</v>
      </c>
      <c r="Y28" s="80">
        <v>1</v>
      </c>
      <c r="Z28" s="80">
        <v>1</v>
      </c>
      <c r="AA28" s="80">
        <v>1</v>
      </c>
      <c r="AB28" s="80">
        <v>1</v>
      </c>
      <c r="AC28" s="80">
        <v>1</v>
      </c>
      <c r="AD28" s="80">
        <v>1</v>
      </c>
      <c r="AE28" s="80">
        <v>1</v>
      </c>
      <c r="AF28" s="80">
        <v>1</v>
      </c>
      <c r="AG28" s="80">
        <v>1</v>
      </c>
      <c r="AH28" s="80">
        <v>1</v>
      </c>
      <c r="AI28" s="90">
        <v>1</v>
      </c>
      <c r="AJ28" s="90">
        <v>1</v>
      </c>
      <c r="AK28" s="90">
        <v>1</v>
      </c>
      <c r="AL28" s="90">
        <v>1</v>
      </c>
      <c r="AM28" s="90">
        <v>1</v>
      </c>
      <c r="AN28" s="90">
        <v>1</v>
      </c>
      <c r="AO28" s="90">
        <v>1</v>
      </c>
      <c r="AP28" s="90">
        <v>1</v>
      </c>
      <c r="AQ28" s="90">
        <v>1</v>
      </c>
      <c r="AR28" s="90">
        <v>1</v>
      </c>
      <c r="AS28" s="90">
        <v>1</v>
      </c>
      <c r="AT28" s="90">
        <v>1</v>
      </c>
      <c r="AU28" s="90">
        <v>1</v>
      </c>
      <c r="AV28" s="90">
        <v>1</v>
      </c>
      <c r="AW28" s="90">
        <v>1</v>
      </c>
      <c r="AX28" s="90">
        <v>1</v>
      </c>
      <c r="AY28" s="90">
        <v>1</v>
      </c>
      <c r="AZ28" s="90">
        <v>1</v>
      </c>
      <c r="BA28" s="90">
        <v>1</v>
      </c>
      <c r="BB28" s="90">
        <v>1</v>
      </c>
      <c r="BC28" s="90">
        <v>1</v>
      </c>
      <c r="BD28" s="90">
        <v>1</v>
      </c>
      <c r="BE28" s="90">
        <v>1</v>
      </c>
      <c r="BF28" s="90">
        <v>1</v>
      </c>
      <c r="BG28" s="90">
        <v>1</v>
      </c>
      <c r="BH28" s="90">
        <v>1</v>
      </c>
      <c r="BI28" s="90">
        <v>1</v>
      </c>
      <c r="BJ28" s="90">
        <v>1</v>
      </c>
      <c r="BK28" s="90">
        <v>1</v>
      </c>
      <c r="BL28" s="90">
        <v>1</v>
      </c>
      <c r="BM28" s="90">
        <v>1</v>
      </c>
      <c r="BN28" s="90">
        <v>1</v>
      </c>
      <c r="BO28" s="90">
        <v>1</v>
      </c>
      <c r="BP28" s="90">
        <v>1</v>
      </c>
      <c r="BQ28" s="90">
        <v>1</v>
      </c>
      <c r="BR28" s="90">
        <v>0</v>
      </c>
      <c r="BS28" s="90">
        <v>0</v>
      </c>
      <c r="BT28" s="90">
        <v>0</v>
      </c>
      <c r="BU28" s="90">
        <v>0</v>
      </c>
      <c r="BV28" s="90">
        <v>0</v>
      </c>
      <c r="BW28" s="90">
        <v>0</v>
      </c>
      <c r="BX28" s="90">
        <v>0</v>
      </c>
      <c r="BY28" s="90">
        <v>0</v>
      </c>
      <c r="BZ28" s="90">
        <v>0</v>
      </c>
      <c r="CA28" s="90">
        <v>0</v>
      </c>
      <c r="CB28" s="90">
        <v>0</v>
      </c>
      <c r="CC28" s="90">
        <v>0</v>
      </c>
      <c r="CD28" s="90">
        <v>0</v>
      </c>
      <c r="CE28" s="90">
        <v>0</v>
      </c>
      <c r="CF28" s="90">
        <v>0</v>
      </c>
      <c r="CG28" s="90">
        <v>0</v>
      </c>
      <c r="CH28" s="90">
        <v>0</v>
      </c>
      <c r="CI28" s="90">
        <v>0</v>
      </c>
      <c r="CJ28" s="90">
        <v>0</v>
      </c>
      <c r="CK28" s="90">
        <v>0</v>
      </c>
      <c r="CL28" s="90">
        <v>0</v>
      </c>
      <c r="CM28" s="90">
        <v>0</v>
      </c>
      <c r="CN28" s="90">
        <v>0</v>
      </c>
      <c r="CO28" s="90">
        <v>0</v>
      </c>
      <c r="CP28" s="90">
        <v>0</v>
      </c>
      <c r="CQ28" s="90">
        <v>0</v>
      </c>
      <c r="CR28" s="90">
        <v>0</v>
      </c>
      <c r="CS28" s="90">
        <v>0</v>
      </c>
      <c r="CT28" s="90">
        <v>0</v>
      </c>
      <c r="CU28" s="90">
        <v>0</v>
      </c>
      <c r="CV28" s="90">
        <v>0</v>
      </c>
      <c r="CW28" s="90">
        <v>0</v>
      </c>
      <c r="CX28" s="90">
        <v>0</v>
      </c>
      <c r="CY28" s="90">
        <v>0</v>
      </c>
      <c r="CZ28" s="90">
        <v>0</v>
      </c>
      <c r="DA28" s="90">
        <v>0</v>
      </c>
      <c r="DB28" s="90">
        <v>0</v>
      </c>
      <c r="DC28" s="90">
        <v>0</v>
      </c>
      <c r="DD28" s="90">
        <v>0</v>
      </c>
      <c r="DE28" s="90">
        <v>0</v>
      </c>
      <c r="DF28" s="90">
        <v>0</v>
      </c>
      <c r="DG28" s="90">
        <v>0</v>
      </c>
      <c r="DH28" s="90">
        <v>0</v>
      </c>
      <c r="DI28" s="90">
        <v>0</v>
      </c>
      <c r="DJ28" s="90">
        <v>0</v>
      </c>
      <c r="DK28" s="90">
        <v>0</v>
      </c>
      <c r="DL28" s="90">
        <v>0</v>
      </c>
      <c r="DM28" s="90">
        <v>0</v>
      </c>
      <c r="DN28" s="90">
        <v>0</v>
      </c>
      <c r="DO28" s="90">
        <v>0</v>
      </c>
      <c r="DP28" s="90">
        <v>0</v>
      </c>
      <c r="DQ28" s="90">
        <v>0</v>
      </c>
      <c r="DR28" s="90">
        <v>0</v>
      </c>
      <c r="DS28" s="90">
        <v>0</v>
      </c>
      <c r="DT28" s="90">
        <v>0</v>
      </c>
      <c r="DU28" s="90">
        <v>0</v>
      </c>
      <c r="DV28" s="90">
        <v>0</v>
      </c>
      <c r="DW28" s="90">
        <v>0</v>
      </c>
      <c r="DX28" s="90">
        <v>0</v>
      </c>
      <c r="DY28" s="141">
        <v>0</v>
      </c>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1"/>
      <c r="FK28" s="1"/>
      <c r="FL28" s="1"/>
      <c r="FM28" s="1"/>
    </row>
    <row r="29" spans="1:169" ht="15" customHeight="1">
      <c r="A29" s="137" t="s">
        <v>53</v>
      </c>
      <c r="B29" s="116" t="s">
        <v>89</v>
      </c>
      <c r="C29" s="90" t="s">
        <v>89</v>
      </c>
      <c r="D29" s="90" t="s">
        <v>89</v>
      </c>
      <c r="E29" s="90" t="s">
        <v>89</v>
      </c>
      <c r="F29" s="90" t="s">
        <v>89</v>
      </c>
      <c r="G29" s="90" t="s">
        <v>89</v>
      </c>
      <c r="H29" s="90" t="s">
        <v>89</v>
      </c>
      <c r="I29" s="90" t="s">
        <v>89</v>
      </c>
      <c r="J29" s="90" t="s">
        <v>89</v>
      </c>
      <c r="K29" s="90" t="s">
        <v>89</v>
      </c>
      <c r="L29" s="90" t="s">
        <v>89</v>
      </c>
      <c r="M29" s="90" t="s">
        <v>89</v>
      </c>
      <c r="N29" s="90" t="s">
        <v>89</v>
      </c>
      <c r="O29" s="90" t="s">
        <v>89</v>
      </c>
      <c r="P29" s="90" t="s">
        <v>89</v>
      </c>
      <c r="Q29" s="90" t="s">
        <v>89</v>
      </c>
      <c r="R29" s="90" t="s">
        <v>89</v>
      </c>
      <c r="S29" s="90" t="s">
        <v>89</v>
      </c>
      <c r="T29" s="90" t="s">
        <v>89</v>
      </c>
      <c r="U29" s="90" t="s">
        <v>89</v>
      </c>
      <c r="V29" s="90" t="s">
        <v>89</v>
      </c>
      <c r="W29" s="90" t="s">
        <v>89</v>
      </c>
      <c r="X29" s="90" t="s">
        <v>89</v>
      </c>
      <c r="Y29" s="90" t="s">
        <v>89</v>
      </c>
      <c r="Z29" s="90" t="s">
        <v>89</v>
      </c>
      <c r="AA29" s="90" t="s">
        <v>89</v>
      </c>
      <c r="AB29" s="90" t="s">
        <v>89</v>
      </c>
      <c r="AC29" s="90" t="s">
        <v>89</v>
      </c>
      <c r="AD29" s="90" t="s">
        <v>89</v>
      </c>
      <c r="AE29" s="90" t="s">
        <v>89</v>
      </c>
      <c r="AF29" s="90" t="s">
        <v>89</v>
      </c>
      <c r="AG29" s="90" t="s">
        <v>89</v>
      </c>
      <c r="AH29" s="90" t="s">
        <v>89</v>
      </c>
      <c r="AI29" s="90" t="s">
        <v>89</v>
      </c>
      <c r="AJ29" s="90" t="s">
        <v>89</v>
      </c>
      <c r="AK29" s="90" t="s">
        <v>89</v>
      </c>
      <c r="AL29" s="90" t="s">
        <v>89</v>
      </c>
      <c r="AM29" s="90" t="s">
        <v>89</v>
      </c>
      <c r="AN29" s="90" t="s">
        <v>89</v>
      </c>
      <c r="AO29" s="90" t="s">
        <v>89</v>
      </c>
      <c r="AP29" s="90" t="s">
        <v>89</v>
      </c>
      <c r="AQ29" s="90" t="s">
        <v>89</v>
      </c>
      <c r="AR29" s="90" t="s">
        <v>89</v>
      </c>
      <c r="AS29" s="90" t="s">
        <v>89</v>
      </c>
      <c r="AT29" s="90" t="s">
        <v>89</v>
      </c>
      <c r="AU29" s="90" t="s">
        <v>89</v>
      </c>
      <c r="AV29" s="90" t="s">
        <v>89</v>
      </c>
      <c r="AW29" s="90" t="s">
        <v>89</v>
      </c>
      <c r="AX29" s="90" t="s">
        <v>89</v>
      </c>
      <c r="AY29" s="90" t="s">
        <v>89</v>
      </c>
      <c r="AZ29" s="90" t="s">
        <v>89</v>
      </c>
      <c r="BA29" s="90" t="s">
        <v>89</v>
      </c>
      <c r="BB29" s="90" t="s">
        <v>89</v>
      </c>
      <c r="BC29" s="90" t="s">
        <v>89</v>
      </c>
      <c r="BD29" s="90" t="s">
        <v>89</v>
      </c>
      <c r="BE29" s="90" t="s">
        <v>89</v>
      </c>
      <c r="BF29" s="90" t="s">
        <v>89</v>
      </c>
      <c r="BG29" s="90" t="s">
        <v>89</v>
      </c>
      <c r="BH29" s="90" t="s">
        <v>89</v>
      </c>
      <c r="BI29" s="90" t="s">
        <v>89</v>
      </c>
      <c r="BJ29" s="90" t="s">
        <v>89</v>
      </c>
      <c r="BK29" s="90" t="s">
        <v>89</v>
      </c>
      <c r="BL29" s="90" t="s">
        <v>89</v>
      </c>
      <c r="BM29" s="90" t="s">
        <v>89</v>
      </c>
      <c r="BN29" s="90" t="s">
        <v>89</v>
      </c>
      <c r="BO29" s="90" t="s">
        <v>89</v>
      </c>
      <c r="BP29" s="90" t="s">
        <v>89</v>
      </c>
      <c r="BQ29" s="90" t="s">
        <v>89</v>
      </c>
      <c r="BR29" s="90">
        <v>0</v>
      </c>
      <c r="BS29" s="90">
        <v>0</v>
      </c>
      <c r="BT29" s="90">
        <v>0</v>
      </c>
      <c r="BU29" s="90">
        <v>0</v>
      </c>
      <c r="BV29" s="90">
        <v>0</v>
      </c>
      <c r="BW29" s="90">
        <v>0</v>
      </c>
      <c r="BX29" s="90">
        <v>0</v>
      </c>
      <c r="BY29" s="90">
        <v>0</v>
      </c>
      <c r="BZ29" s="90">
        <v>0</v>
      </c>
      <c r="CA29" s="90">
        <v>0</v>
      </c>
      <c r="CB29" s="90">
        <v>0</v>
      </c>
      <c r="CC29" s="90">
        <v>0</v>
      </c>
      <c r="CD29" s="90">
        <v>0</v>
      </c>
      <c r="CE29" s="90">
        <v>0</v>
      </c>
      <c r="CF29" s="90">
        <v>0</v>
      </c>
      <c r="CG29" s="90">
        <v>0</v>
      </c>
      <c r="CH29" s="90">
        <v>0</v>
      </c>
      <c r="CI29" s="90">
        <v>0</v>
      </c>
      <c r="CJ29" s="90">
        <v>0</v>
      </c>
      <c r="CK29" s="90">
        <v>0</v>
      </c>
      <c r="CL29" s="90">
        <v>0</v>
      </c>
      <c r="CM29" s="90">
        <v>0</v>
      </c>
      <c r="CN29" s="90">
        <v>0</v>
      </c>
      <c r="CO29" s="90">
        <v>0</v>
      </c>
      <c r="CP29" s="90">
        <v>0</v>
      </c>
      <c r="CQ29" s="90">
        <v>0</v>
      </c>
      <c r="CR29" s="90">
        <v>0</v>
      </c>
      <c r="CS29" s="90">
        <v>0</v>
      </c>
      <c r="CT29" s="90">
        <v>0</v>
      </c>
      <c r="CU29" s="90">
        <v>0</v>
      </c>
      <c r="CV29" s="90">
        <v>0</v>
      </c>
      <c r="CW29" s="90">
        <v>0</v>
      </c>
      <c r="CX29" s="90">
        <v>0</v>
      </c>
      <c r="CY29" s="90">
        <v>0</v>
      </c>
      <c r="CZ29" s="90">
        <v>0</v>
      </c>
      <c r="DA29" s="90">
        <v>0</v>
      </c>
      <c r="DB29" s="90">
        <v>0</v>
      </c>
      <c r="DC29" s="90">
        <v>0</v>
      </c>
      <c r="DD29" s="90">
        <v>0</v>
      </c>
      <c r="DE29" s="90">
        <v>0</v>
      </c>
      <c r="DF29" s="90">
        <v>0</v>
      </c>
      <c r="DG29" s="90">
        <v>0</v>
      </c>
      <c r="DH29" s="90">
        <v>0</v>
      </c>
      <c r="DI29" s="90">
        <v>0</v>
      </c>
      <c r="DJ29" s="90">
        <v>0</v>
      </c>
      <c r="DK29" s="90">
        <v>0</v>
      </c>
      <c r="DL29" s="90">
        <v>0</v>
      </c>
      <c r="DM29" s="90">
        <v>0</v>
      </c>
      <c r="DN29" s="90">
        <v>0</v>
      </c>
      <c r="DO29" s="90">
        <v>0</v>
      </c>
      <c r="DP29" s="90">
        <v>0</v>
      </c>
      <c r="DQ29" s="90">
        <v>0</v>
      </c>
      <c r="DR29" s="90">
        <v>0</v>
      </c>
      <c r="DS29" s="90">
        <v>0</v>
      </c>
      <c r="DT29" s="90">
        <v>0</v>
      </c>
      <c r="DU29" s="90">
        <v>0</v>
      </c>
      <c r="DV29" s="90">
        <v>0</v>
      </c>
      <c r="DW29" s="90">
        <v>0</v>
      </c>
      <c r="DX29" s="90">
        <v>0</v>
      </c>
      <c r="DY29" s="141">
        <v>0</v>
      </c>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1"/>
      <c r="FK29" s="1"/>
      <c r="FL29" s="1"/>
      <c r="FM29" s="1"/>
    </row>
    <row r="30" spans="1:169" ht="15" customHeight="1">
      <c r="A30" s="137" t="s">
        <v>54</v>
      </c>
      <c r="B30" s="116" t="s">
        <v>89</v>
      </c>
      <c r="C30" s="90" t="s">
        <v>89</v>
      </c>
      <c r="D30" s="90" t="s">
        <v>89</v>
      </c>
      <c r="E30" s="90" t="s">
        <v>89</v>
      </c>
      <c r="F30" s="90" t="s">
        <v>89</v>
      </c>
      <c r="G30" s="90" t="s">
        <v>89</v>
      </c>
      <c r="H30" s="90" t="s">
        <v>89</v>
      </c>
      <c r="I30" s="90" t="s">
        <v>89</v>
      </c>
      <c r="J30" s="90" t="s">
        <v>89</v>
      </c>
      <c r="K30" s="90" t="s">
        <v>89</v>
      </c>
      <c r="L30" s="90" t="s">
        <v>89</v>
      </c>
      <c r="M30" s="90" t="s">
        <v>89</v>
      </c>
      <c r="N30" s="90" t="s">
        <v>89</v>
      </c>
      <c r="O30" s="90" t="s">
        <v>89</v>
      </c>
      <c r="P30" s="90" t="s">
        <v>89</v>
      </c>
      <c r="Q30" s="90" t="s">
        <v>89</v>
      </c>
      <c r="R30" s="90" t="s">
        <v>89</v>
      </c>
      <c r="S30" s="90" t="s">
        <v>89</v>
      </c>
      <c r="T30" s="90" t="s">
        <v>89</v>
      </c>
      <c r="U30" s="90" t="s">
        <v>89</v>
      </c>
      <c r="V30" s="90" t="s">
        <v>89</v>
      </c>
      <c r="W30" s="90" t="s">
        <v>89</v>
      </c>
      <c r="X30" s="90" t="s">
        <v>89</v>
      </c>
      <c r="Y30" s="90" t="s">
        <v>89</v>
      </c>
      <c r="Z30" s="90" t="s">
        <v>89</v>
      </c>
      <c r="AA30" s="90" t="s">
        <v>89</v>
      </c>
      <c r="AB30" s="90" t="s">
        <v>89</v>
      </c>
      <c r="AC30" s="90" t="s">
        <v>89</v>
      </c>
      <c r="AD30" s="90" t="s">
        <v>89</v>
      </c>
      <c r="AE30" s="90" t="s">
        <v>89</v>
      </c>
      <c r="AF30" s="90" t="s">
        <v>89</v>
      </c>
      <c r="AG30" s="90" t="s">
        <v>89</v>
      </c>
      <c r="AH30" s="90" t="s">
        <v>89</v>
      </c>
      <c r="AI30" s="90" t="s">
        <v>89</v>
      </c>
      <c r="AJ30" s="90" t="s">
        <v>89</v>
      </c>
      <c r="AK30" s="90" t="s">
        <v>89</v>
      </c>
      <c r="AL30" s="90" t="s">
        <v>89</v>
      </c>
      <c r="AM30" s="90" t="s">
        <v>89</v>
      </c>
      <c r="AN30" s="90" t="s">
        <v>89</v>
      </c>
      <c r="AO30" s="90" t="s">
        <v>89</v>
      </c>
      <c r="AP30" s="90" t="s">
        <v>89</v>
      </c>
      <c r="AQ30" s="90" t="s">
        <v>89</v>
      </c>
      <c r="AR30" s="90" t="s">
        <v>89</v>
      </c>
      <c r="AS30" s="90" t="s">
        <v>89</v>
      </c>
      <c r="AT30" s="90" t="s">
        <v>89</v>
      </c>
      <c r="AU30" s="90" t="s">
        <v>89</v>
      </c>
      <c r="AV30" s="90" t="s">
        <v>89</v>
      </c>
      <c r="AW30" s="90" t="s">
        <v>89</v>
      </c>
      <c r="AX30" s="90" t="s">
        <v>89</v>
      </c>
      <c r="AY30" s="90" t="s">
        <v>89</v>
      </c>
      <c r="AZ30" s="90" t="s">
        <v>89</v>
      </c>
      <c r="BA30" s="90" t="s">
        <v>89</v>
      </c>
      <c r="BB30" s="90" t="s">
        <v>89</v>
      </c>
      <c r="BC30" s="90" t="s">
        <v>89</v>
      </c>
      <c r="BD30" s="90" t="s">
        <v>89</v>
      </c>
      <c r="BE30" s="90" t="s">
        <v>89</v>
      </c>
      <c r="BF30" s="90" t="s">
        <v>89</v>
      </c>
      <c r="BG30" s="90" t="s">
        <v>89</v>
      </c>
      <c r="BH30" s="90" t="s">
        <v>89</v>
      </c>
      <c r="BI30" s="90" t="s">
        <v>89</v>
      </c>
      <c r="BJ30" s="90" t="s">
        <v>89</v>
      </c>
      <c r="BK30" s="90" t="s">
        <v>89</v>
      </c>
      <c r="BL30" s="90" t="s">
        <v>89</v>
      </c>
      <c r="BM30" s="90" t="s">
        <v>89</v>
      </c>
      <c r="BN30" s="90" t="s">
        <v>89</v>
      </c>
      <c r="BO30" s="90" t="s">
        <v>89</v>
      </c>
      <c r="BP30" s="90" t="s">
        <v>89</v>
      </c>
      <c r="BQ30" s="90" t="s">
        <v>89</v>
      </c>
      <c r="BR30" s="90" t="s">
        <v>89</v>
      </c>
      <c r="BS30" s="90" t="s">
        <v>89</v>
      </c>
      <c r="BT30" s="90" t="s">
        <v>89</v>
      </c>
      <c r="BU30" s="90" t="s">
        <v>89</v>
      </c>
      <c r="BV30" s="90" t="s">
        <v>89</v>
      </c>
      <c r="BW30" s="90" t="s">
        <v>89</v>
      </c>
      <c r="BX30" s="90" t="s">
        <v>89</v>
      </c>
      <c r="BY30" s="90" t="s">
        <v>89</v>
      </c>
      <c r="BZ30" s="90" t="s">
        <v>89</v>
      </c>
      <c r="CA30" s="90" t="s">
        <v>89</v>
      </c>
      <c r="CB30" s="90" t="s">
        <v>89</v>
      </c>
      <c r="CC30" s="90" t="s">
        <v>89</v>
      </c>
      <c r="CD30" s="90" t="s">
        <v>89</v>
      </c>
      <c r="CE30" s="90" t="s">
        <v>89</v>
      </c>
      <c r="CF30" s="90" t="s">
        <v>89</v>
      </c>
      <c r="CG30" s="90" t="s">
        <v>89</v>
      </c>
      <c r="CH30" s="90" t="s">
        <v>89</v>
      </c>
      <c r="CI30" s="90" t="s">
        <v>89</v>
      </c>
      <c r="CJ30" s="90" t="s">
        <v>89</v>
      </c>
      <c r="CK30" s="90" t="s">
        <v>89</v>
      </c>
      <c r="CL30" s="90" t="s">
        <v>89</v>
      </c>
      <c r="CM30" s="90" t="s">
        <v>89</v>
      </c>
      <c r="CN30" s="90" t="s">
        <v>89</v>
      </c>
      <c r="CO30" s="90" t="s">
        <v>89</v>
      </c>
      <c r="CP30" s="90" t="s">
        <v>89</v>
      </c>
      <c r="CQ30" s="90" t="s">
        <v>89</v>
      </c>
      <c r="CR30" s="90" t="s">
        <v>89</v>
      </c>
      <c r="CS30" s="90" t="s">
        <v>89</v>
      </c>
      <c r="CT30" s="90" t="s">
        <v>89</v>
      </c>
      <c r="CU30" s="90" t="s">
        <v>89</v>
      </c>
      <c r="CV30" s="90" t="s">
        <v>89</v>
      </c>
      <c r="CW30" s="90" t="s">
        <v>89</v>
      </c>
      <c r="CX30" s="90" t="s">
        <v>89</v>
      </c>
      <c r="CY30" s="90" t="s">
        <v>89</v>
      </c>
      <c r="CZ30" s="90" t="s">
        <v>89</v>
      </c>
      <c r="DA30" s="90" t="s">
        <v>89</v>
      </c>
      <c r="DB30" s="90" t="s">
        <v>89</v>
      </c>
      <c r="DC30" s="90" t="s">
        <v>89</v>
      </c>
      <c r="DD30" s="90" t="s">
        <v>89</v>
      </c>
      <c r="DE30" s="90" t="s">
        <v>89</v>
      </c>
      <c r="DF30" s="90" t="s">
        <v>89</v>
      </c>
      <c r="DG30" s="90" t="s">
        <v>89</v>
      </c>
      <c r="DH30" s="90" t="s">
        <v>89</v>
      </c>
      <c r="DI30" s="90" t="s">
        <v>89</v>
      </c>
      <c r="DJ30" s="90" t="s">
        <v>89</v>
      </c>
      <c r="DK30" s="90" t="s">
        <v>89</v>
      </c>
      <c r="DL30" s="90" t="s">
        <v>89</v>
      </c>
      <c r="DM30" s="90" t="s">
        <v>89</v>
      </c>
      <c r="DN30" s="90" t="s">
        <v>89</v>
      </c>
      <c r="DO30" s="90" t="s">
        <v>89</v>
      </c>
      <c r="DP30" s="90" t="s">
        <v>89</v>
      </c>
      <c r="DQ30" s="90" t="s">
        <v>89</v>
      </c>
      <c r="DR30" s="90" t="s">
        <v>89</v>
      </c>
      <c r="DS30" s="90" t="s">
        <v>89</v>
      </c>
      <c r="DT30" s="90" t="s">
        <v>89</v>
      </c>
      <c r="DU30" s="90" t="s">
        <v>89</v>
      </c>
      <c r="DV30" s="90" t="s">
        <v>89</v>
      </c>
      <c r="DW30" s="90" t="s">
        <v>89</v>
      </c>
      <c r="DX30" s="90" t="s">
        <v>89</v>
      </c>
      <c r="DY30" s="141" t="s">
        <v>89</v>
      </c>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1"/>
      <c r="FK30" s="1"/>
      <c r="FL30" s="1"/>
      <c r="FM30" s="1"/>
    </row>
    <row r="31" spans="1:169" ht="15" customHeight="1">
      <c r="A31" s="137" t="s">
        <v>55</v>
      </c>
      <c r="B31" s="116" t="s">
        <v>89</v>
      </c>
      <c r="C31" s="90" t="s">
        <v>89</v>
      </c>
      <c r="D31" s="90" t="s">
        <v>89</v>
      </c>
      <c r="E31" s="90" t="s">
        <v>89</v>
      </c>
      <c r="F31" s="90" t="s">
        <v>89</v>
      </c>
      <c r="G31" s="90" t="s">
        <v>89</v>
      </c>
      <c r="H31" s="90" t="s">
        <v>89</v>
      </c>
      <c r="I31" s="90" t="s">
        <v>89</v>
      </c>
      <c r="J31" s="90" t="s">
        <v>89</v>
      </c>
      <c r="K31" s="90" t="s">
        <v>89</v>
      </c>
      <c r="L31" s="90" t="s">
        <v>89</v>
      </c>
      <c r="M31" s="90" t="s">
        <v>89</v>
      </c>
      <c r="N31" s="90" t="s">
        <v>89</v>
      </c>
      <c r="O31" s="90" t="s">
        <v>89</v>
      </c>
      <c r="P31" s="90" t="s">
        <v>89</v>
      </c>
      <c r="Q31" s="90" t="s">
        <v>89</v>
      </c>
      <c r="R31" s="90" t="s">
        <v>89</v>
      </c>
      <c r="S31" s="90" t="s">
        <v>89</v>
      </c>
      <c r="T31" s="90" t="s">
        <v>89</v>
      </c>
      <c r="U31" s="90" t="s">
        <v>89</v>
      </c>
      <c r="V31" s="90" t="s">
        <v>89</v>
      </c>
      <c r="W31" s="90" t="s">
        <v>89</v>
      </c>
      <c r="X31" s="90" t="s">
        <v>89</v>
      </c>
      <c r="Y31" s="90" t="s">
        <v>89</v>
      </c>
      <c r="Z31" s="90" t="s">
        <v>89</v>
      </c>
      <c r="AA31" s="90" t="s">
        <v>89</v>
      </c>
      <c r="AB31" s="90" t="s">
        <v>89</v>
      </c>
      <c r="AC31" s="90" t="s">
        <v>89</v>
      </c>
      <c r="AD31" s="90" t="s">
        <v>89</v>
      </c>
      <c r="AE31" s="90" t="s">
        <v>89</v>
      </c>
      <c r="AF31" s="90" t="s">
        <v>89</v>
      </c>
      <c r="AG31" s="90" t="s">
        <v>89</v>
      </c>
      <c r="AH31" s="90" t="s">
        <v>89</v>
      </c>
      <c r="AI31" s="90" t="s">
        <v>89</v>
      </c>
      <c r="AJ31" s="90" t="s">
        <v>89</v>
      </c>
      <c r="AK31" s="90" t="s">
        <v>89</v>
      </c>
      <c r="AL31" s="90" t="s">
        <v>89</v>
      </c>
      <c r="AM31" s="90" t="s">
        <v>89</v>
      </c>
      <c r="AN31" s="90" t="s">
        <v>89</v>
      </c>
      <c r="AO31" s="90" t="s">
        <v>89</v>
      </c>
      <c r="AP31" s="90" t="s">
        <v>89</v>
      </c>
      <c r="AQ31" s="90" t="s">
        <v>89</v>
      </c>
      <c r="AR31" s="90" t="s">
        <v>89</v>
      </c>
      <c r="AS31" s="90" t="s">
        <v>89</v>
      </c>
      <c r="AT31" s="90" t="s">
        <v>89</v>
      </c>
      <c r="AU31" s="90" t="s">
        <v>89</v>
      </c>
      <c r="AV31" s="90" t="s">
        <v>89</v>
      </c>
      <c r="AW31" s="90" t="s">
        <v>89</v>
      </c>
      <c r="AX31" s="90" t="s">
        <v>89</v>
      </c>
      <c r="AY31" s="90" t="s">
        <v>89</v>
      </c>
      <c r="AZ31" s="90" t="s">
        <v>89</v>
      </c>
      <c r="BA31" s="90" t="s">
        <v>89</v>
      </c>
      <c r="BB31" s="90" t="s">
        <v>89</v>
      </c>
      <c r="BC31" s="90" t="s">
        <v>89</v>
      </c>
      <c r="BD31" s="90" t="s">
        <v>89</v>
      </c>
      <c r="BE31" s="90" t="s">
        <v>89</v>
      </c>
      <c r="BF31" s="90" t="s">
        <v>89</v>
      </c>
      <c r="BG31" s="90" t="s">
        <v>89</v>
      </c>
      <c r="BH31" s="90" t="s">
        <v>89</v>
      </c>
      <c r="BI31" s="90" t="s">
        <v>89</v>
      </c>
      <c r="BJ31" s="90" t="s">
        <v>89</v>
      </c>
      <c r="BK31" s="90" t="s">
        <v>89</v>
      </c>
      <c r="BL31" s="90" t="s">
        <v>89</v>
      </c>
      <c r="BM31" s="90" t="s">
        <v>89</v>
      </c>
      <c r="BN31" s="90" t="s">
        <v>89</v>
      </c>
      <c r="BO31" s="90" t="s">
        <v>89</v>
      </c>
      <c r="BP31" s="90" t="s">
        <v>89</v>
      </c>
      <c r="BQ31" s="90" t="s">
        <v>89</v>
      </c>
      <c r="BR31" s="90" t="s">
        <v>89</v>
      </c>
      <c r="BS31" s="90" t="s">
        <v>89</v>
      </c>
      <c r="BT31" s="90" t="s">
        <v>89</v>
      </c>
      <c r="BU31" s="90">
        <v>0</v>
      </c>
      <c r="BV31" s="90">
        <v>0</v>
      </c>
      <c r="BW31" s="90">
        <v>0</v>
      </c>
      <c r="BX31" s="90">
        <v>0</v>
      </c>
      <c r="BY31" s="90">
        <v>0</v>
      </c>
      <c r="BZ31" s="90">
        <v>0</v>
      </c>
      <c r="CA31" s="90">
        <v>0</v>
      </c>
      <c r="CB31" s="90">
        <v>0</v>
      </c>
      <c r="CC31" s="90">
        <v>0</v>
      </c>
      <c r="CD31" s="90">
        <v>0</v>
      </c>
      <c r="CE31" s="90">
        <v>0</v>
      </c>
      <c r="CF31" s="90">
        <v>0</v>
      </c>
      <c r="CG31" s="90">
        <v>0</v>
      </c>
      <c r="CH31" s="90">
        <v>0</v>
      </c>
      <c r="CI31" s="90">
        <v>0</v>
      </c>
      <c r="CJ31" s="90">
        <v>0</v>
      </c>
      <c r="CK31" s="90">
        <v>0</v>
      </c>
      <c r="CL31" s="90">
        <v>0</v>
      </c>
      <c r="CM31" s="90">
        <v>0</v>
      </c>
      <c r="CN31" s="90">
        <v>0</v>
      </c>
      <c r="CO31" s="90">
        <v>0</v>
      </c>
      <c r="CP31" s="90">
        <v>0</v>
      </c>
      <c r="CQ31" s="90">
        <v>0</v>
      </c>
      <c r="CR31" s="90">
        <v>0</v>
      </c>
      <c r="CS31" s="90">
        <v>0</v>
      </c>
      <c r="CT31" s="90">
        <v>0</v>
      </c>
      <c r="CU31" s="90">
        <v>0</v>
      </c>
      <c r="CV31" s="90">
        <v>0</v>
      </c>
      <c r="CW31" s="90">
        <v>0</v>
      </c>
      <c r="CX31" s="90">
        <v>0</v>
      </c>
      <c r="CY31" s="90">
        <v>0</v>
      </c>
      <c r="CZ31" s="90">
        <v>0</v>
      </c>
      <c r="DA31" s="90">
        <v>0</v>
      </c>
      <c r="DB31" s="90">
        <v>0</v>
      </c>
      <c r="DC31" s="90">
        <v>0</v>
      </c>
      <c r="DD31" s="90">
        <v>0</v>
      </c>
      <c r="DE31" s="90">
        <v>0</v>
      </c>
      <c r="DF31" s="90">
        <v>0</v>
      </c>
      <c r="DG31" s="90">
        <v>0</v>
      </c>
      <c r="DH31" s="90">
        <v>0</v>
      </c>
      <c r="DI31" s="90">
        <v>0</v>
      </c>
      <c r="DJ31" s="90">
        <v>0</v>
      </c>
      <c r="DK31" s="90">
        <v>0</v>
      </c>
      <c r="DL31" s="90">
        <v>0</v>
      </c>
      <c r="DM31" s="90">
        <v>0</v>
      </c>
      <c r="DN31" s="90">
        <v>0</v>
      </c>
      <c r="DO31" s="90">
        <v>0</v>
      </c>
      <c r="DP31" s="90">
        <v>0</v>
      </c>
      <c r="DQ31" s="90">
        <v>0</v>
      </c>
      <c r="DR31" s="90">
        <v>0</v>
      </c>
      <c r="DS31" s="90">
        <v>0</v>
      </c>
      <c r="DT31" s="90">
        <v>0</v>
      </c>
      <c r="DU31" s="90">
        <v>0</v>
      </c>
      <c r="DV31" s="90">
        <v>0</v>
      </c>
      <c r="DW31" s="90">
        <v>0</v>
      </c>
      <c r="DX31" s="90">
        <v>0</v>
      </c>
      <c r="DY31" s="141">
        <v>0</v>
      </c>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1"/>
      <c r="FK31" s="1"/>
      <c r="FL31" s="1"/>
      <c r="FM31" s="1"/>
    </row>
    <row r="32" spans="1:169" ht="15" customHeight="1">
      <c r="A32" s="137" t="s">
        <v>56</v>
      </c>
      <c r="B32" s="116" t="s">
        <v>89</v>
      </c>
      <c r="C32" s="90" t="s">
        <v>89</v>
      </c>
      <c r="D32" s="90" t="s">
        <v>89</v>
      </c>
      <c r="E32" s="90" t="s">
        <v>89</v>
      </c>
      <c r="F32" s="90" t="s">
        <v>89</v>
      </c>
      <c r="G32" s="90" t="s">
        <v>89</v>
      </c>
      <c r="H32" s="90" t="s">
        <v>89</v>
      </c>
      <c r="I32" s="90" t="s">
        <v>89</v>
      </c>
      <c r="J32" s="90" t="s">
        <v>89</v>
      </c>
      <c r="K32" s="90" t="s">
        <v>89</v>
      </c>
      <c r="L32" s="90" t="s">
        <v>89</v>
      </c>
      <c r="M32" s="90" t="s">
        <v>89</v>
      </c>
      <c r="N32" s="90" t="s">
        <v>89</v>
      </c>
      <c r="O32" s="90" t="s">
        <v>89</v>
      </c>
      <c r="P32" s="90" t="s">
        <v>89</v>
      </c>
      <c r="Q32" s="90" t="s">
        <v>89</v>
      </c>
      <c r="R32" s="90" t="s">
        <v>89</v>
      </c>
      <c r="S32" s="90" t="s">
        <v>89</v>
      </c>
      <c r="T32" s="90" t="s">
        <v>89</v>
      </c>
      <c r="U32" s="90" t="s">
        <v>89</v>
      </c>
      <c r="V32" s="90" t="s">
        <v>89</v>
      </c>
      <c r="W32" s="90" t="s">
        <v>89</v>
      </c>
      <c r="X32" s="90" t="s">
        <v>89</v>
      </c>
      <c r="Y32" s="90" t="s">
        <v>89</v>
      </c>
      <c r="Z32" s="90" t="s">
        <v>89</v>
      </c>
      <c r="AA32" s="90" t="s">
        <v>89</v>
      </c>
      <c r="AB32" s="90" t="s">
        <v>89</v>
      </c>
      <c r="AC32" s="90" t="s">
        <v>89</v>
      </c>
      <c r="AD32" s="90" t="s">
        <v>89</v>
      </c>
      <c r="AE32" s="90" t="s">
        <v>89</v>
      </c>
      <c r="AF32" s="90" t="s">
        <v>89</v>
      </c>
      <c r="AG32" s="90" t="s">
        <v>89</v>
      </c>
      <c r="AH32" s="90" t="s">
        <v>89</v>
      </c>
      <c r="AI32" s="90" t="s">
        <v>89</v>
      </c>
      <c r="AJ32" s="90" t="s">
        <v>89</v>
      </c>
      <c r="AK32" s="90" t="s">
        <v>89</v>
      </c>
      <c r="AL32" s="90" t="s">
        <v>89</v>
      </c>
      <c r="AM32" s="90" t="s">
        <v>89</v>
      </c>
      <c r="AN32" s="90" t="s">
        <v>89</v>
      </c>
      <c r="AO32" s="90" t="s">
        <v>89</v>
      </c>
      <c r="AP32" s="90" t="s">
        <v>89</v>
      </c>
      <c r="AQ32" s="90" t="s">
        <v>89</v>
      </c>
      <c r="AR32" s="90" t="s">
        <v>89</v>
      </c>
      <c r="AS32" s="90" t="s">
        <v>89</v>
      </c>
      <c r="AT32" s="90" t="s">
        <v>89</v>
      </c>
      <c r="AU32" s="90" t="s">
        <v>89</v>
      </c>
      <c r="AV32" s="90" t="s">
        <v>89</v>
      </c>
      <c r="AW32" s="90" t="s">
        <v>89</v>
      </c>
      <c r="AX32" s="90" t="s">
        <v>89</v>
      </c>
      <c r="AY32" s="90" t="s">
        <v>89</v>
      </c>
      <c r="AZ32" s="90" t="s">
        <v>89</v>
      </c>
      <c r="BA32" s="90" t="s">
        <v>89</v>
      </c>
      <c r="BB32" s="90" t="s">
        <v>89</v>
      </c>
      <c r="BC32" s="90" t="s">
        <v>89</v>
      </c>
      <c r="BD32" s="90" t="s">
        <v>89</v>
      </c>
      <c r="BE32" s="90" t="s">
        <v>89</v>
      </c>
      <c r="BF32" s="90" t="s">
        <v>89</v>
      </c>
      <c r="BG32" s="90" t="s">
        <v>89</v>
      </c>
      <c r="BH32" s="90">
        <v>0</v>
      </c>
      <c r="BI32" s="90">
        <v>0</v>
      </c>
      <c r="BJ32" s="90">
        <v>0</v>
      </c>
      <c r="BK32" s="90">
        <v>0</v>
      </c>
      <c r="BL32" s="90">
        <v>0</v>
      </c>
      <c r="BM32" s="90">
        <v>0</v>
      </c>
      <c r="BN32" s="90">
        <v>0</v>
      </c>
      <c r="BO32" s="90">
        <v>0</v>
      </c>
      <c r="BP32" s="90">
        <v>0</v>
      </c>
      <c r="BQ32" s="90">
        <v>0</v>
      </c>
      <c r="BR32" s="90">
        <v>0</v>
      </c>
      <c r="BS32" s="90">
        <v>0</v>
      </c>
      <c r="BT32" s="90">
        <v>0</v>
      </c>
      <c r="BU32" s="90">
        <v>0</v>
      </c>
      <c r="BV32" s="90">
        <v>0</v>
      </c>
      <c r="BW32" s="90">
        <v>0</v>
      </c>
      <c r="BX32" s="90">
        <v>0</v>
      </c>
      <c r="BY32" s="90">
        <v>0</v>
      </c>
      <c r="BZ32" s="90">
        <v>0</v>
      </c>
      <c r="CA32" s="90">
        <v>0</v>
      </c>
      <c r="CB32" s="90">
        <v>0</v>
      </c>
      <c r="CC32" s="90">
        <v>0</v>
      </c>
      <c r="CD32" s="90">
        <v>0</v>
      </c>
      <c r="CE32" s="90">
        <v>0</v>
      </c>
      <c r="CF32" s="90">
        <v>0</v>
      </c>
      <c r="CG32" s="90">
        <v>0</v>
      </c>
      <c r="CH32" s="90">
        <v>0</v>
      </c>
      <c r="CI32" s="90">
        <v>0</v>
      </c>
      <c r="CJ32" s="90">
        <v>0</v>
      </c>
      <c r="CK32" s="90">
        <v>0</v>
      </c>
      <c r="CL32" s="90">
        <v>0</v>
      </c>
      <c r="CM32" s="90">
        <v>0</v>
      </c>
      <c r="CN32" s="90">
        <v>0</v>
      </c>
      <c r="CO32" s="90">
        <v>0</v>
      </c>
      <c r="CP32" s="90">
        <v>0</v>
      </c>
      <c r="CQ32" s="90">
        <v>0</v>
      </c>
      <c r="CR32" s="90">
        <v>0</v>
      </c>
      <c r="CS32" s="90">
        <v>0</v>
      </c>
      <c r="CT32" s="90">
        <v>0</v>
      </c>
      <c r="CU32" s="90">
        <v>0</v>
      </c>
      <c r="CV32" s="90">
        <v>0</v>
      </c>
      <c r="CW32" s="90">
        <v>0</v>
      </c>
      <c r="CX32" s="90">
        <v>0</v>
      </c>
      <c r="CY32" s="90">
        <v>0</v>
      </c>
      <c r="CZ32" s="90">
        <v>0</v>
      </c>
      <c r="DA32" s="90">
        <v>0</v>
      </c>
      <c r="DB32" s="90">
        <v>0</v>
      </c>
      <c r="DC32" s="90">
        <v>0</v>
      </c>
      <c r="DD32" s="90">
        <v>0</v>
      </c>
      <c r="DE32" s="90">
        <v>0</v>
      </c>
      <c r="DF32" s="90">
        <v>0</v>
      </c>
      <c r="DG32" s="90">
        <v>0</v>
      </c>
      <c r="DH32" s="90">
        <v>0</v>
      </c>
      <c r="DI32" s="90">
        <v>0</v>
      </c>
      <c r="DJ32" s="90">
        <v>0</v>
      </c>
      <c r="DK32" s="90">
        <v>0</v>
      </c>
      <c r="DL32" s="90">
        <v>0</v>
      </c>
      <c r="DM32" s="90">
        <v>0</v>
      </c>
      <c r="DN32" s="90">
        <v>0</v>
      </c>
      <c r="DO32" s="90">
        <v>0</v>
      </c>
      <c r="DP32" s="90">
        <v>0</v>
      </c>
      <c r="DQ32" s="90">
        <v>0</v>
      </c>
      <c r="DR32" s="90">
        <v>0</v>
      </c>
      <c r="DS32" s="90">
        <v>0</v>
      </c>
      <c r="DT32" s="90">
        <v>0</v>
      </c>
      <c r="DU32" s="90">
        <v>0</v>
      </c>
      <c r="DV32" s="90">
        <v>0</v>
      </c>
      <c r="DW32" s="90">
        <v>0</v>
      </c>
      <c r="DX32" s="90">
        <v>0</v>
      </c>
      <c r="DY32" s="141">
        <v>0</v>
      </c>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1"/>
      <c r="FK32" s="1"/>
      <c r="FL32" s="1"/>
      <c r="FM32" s="1"/>
    </row>
    <row r="33" spans="1:169" ht="15" customHeight="1">
      <c r="A33" s="137" t="s">
        <v>57</v>
      </c>
      <c r="B33" s="116" t="s">
        <v>89</v>
      </c>
      <c r="C33" s="90" t="s">
        <v>89</v>
      </c>
      <c r="D33" s="90" t="s">
        <v>89</v>
      </c>
      <c r="E33" s="90" t="s">
        <v>89</v>
      </c>
      <c r="F33" s="90" t="s">
        <v>89</v>
      </c>
      <c r="G33" s="90" t="s">
        <v>89</v>
      </c>
      <c r="H33" s="90" t="s">
        <v>89</v>
      </c>
      <c r="I33" s="90" t="s">
        <v>89</v>
      </c>
      <c r="J33" s="90" t="s">
        <v>89</v>
      </c>
      <c r="K33" s="90" t="s">
        <v>89</v>
      </c>
      <c r="L33" s="90" t="s">
        <v>89</v>
      </c>
      <c r="M33" s="90" t="s">
        <v>89</v>
      </c>
      <c r="N33" s="90" t="s">
        <v>89</v>
      </c>
      <c r="O33" s="90" t="s">
        <v>89</v>
      </c>
      <c r="P33" s="90" t="s">
        <v>89</v>
      </c>
      <c r="Q33" s="90" t="s">
        <v>89</v>
      </c>
      <c r="R33" s="90" t="s">
        <v>89</v>
      </c>
      <c r="S33" s="90" t="s">
        <v>89</v>
      </c>
      <c r="T33" s="90" t="s">
        <v>89</v>
      </c>
      <c r="U33" s="90">
        <v>1</v>
      </c>
      <c r="V33" s="90" t="s">
        <v>89</v>
      </c>
      <c r="W33" s="90" t="s">
        <v>89</v>
      </c>
      <c r="X33" s="90" t="s">
        <v>89</v>
      </c>
      <c r="Y33" s="90" t="s">
        <v>89</v>
      </c>
      <c r="Z33" s="90" t="s">
        <v>89</v>
      </c>
      <c r="AA33" s="90" t="s">
        <v>89</v>
      </c>
      <c r="AB33" s="90" t="s">
        <v>89</v>
      </c>
      <c r="AC33" s="90" t="s">
        <v>89</v>
      </c>
      <c r="AD33" s="90" t="s">
        <v>89</v>
      </c>
      <c r="AE33" s="90" t="s">
        <v>89</v>
      </c>
      <c r="AF33" s="90" t="s">
        <v>89</v>
      </c>
      <c r="AG33" s="90" t="s">
        <v>89</v>
      </c>
      <c r="AH33" s="90" t="s">
        <v>89</v>
      </c>
      <c r="AI33" s="80">
        <v>1</v>
      </c>
      <c r="AJ33" s="80">
        <v>1</v>
      </c>
      <c r="AK33" s="80">
        <v>1</v>
      </c>
      <c r="AL33" s="80">
        <v>1</v>
      </c>
      <c r="AM33" s="80">
        <v>1</v>
      </c>
      <c r="AN33" s="90">
        <v>1</v>
      </c>
      <c r="AO33" s="90">
        <v>1</v>
      </c>
      <c r="AP33" s="90">
        <v>1</v>
      </c>
      <c r="AQ33" s="90">
        <v>1</v>
      </c>
      <c r="AR33" s="90">
        <v>1</v>
      </c>
      <c r="AS33" s="90">
        <v>1</v>
      </c>
      <c r="AT33" s="90">
        <v>1</v>
      </c>
      <c r="AU33" s="90">
        <v>1</v>
      </c>
      <c r="AV33" s="90">
        <v>1</v>
      </c>
      <c r="AW33" s="90">
        <v>1</v>
      </c>
      <c r="AX33" s="90">
        <v>1</v>
      </c>
      <c r="AY33" s="90">
        <v>1</v>
      </c>
      <c r="AZ33" s="90">
        <v>1</v>
      </c>
      <c r="BA33" s="90">
        <v>1</v>
      </c>
      <c r="BB33" s="90">
        <v>1</v>
      </c>
      <c r="BC33" s="90">
        <v>1</v>
      </c>
      <c r="BD33" s="90">
        <v>1</v>
      </c>
      <c r="BE33" s="90">
        <v>1</v>
      </c>
      <c r="BF33" s="90">
        <v>1</v>
      </c>
      <c r="BG33" s="90">
        <v>1</v>
      </c>
      <c r="BH33" s="90">
        <v>1</v>
      </c>
      <c r="BI33" s="90">
        <v>1</v>
      </c>
      <c r="BJ33" s="90">
        <v>1</v>
      </c>
      <c r="BK33" s="90">
        <v>1</v>
      </c>
      <c r="BL33" s="90">
        <v>1</v>
      </c>
      <c r="BM33" s="90">
        <v>1</v>
      </c>
      <c r="BN33" s="90">
        <v>1</v>
      </c>
      <c r="BO33" s="90">
        <v>1</v>
      </c>
      <c r="BP33" s="90">
        <v>1</v>
      </c>
      <c r="BQ33" s="90">
        <v>1</v>
      </c>
      <c r="BR33" s="90">
        <v>0</v>
      </c>
      <c r="BS33" s="90">
        <v>0</v>
      </c>
      <c r="BT33" s="90">
        <v>0</v>
      </c>
      <c r="BU33" s="90">
        <v>0</v>
      </c>
      <c r="BV33" s="90">
        <v>0</v>
      </c>
      <c r="BW33" s="90">
        <v>0</v>
      </c>
      <c r="BX33" s="90">
        <v>0</v>
      </c>
      <c r="BY33" s="90">
        <v>0</v>
      </c>
      <c r="BZ33" s="90">
        <v>0</v>
      </c>
      <c r="CA33" s="90">
        <v>0</v>
      </c>
      <c r="CB33" s="90">
        <v>0</v>
      </c>
      <c r="CC33" s="90">
        <v>0</v>
      </c>
      <c r="CD33" s="90">
        <v>0</v>
      </c>
      <c r="CE33" s="90">
        <v>0</v>
      </c>
      <c r="CF33" s="90">
        <v>0</v>
      </c>
      <c r="CG33" s="90">
        <v>0</v>
      </c>
      <c r="CH33" s="90">
        <v>0</v>
      </c>
      <c r="CI33" s="90">
        <v>0</v>
      </c>
      <c r="CJ33" s="90">
        <v>0</v>
      </c>
      <c r="CK33" s="90">
        <v>0</v>
      </c>
      <c r="CL33" s="90">
        <v>0</v>
      </c>
      <c r="CM33" s="90">
        <v>0</v>
      </c>
      <c r="CN33" s="90">
        <v>0</v>
      </c>
      <c r="CO33" s="90">
        <v>0</v>
      </c>
      <c r="CP33" s="90">
        <v>0</v>
      </c>
      <c r="CQ33" s="90">
        <v>0</v>
      </c>
      <c r="CR33" s="90">
        <v>0</v>
      </c>
      <c r="CS33" s="90">
        <v>0</v>
      </c>
      <c r="CT33" s="90">
        <v>0</v>
      </c>
      <c r="CU33" s="90">
        <v>0</v>
      </c>
      <c r="CV33" s="90">
        <v>0</v>
      </c>
      <c r="CW33" s="90">
        <v>0</v>
      </c>
      <c r="CX33" s="90">
        <v>0</v>
      </c>
      <c r="CY33" s="90">
        <v>0</v>
      </c>
      <c r="CZ33" s="90">
        <v>0</v>
      </c>
      <c r="DA33" s="90">
        <v>0</v>
      </c>
      <c r="DB33" s="90">
        <v>0</v>
      </c>
      <c r="DC33" s="90">
        <v>0</v>
      </c>
      <c r="DD33" s="90">
        <v>0</v>
      </c>
      <c r="DE33" s="90">
        <v>0</v>
      </c>
      <c r="DF33" s="90">
        <v>0</v>
      </c>
      <c r="DG33" s="90">
        <v>0</v>
      </c>
      <c r="DH33" s="90">
        <v>0</v>
      </c>
      <c r="DI33" s="90">
        <v>0</v>
      </c>
      <c r="DJ33" s="90">
        <v>0</v>
      </c>
      <c r="DK33" s="90">
        <v>0</v>
      </c>
      <c r="DL33" s="90">
        <v>0</v>
      </c>
      <c r="DM33" s="90">
        <v>0</v>
      </c>
      <c r="DN33" s="90">
        <v>0</v>
      </c>
      <c r="DO33" s="90">
        <v>0</v>
      </c>
      <c r="DP33" s="90">
        <v>0</v>
      </c>
      <c r="DQ33" s="90">
        <v>0</v>
      </c>
      <c r="DR33" s="90">
        <v>0</v>
      </c>
      <c r="DS33" s="90">
        <v>0</v>
      </c>
      <c r="DT33" s="90">
        <v>0</v>
      </c>
      <c r="DU33" s="90">
        <v>0</v>
      </c>
      <c r="DV33" s="90">
        <v>0</v>
      </c>
      <c r="DW33" s="90">
        <v>0</v>
      </c>
      <c r="DX33" s="90">
        <v>0</v>
      </c>
      <c r="DY33" s="141">
        <v>0</v>
      </c>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1"/>
      <c r="FK33" s="1"/>
      <c r="FL33" s="1"/>
      <c r="FM33" s="1"/>
    </row>
    <row r="34" spans="1:169" ht="15" customHeight="1">
      <c r="A34" s="137" t="s">
        <v>58</v>
      </c>
      <c r="B34" s="116" t="s">
        <v>89</v>
      </c>
      <c r="C34" s="90" t="s">
        <v>89</v>
      </c>
      <c r="D34" s="90" t="s">
        <v>89</v>
      </c>
      <c r="E34" s="90" t="s">
        <v>89</v>
      </c>
      <c r="F34" s="90" t="s">
        <v>89</v>
      </c>
      <c r="G34" s="90" t="s">
        <v>89</v>
      </c>
      <c r="H34" s="90" t="s">
        <v>89</v>
      </c>
      <c r="I34" s="90" t="s">
        <v>89</v>
      </c>
      <c r="J34" s="90" t="s">
        <v>89</v>
      </c>
      <c r="K34" s="90" t="s">
        <v>89</v>
      </c>
      <c r="L34" s="90" t="s">
        <v>89</v>
      </c>
      <c r="M34" s="90" t="s">
        <v>89</v>
      </c>
      <c r="N34" s="90" t="s">
        <v>89</v>
      </c>
      <c r="O34" s="90" t="s">
        <v>89</v>
      </c>
      <c r="P34" s="90" t="s">
        <v>89</v>
      </c>
      <c r="Q34" s="90" t="s">
        <v>89</v>
      </c>
      <c r="R34" s="90" t="s">
        <v>89</v>
      </c>
      <c r="S34" s="116">
        <v>0</v>
      </c>
      <c r="T34" s="90">
        <v>0</v>
      </c>
      <c r="U34" s="90">
        <v>0</v>
      </c>
      <c r="V34" s="90">
        <v>0</v>
      </c>
      <c r="W34" s="90">
        <v>0</v>
      </c>
      <c r="X34" s="90">
        <v>0</v>
      </c>
      <c r="Y34" s="90">
        <v>0</v>
      </c>
      <c r="Z34" s="90">
        <v>0</v>
      </c>
      <c r="AA34" s="90">
        <v>0</v>
      </c>
      <c r="AB34" s="90">
        <v>0</v>
      </c>
      <c r="AC34" s="90">
        <v>0</v>
      </c>
      <c r="AD34" s="90">
        <v>0</v>
      </c>
      <c r="AE34" s="90">
        <v>0</v>
      </c>
      <c r="AF34" s="90">
        <v>0</v>
      </c>
      <c r="AG34" s="90">
        <v>0</v>
      </c>
      <c r="AH34" s="90">
        <v>0</v>
      </c>
      <c r="AI34" s="90">
        <v>0</v>
      </c>
      <c r="AJ34" s="90">
        <v>0</v>
      </c>
      <c r="AK34" s="90">
        <v>0</v>
      </c>
      <c r="AL34" s="90">
        <v>0</v>
      </c>
      <c r="AM34" s="90">
        <v>0</v>
      </c>
      <c r="AN34" s="90">
        <v>0</v>
      </c>
      <c r="AO34" s="90">
        <v>0</v>
      </c>
      <c r="AP34" s="90">
        <v>0</v>
      </c>
      <c r="AQ34" s="90">
        <v>0</v>
      </c>
      <c r="AR34" s="90">
        <v>0</v>
      </c>
      <c r="AS34" s="90">
        <v>0</v>
      </c>
      <c r="AT34" s="90">
        <v>0</v>
      </c>
      <c r="AU34" s="90">
        <v>0</v>
      </c>
      <c r="AV34" s="90">
        <v>0</v>
      </c>
      <c r="AW34" s="90">
        <v>0</v>
      </c>
      <c r="AX34" s="90">
        <v>0</v>
      </c>
      <c r="AY34" s="90">
        <v>0</v>
      </c>
      <c r="AZ34" s="122">
        <v>0</v>
      </c>
      <c r="BA34" s="90">
        <v>0</v>
      </c>
      <c r="BB34" s="90">
        <v>0</v>
      </c>
      <c r="BC34" s="90">
        <v>0</v>
      </c>
      <c r="BD34" s="90">
        <v>0</v>
      </c>
      <c r="BE34" s="90">
        <v>0</v>
      </c>
      <c r="BF34" s="90">
        <v>0</v>
      </c>
      <c r="BG34" s="90">
        <v>0</v>
      </c>
      <c r="BH34" s="90">
        <v>0</v>
      </c>
      <c r="BI34" s="90">
        <v>0</v>
      </c>
      <c r="BJ34" s="90">
        <v>0</v>
      </c>
      <c r="BK34" s="90">
        <v>0</v>
      </c>
      <c r="BL34" s="90">
        <v>0</v>
      </c>
      <c r="BM34" s="90">
        <v>0</v>
      </c>
      <c r="BN34" s="90">
        <v>0</v>
      </c>
      <c r="BO34" s="90">
        <v>0</v>
      </c>
      <c r="BP34" s="90">
        <v>0</v>
      </c>
      <c r="BQ34" s="90">
        <v>0</v>
      </c>
      <c r="BR34" s="90">
        <v>0</v>
      </c>
      <c r="BS34" s="90">
        <v>0</v>
      </c>
      <c r="BT34" s="90">
        <v>0</v>
      </c>
      <c r="BU34" s="90">
        <v>0</v>
      </c>
      <c r="BV34" s="90">
        <v>0</v>
      </c>
      <c r="BW34" s="90">
        <v>0</v>
      </c>
      <c r="BX34" s="90">
        <v>0</v>
      </c>
      <c r="BY34" s="90">
        <v>0</v>
      </c>
      <c r="BZ34" s="90">
        <v>0</v>
      </c>
      <c r="CA34" s="90">
        <v>0</v>
      </c>
      <c r="CB34" s="90">
        <v>0</v>
      </c>
      <c r="CC34" s="90">
        <v>0</v>
      </c>
      <c r="CD34" s="90">
        <v>0</v>
      </c>
      <c r="CE34" s="90">
        <v>0</v>
      </c>
      <c r="CF34" s="90">
        <v>0</v>
      </c>
      <c r="CG34" s="90">
        <v>0</v>
      </c>
      <c r="CH34" s="90">
        <v>0</v>
      </c>
      <c r="CI34" s="90">
        <v>0</v>
      </c>
      <c r="CJ34" s="90">
        <v>0</v>
      </c>
      <c r="CK34" s="90">
        <v>0</v>
      </c>
      <c r="CL34" s="90">
        <v>0</v>
      </c>
      <c r="CM34" s="90">
        <v>0</v>
      </c>
      <c r="CN34" s="90">
        <v>0</v>
      </c>
      <c r="CO34" s="90">
        <v>0</v>
      </c>
      <c r="CP34" s="90">
        <v>0</v>
      </c>
      <c r="CQ34" s="90">
        <v>0</v>
      </c>
      <c r="CR34" s="90">
        <v>0</v>
      </c>
      <c r="CS34" s="90">
        <v>0</v>
      </c>
      <c r="CT34" s="90">
        <v>0</v>
      </c>
      <c r="CU34" s="90">
        <v>0</v>
      </c>
      <c r="CV34" s="90">
        <v>0</v>
      </c>
      <c r="CW34" s="90">
        <v>0</v>
      </c>
      <c r="CX34" s="90">
        <v>0</v>
      </c>
      <c r="CY34" s="90">
        <v>0</v>
      </c>
      <c r="CZ34" s="90">
        <v>0</v>
      </c>
      <c r="DA34" s="90">
        <v>0</v>
      </c>
      <c r="DB34" s="90">
        <v>0</v>
      </c>
      <c r="DC34" s="90">
        <v>0</v>
      </c>
      <c r="DD34" s="90">
        <v>0</v>
      </c>
      <c r="DE34" s="90">
        <v>0</v>
      </c>
      <c r="DF34" s="90">
        <v>0</v>
      </c>
      <c r="DG34" s="90">
        <v>0</v>
      </c>
      <c r="DH34" s="90">
        <v>0</v>
      </c>
      <c r="DI34" s="90">
        <v>0</v>
      </c>
      <c r="DJ34" s="90">
        <v>0</v>
      </c>
      <c r="DK34" s="90">
        <v>0</v>
      </c>
      <c r="DL34" s="90">
        <v>0</v>
      </c>
      <c r="DM34" s="90">
        <v>0</v>
      </c>
      <c r="DN34" s="90">
        <v>0</v>
      </c>
      <c r="DO34" s="90">
        <v>0</v>
      </c>
      <c r="DP34" s="90">
        <v>0</v>
      </c>
      <c r="DQ34" s="90">
        <v>0</v>
      </c>
      <c r="DR34" s="90">
        <v>0</v>
      </c>
      <c r="DS34" s="90">
        <v>0</v>
      </c>
      <c r="DT34" s="90">
        <v>0</v>
      </c>
      <c r="DU34" s="90">
        <v>0</v>
      </c>
      <c r="DV34" s="90">
        <v>0</v>
      </c>
      <c r="DW34" s="90">
        <v>0</v>
      </c>
      <c r="DX34" s="90">
        <v>0</v>
      </c>
      <c r="DY34" s="141">
        <v>0</v>
      </c>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1"/>
      <c r="FK34" s="1"/>
      <c r="FL34" s="1"/>
      <c r="FM34" s="1"/>
    </row>
    <row r="35" spans="1:169" ht="15" customHeight="1">
      <c r="A35" s="137" t="s">
        <v>59</v>
      </c>
      <c r="B35" s="116" t="s">
        <v>89</v>
      </c>
      <c r="C35" s="90" t="s">
        <v>89</v>
      </c>
      <c r="D35" s="90" t="s">
        <v>89</v>
      </c>
      <c r="E35" s="90" t="s">
        <v>89</v>
      </c>
      <c r="F35" s="90" t="s">
        <v>89</v>
      </c>
      <c r="G35" s="90" t="s">
        <v>89</v>
      </c>
      <c r="H35" s="90" t="s">
        <v>89</v>
      </c>
      <c r="I35" s="90" t="s">
        <v>89</v>
      </c>
      <c r="J35" s="90" t="s">
        <v>89</v>
      </c>
      <c r="K35" s="90" t="s">
        <v>89</v>
      </c>
      <c r="L35" s="90" t="s">
        <v>89</v>
      </c>
      <c r="M35" s="90" t="s">
        <v>89</v>
      </c>
      <c r="N35" s="90" t="s">
        <v>89</v>
      </c>
      <c r="O35" s="90" t="s">
        <v>89</v>
      </c>
      <c r="P35" s="90" t="s">
        <v>89</v>
      </c>
      <c r="Q35" s="90" t="s">
        <v>89</v>
      </c>
      <c r="R35" s="90" t="s">
        <v>89</v>
      </c>
      <c r="S35" s="90" t="s">
        <v>89</v>
      </c>
      <c r="T35" s="90" t="s">
        <v>89</v>
      </c>
      <c r="U35" s="90" t="s">
        <v>89</v>
      </c>
      <c r="V35" s="90" t="s">
        <v>89</v>
      </c>
      <c r="W35" s="90">
        <v>0</v>
      </c>
      <c r="X35" s="90">
        <v>0</v>
      </c>
      <c r="Y35" s="90">
        <v>0</v>
      </c>
      <c r="Z35" s="90">
        <v>0</v>
      </c>
      <c r="AA35" s="90">
        <v>0</v>
      </c>
      <c r="AB35" s="90">
        <v>0</v>
      </c>
      <c r="AC35" s="90">
        <v>0</v>
      </c>
      <c r="AD35" s="90">
        <v>0</v>
      </c>
      <c r="AE35" s="90">
        <v>0</v>
      </c>
      <c r="AF35" s="90">
        <v>0</v>
      </c>
      <c r="AG35" s="90">
        <v>0</v>
      </c>
      <c r="AH35" s="90">
        <v>0</v>
      </c>
      <c r="AI35" s="90">
        <v>0</v>
      </c>
      <c r="AJ35" s="90">
        <v>0</v>
      </c>
      <c r="AK35" s="90">
        <v>0</v>
      </c>
      <c r="AL35" s="90">
        <v>0</v>
      </c>
      <c r="AM35" s="90">
        <v>0</v>
      </c>
      <c r="AN35" s="90">
        <v>0</v>
      </c>
      <c r="AO35" s="90">
        <v>0</v>
      </c>
      <c r="AP35" s="90">
        <v>0</v>
      </c>
      <c r="AQ35" s="90">
        <v>0</v>
      </c>
      <c r="AR35" s="90">
        <v>0</v>
      </c>
      <c r="AS35" s="90">
        <v>0</v>
      </c>
      <c r="AT35" s="90">
        <v>0</v>
      </c>
      <c r="AU35" s="90">
        <v>0</v>
      </c>
      <c r="AV35" s="90">
        <v>0</v>
      </c>
      <c r="AW35" s="90">
        <v>0</v>
      </c>
      <c r="AX35" s="90">
        <v>0</v>
      </c>
      <c r="AY35" s="90">
        <v>0</v>
      </c>
      <c r="AZ35" s="122">
        <v>0</v>
      </c>
      <c r="BA35" s="90">
        <v>0</v>
      </c>
      <c r="BB35" s="90">
        <v>0</v>
      </c>
      <c r="BC35" s="90">
        <v>0</v>
      </c>
      <c r="BD35" s="90">
        <v>0</v>
      </c>
      <c r="BE35" s="90">
        <v>0</v>
      </c>
      <c r="BF35" s="90">
        <v>0</v>
      </c>
      <c r="BG35" s="90">
        <v>0</v>
      </c>
      <c r="BH35" s="90">
        <v>0</v>
      </c>
      <c r="BI35" s="90">
        <v>0</v>
      </c>
      <c r="BJ35" s="90">
        <v>0</v>
      </c>
      <c r="BK35" s="90">
        <v>0</v>
      </c>
      <c r="BL35" s="90">
        <v>0</v>
      </c>
      <c r="BM35" s="90">
        <v>0</v>
      </c>
      <c r="BN35" s="90">
        <v>0</v>
      </c>
      <c r="BO35" s="90">
        <v>0</v>
      </c>
      <c r="BP35" s="90">
        <v>0</v>
      </c>
      <c r="BQ35" s="90">
        <v>0</v>
      </c>
      <c r="BR35" s="90">
        <v>0</v>
      </c>
      <c r="BS35" s="90">
        <v>0</v>
      </c>
      <c r="BT35" s="90">
        <v>0</v>
      </c>
      <c r="BU35" s="90">
        <v>0</v>
      </c>
      <c r="BV35" s="90">
        <v>0</v>
      </c>
      <c r="BW35" s="90">
        <v>0</v>
      </c>
      <c r="BX35" s="90">
        <v>0</v>
      </c>
      <c r="BY35" s="90">
        <v>0</v>
      </c>
      <c r="BZ35" s="90">
        <v>0</v>
      </c>
      <c r="CA35" s="90">
        <v>0</v>
      </c>
      <c r="CB35" s="90">
        <v>0</v>
      </c>
      <c r="CC35" s="90">
        <v>0</v>
      </c>
      <c r="CD35" s="90">
        <v>0</v>
      </c>
      <c r="CE35" s="90">
        <v>0</v>
      </c>
      <c r="CF35" s="90">
        <v>0</v>
      </c>
      <c r="CG35" s="90">
        <v>0</v>
      </c>
      <c r="CH35" s="90">
        <v>0</v>
      </c>
      <c r="CI35" s="90">
        <v>0</v>
      </c>
      <c r="CJ35" s="90">
        <v>0</v>
      </c>
      <c r="CK35" s="90">
        <v>0</v>
      </c>
      <c r="CL35" s="90">
        <v>0</v>
      </c>
      <c r="CM35" s="90">
        <v>0</v>
      </c>
      <c r="CN35" s="90">
        <v>0</v>
      </c>
      <c r="CO35" s="90">
        <v>0</v>
      </c>
      <c r="CP35" s="90">
        <v>0</v>
      </c>
      <c r="CQ35" s="90">
        <v>0</v>
      </c>
      <c r="CR35" s="90">
        <v>0</v>
      </c>
      <c r="CS35" s="90">
        <v>0</v>
      </c>
      <c r="CT35" s="90">
        <v>0</v>
      </c>
      <c r="CU35" s="90">
        <v>0</v>
      </c>
      <c r="CV35" s="90">
        <v>0</v>
      </c>
      <c r="CW35" s="90">
        <v>0</v>
      </c>
      <c r="CX35" s="90">
        <v>0</v>
      </c>
      <c r="CY35" s="90">
        <v>0</v>
      </c>
      <c r="CZ35" s="90">
        <v>0</v>
      </c>
      <c r="DA35" s="90">
        <v>0</v>
      </c>
      <c r="DB35" s="90">
        <v>0</v>
      </c>
      <c r="DC35" s="90">
        <v>0</v>
      </c>
      <c r="DD35" s="90">
        <v>0</v>
      </c>
      <c r="DE35" s="90">
        <v>0</v>
      </c>
      <c r="DF35" s="90">
        <v>0</v>
      </c>
      <c r="DG35" s="90">
        <v>0</v>
      </c>
      <c r="DH35" s="90">
        <v>0</v>
      </c>
      <c r="DI35" s="90">
        <v>0</v>
      </c>
      <c r="DJ35" s="90">
        <v>0</v>
      </c>
      <c r="DK35" s="90">
        <v>0</v>
      </c>
      <c r="DL35" s="90">
        <v>0</v>
      </c>
      <c r="DM35" s="90">
        <v>0</v>
      </c>
      <c r="DN35" s="90">
        <v>0</v>
      </c>
      <c r="DO35" s="90">
        <v>0</v>
      </c>
      <c r="DP35" s="90">
        <v>0</v>
      </c>
      <c r="DQ35" s="90">
        <v>0</v>
      </c>
      <c r="DR35" s="90">
        <v>0</v>
      </c>
      <c r="DS35" s="90">
        <v>0</v>
      </c>
      <c r="DT35" s="90">
        <v>0</v>
      </c>
      <c r="DU35" s="90">
        <v>0</v>
      </c>
      <c r="DV35" s="90">
        <v>0</v>
      </c>
      <c r="DW35" s="90">
        <v>0</v>
      </c>
      <c r="DX35" s="90">
        <v>0</v>
      </c>
      <c r="DY35" s="141">
        <v>0</v>
      </c>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1"/>
      <c r="FK35" s="1"/>
      <c r="FL35" s="1"/>
      <c r="FM35" s="1"/>
    </row>
    <row r="36" spans="1:169" ht="15" customHeight="1">
      <c r="A36" s="137" t="s">
        <v>60</v>
      </c>
      <c r="B36" s="116" t="s">
        <v>89</v>
      </c>
      <c r="C36" s="90" t="s">
        <v>89</v>
      </c>
      <c r="D36" s="90" t="s">
        <v>89</v>
      </c>
      <c r="E36" s="90" t="s">
        <v>89</v>
      </c>
      <c r="F36" s="90" t="s">
        <v>89</v>
      </c>
      <c r="G36" s="90" t="s">
        <v>89</v>
      </c>
      <c r="H36" s="90" t="s">
        <v>89</v>
      </c>
      <c r="I36" s="90" t="s">
        <v>89</v>
      </c>
      <c r="J36" s="90" t="s">
        <v>89</v>
      </c>
      <c r="K36" s="90" t="s">
        <v>89</v>
      </c>
      <c r="L36" s="90" t="s">
        <v>89</v>
      </c>
      <c r="M36" s="90" t="s">
        <v>89</v>
      </c>
      <c r="N36" s="90" t="s">
        <v>89</v>
      </c>
      <c r="O36" s="90" t="s">
        <v>89</v>
      </c>
      <c r="P36" s="90" t="s">
        <v>89</v>
      </c>
      <c r="Q36" s="90" t="s">
        <v>89</v>
      </c>
      <c r="R36" s="90" t="s">
        <v>89</v>
      </c>
      <c r="S36" s="90" t="s">
        <v>89</v>
      </c>
      <c r="T36" s="90" t="s">
        <v>89</v>
      </c>
      <c r="U36" s="90">
        <v>1</v>
      </c>
      <c r="V36" s="90">
        <v>1</v>
      </c>
      <c r="W36" s="90">
        <v>1</v>
      </c>
      <c r="X36" s="90">
        <v>1</v>
      </c>
      <c r="Y36" s="90">
        <v>1</v>
      </c>
      <c r="Z36" s="90">
        <v>1</v>
      </c>
      <c r="AA36" s="90">
        <v>1</v>
      </c>
      <c r="AB36" s="90">
        <v>1</v>
      </c>
      <c r="AC36" s="90">
        <v>1</v>
      </c>
      <c r="AD36" s="90">
        <v>1</v>
      </c>
      <c r="AE36" s="90">
        <v>1</v>
      </c>
      <c r="AF36" s="90">
        <v>1</v>
      </c>
      <c r="AG36" s="90">
        <v>1</v>
      </c>
      <c r="AH36" s="90">
        <v>1</v>
      </c>
      <c r="AI36" s="90">
        <v>1</v>
      </c>
      <c r="AJ36" s="90">
        <v>1</v>
      </c>
      <c r="AK36" s="90">
        <v>1</v>
      </c>
      <c r="AL36" s="90">
        <v>1</v>
      </c>
      <c r="AM36" s="90">
        <v>1</v>
      </c>
      <c r="AN36" s="90">
        <v>1</v>
      </c>
      <c r="AO36" s="90">
        <v>1</v>
      </c>
      <c r="AP36" s="90">
        <v>1</v>
      </c>
      <c r="AQ36" s="90">
        <v>1</v>
      </c>
      <c r="AR36" s="90">
        <v>1</v>
      </c>
      <c r="AS36" s="90">
        <v>1</v>
      </c>
      <c r="AT36" s="90">
        <v>1</v>
      </c>
      <c r="AU36" s="90">
        <v>1</v>
      </c>
      <c r="AV36" s="90">
        <v>1</v>
      </c>
      <c r="AW36" s="90">
        <v>1</v>
      </c>
      <c r="AX36" s="90">
        <v>1</v>
      </c>
      <c r="AY36" s="90">
        <v>1</v>
      </c>
      <c r="AZ36" s="90">
        <v>1</v>
      </c>
      <c r="BA36" s="89">
        <v>1</v>
      </c>
      <c r="BB36" s="89">
        <v>1</v>
      </c>
      <c r="BC36" s="89">
        <v>1</v>
      </c>
      <c r="BD36" s="89">
        <v>1</v>
      </c>
      <c r="BE36" s="89">
        <v>1</v>
      </c>
      <c r="BF36" s="89">
        <v>1</v>
      </c>
      <c r="BG36" s="89">
        <v>1</v>
      </c>
      <c r="BH36" s="89">
        <v>1</v>
      </c>
      <c r="BI36" s="89">
        <v>1</v>
      </c>
      <c r="BJ36" s="89">
        <v>1</v>
      </c>
      <c r="BK36" s="89">
        <v>1</v>
      </c>
      <c r="BL36" s="89">
        <v>1</v>
      </c>
      <c r="BM36" s="89">
        <v>1</v>
      </c>
      <c r="BN36" s="89">
        <v>1</v>
      </c>
      <c r="BO36" s="89">
        <v>1</v>
      </c>
      <c r="BP36" s="89">
        <v>1</v>
      </c>
      <c r="BQ36" s="89">
        <v>1</v>
      </c>
      <c r="BR36" s="90">
        <v>1</v>
      </c>
      <c r="BS36" s="90">
        <v>1</v>
      </c>
      <c r="BT36" s="90">
        <v>1</v>
      </c>
      <c r="BU36" s="90">
        <v>1</v>
      </c>
      <c r="BV36" s="90">
        <v>1</v>
      </c>
      <c r="BW36" s="90">
        <v>1</v>
      </c>
      <c r="BX36" s="90">
        <v>1</v>
      </c>
      <c r="BY36" s="90">
        <v>1</v>
      </c>
      <c r="BZ36" s="90">
        <v>1</v>
      </c>
      <c r="CA36" s="90">
        <v>1</v>
      </c>
      <c r="CB36" s="90">
        <v>1</v>
      </c>
      <c r="CC36" s="90">
        <v>1</v>
      </c>
      <c r="CD36" s="90">
        <v>1</v>
      </c>
      <c r="CE36" s="90">
        <v>1</v>
      </c>
      <c r="CF36" s="90">
        <v>1</v>
      </c>
      <c r="CG36" s="90">
        <v>1</v>
      </c>
      <c r="CH36" s="90">
        <v>1</v>
      </c>
      <c r="CI36" s="90">
        <v>1</v>
      </c>
      <c r="CJ36" s="90">
        <v>1</v>
      </c>
      <c r="CK36" s="90">
        <v>1</v>
      </c>
      <c r="CL36" s="90">
        <v>1</v>
      </c>
      <c r="CM36" s="90">
        <v>1</v>
      </c>
      <c r="CN36" s="90">
        <v>1</v>
      </c>
      <c r="CO36" s="90">
        <v>1</v>
      </c>
      <c r="CP36" s="90">
        <v>1</v>
      </c>
      <c r="CQ36" s="90">
        <v>1</v>
      </c>
      <c r="CR36" s="90">
        <v>1</v>
      </c>
      <c r="CS36" s="90">
        <v>1</v>
      </c>
      <c r="CT36" s="90">
        <v>1</v>
      </c>
      <c r="CU36" s="90">
        <v>1</v>
      </c>
      <c r="CV36" s="90">
        <v>1</v>
      </c>
      <c r="CW36" s="90">
        <v>1</v>
      </c>
      <c r="CX36" s="90">
        <v>1</v>
      </c>
      <c r="CY36" s="90">
        <v>1</v>
      </c>
      <c r="CZ36" s="90">
        <v>1</v>
      </c>
      <c r="DA36" s="90">
        <v>1</v>
      </c>
      <c r="DB36" s="90">
        <v>0</v>
      </c>
      <c r="DC36" s="90">
        <v>0</v>
      </c>
      <c r="DD36" s="90">
        <v>0</v>
      </c>
      <c r="DE36" s="90">
        <v>0</v>
      </c>
      <c r="DF36" s="90">
        <v>0</v>
      </c>
      <c r="DG36" s="90">
        <v>0</v>
      </c>
      <c r="DH36" s="90">
        <v>0</v>
      </c>
      <c r="DI36" s="90">
        <v>0</v>
      </c>
      <c r="DJ36" s="90">
        <v>0</v>
      </c>
      <c r="DK36" s="90">
        <v>0</v>
      </c>
      <c r="DL36" s="90">
        <v>0</v>
      </c>
      <c r="DM36" s="90">
        <v>0</v>
      </c>
      <c r="DN36" s="90">
        <v>0</v>
      </c>
      <c r="DO36" s="90">
        <v>0</v>
      </c>
      <c r="DP36" s="90">
        <v>0</v>
      </c>
      <c r="DQ36" s="90">
        <v>0</v>
      </c>
      <c r="DR36" s="90">
        <v>0</v>
      </c>
      <c r="DS36" s="90">
        <v>0</v>
      </c>
      <c r="DT36" s="90">
        <v>0</v>
      </c>
      <c r="DU36" s="90">
        <v>0</v>
      </c>
      <c r="DV36" s="90">
        <v>0</v>
      </c>
      <c r="DW36" s="90">
        <v>0</v>
      </c>
      <c r="DX36" s="90">
        <v>0</v>
      </c>
      <c r="DY36" s="141">
        <v>0</v>
      </c>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1"/>
      <c r="FK36" s="1"/>
      <c r="FL36" s="1"/>
      <c r="FM36" s="1"/>
    </row>
    <row r="37" spans="1:169" ht="15" customHeight="1">
      <c r="A37" s="137" t="s">
        <v>61</v>
      </c>
      <c r="B37" s="116" t="s">
        <v>89</v>
      </c>
      <c r="C37" s="90" t="s">
        <v>89</v>
      </c>
      <c r="D37" s="90" t="s">
        <v>89</v>
      </c>
      <c r="E37" s="90" t="s">
        <v>89</v>
      </c>
      <c r="F37" s="90" t="s">
        <v>89</v>
      </c>
      <c r="G37" s="90" t="s">
        <v>89</v>
      </c>
      <c r="H37" s="90" t="s">
        <v>89</v>
      </c>
      <c r="I37" s="90" t="s">
        <v>89</v>
      </c>
      <c r="J37" s="90" t="s">
        <v>89</v>
      </c>
      <c r="K37" s="90" t="s">
        <v>89</v>
      </c>
      <c r="L37" s="90" t="s">
        <v>89</v>
      </c>
      <c r="M37" s="90" t="s">
        <v>89</v>
      </c>
      <c r="N37" s="90" t="s">
        <v>89</v>
      </c>
      <c r="O37" s="90" t="s">
        <v>89</v>
      </c>
      <c r="P37" s="90" t="s">
        <v>89</v>
      </c>
      <c r="Q37" s="90" t="s">
        <v>89</v>
      </c>
      <c r="R37" s="90" t="s">
        <v>89</v>
      </c>
      <c r="S37" s="90" t="s">
        <v>89</v>
      </c>
      <c r="T37" s="90" t="s">
        <v>89</v>
      </c>
      <c r="U37" s="90" t="s">
        <v>89</v>
      </c>
      <c r="V37" s="90" t="s">
        <v>89</v>
      </c>
      <c r="W37" s="90" t="s">
        <v>89</v>
      </c>
      <c r="X37" s="90" t="s">
        <v>89</v>
      </c>
      <c r="Y37" s="90" t="s">
        <v>89</v>
      </c>
      <c r="Z37" s="90" t="s">
        <v>89</v>
      </c>
      <c r="AA37" s="90" t="s">
        <v>89</v>
      </c>
      <c r="AB37" s="90" t="s">
        <v>89</v>
      </c>
      <c r="AC37" s="90" t="s">
        <v>89</v>
      </c>
      <c r="AD37" s="90" t="s">
        <v>89</v>
      </c>
      <c r="AE37" s="90" t="s">
        <v>89</v>
      </c>
      <c r="AF37" s="90" t="s">
        <v>89</v>
      </c>
      <c r="AG37" s="90" t="s">
        <v>89</v>
      </c>
      <c r="AH37" s="90" t="s">
        <v>89</v>
      </c>
      <c r="AI37" s="90" t="s">
        <v>89</v>
      </c>
      <c r="AJ37" s="90" t="s">
        <v>89</v>
      </c>
      <c r="AK37" s="90" t="s">
        <v>89</v>
      </c>
      <c r="AL37" s="90" t="s">
        <v>89</v>
      </c>
      <c r="AM37" s="90" t="s">
        <v>89</v>
      </c>
      <c r="AN37" s="90" t="s">
        <v>89</v>
      </c>
      <c r="AO37" s="90" t="s">
        <v>89</v>
      </c>
      <c r="AP37" s="90" t="s">
        <v>89</v>
      </c>
      <c r="AQ37" s="90" t="s">
        <v>89</v>
      </c>
      <c r="AR37" s="90" t="s">
        <v>89</v>
      </c>
      <c r="AS37" s="90" t="s">
        <v>89</v>
      </c>
      <c r="AT37" s="90" t="s">
        <v>89</v>
      </c>
      <c r="AU37" s="90" t="s">
        <v>89</v>
      </c>
      <c r="AV37" s="90" t="s">
        <v>89</v>
      </c>
      <c r="AW37" s="90" t="s">
        <v>89</v>
      </c>
      <c r="AX37" s="90" t="s">
        <v>89</v>
      </c>
      <c r="AY37" s="90" t="s">
        <v>89</v>
      </c>
      <c r="AZ37" s="90" t="s">
        <v>89</v>
      </c>
      <c r="BA37" s="89" t="s">
        <v>89</v>
      </c>
      <c r="BB37" s="90" t="s">
        <v>89</v>
      </c>
      <c r="BC37" s="90" t="s">
        <v>89</v>
      </c>
      <c r="BD37" s="90" t="s">
        <v>89</v>
      </c>
      <c r="BE37" s="90" t="s">
        <v>89</v>
      </c>
      <c r="BF37" s="90" t="s">
        <v>89</v>
      </c>
      <c r="BG37" s="90" t="s">
        <v>89</v>
      </c>
      <c r="BH37" s="90" t="s">
        <v>89</v>
      </c>
      <c r="BI37" s="90" t="s">
        <v>89</v>
      </c>
      <c r="BJ37" s="90" t="s">
        <v>89</v>
      </c>
      <c r="BK37" s="90" t="s">
        <v>89</v>
      </c>
      <c r="BL37" s="90" t="s">
        <v>89</v>
      </c>
      <c r="BM37" s="90" t="s">
        <v>89</v>
      </c>
      <c r="BN37" s="90" t="s">
        <v>89</v>
      </c>
      <c r="BO37" s="90" t="s">
        <v>89</v>
      </c>
      <c r="BP37" s="90" t="s">
        <v>89</v>
      </c>
      <c r="BQ37" s="90" t="s">
        <v>89</v>
      </c>
      <c r="BR37" s="90" t="s">
        <v>89</v>
      </c>
      <c r="BS37" s="90" t="s">
        <v>89</v>
      </c>
      <c r="BT37" s="90" t="s">
        <v>89</v>
      </c>
      <c r="BU37" s="90">
        <v>0</v>
      </c>
      <c r="BV37" s="90">
        <v>0</v>
      </c>
      <c r="BW37" s="90">
        <v>0</v>
      </c>
      <c r="BX37" s="90">
        <v>0</v>
      </c>
      <c r="BY37" s="90">
        <v>0</v>
      </c>
      <c r="BZ37" s="90">
        <v>0</v>
      </c>
      <c r="CA37" s="90">
        <v>0</v>
      </c>
      <c r="CB37" s="90">
        <v>0</v>
      </c>
      <c r="CC37" s="90">
        <v>0</v>
      </c>
      <c r="CD37" s="90">
        <v>0</v>
      </c>
      <c r="CE37" s="90">
        <v>0</v>
      </c>
      <c r="CF37" s="90">
        <v>0</v>
      </c>
      <c r="CG37" s="90">
        <v>0</v>
      </c>
      <c r="CH37" s="90">
        <v>0</v>
      </c>
      <c r="CI37" s="90">
        <v>0</v>
      </c>
      <c r="CJ37" s="90">
        <v>0</v>
      </c>
      <c r="CK37" s="90">
        <v>0</v>
      </c>
      <c r="CL37" s="90">
        <v>0</v>
      </c>
      <c r="CM37" s="90">
        <v>0</v>
      </c>
      <c r="CN37" s="90">
        <v>0</v>
      </c>
      <c r="CO37" s="90">
        <v>0</v>
      </c>
      <c r="CP37" s="90">
        <v>0</v>
      </c>
      <c r="CQ37" s="90">
        <v>0</v>
      </c>
      <c r="CR37" s="90">
        <v>0</v>
      </c>
      <c r="CS37" s="90">
        <v>0</v>
      </c>
      <c r="CT37" s="90">
        <v>0</v>
      </c>
      <c r="CU37" s="90">
        <v>0</v>
      </c>
      <c r="CV37" s="90">
        <v>0</v>
      </c>
      <c r="CW37" s="90">
        <v>0</v>
      </c>
      <c r="CX37" s="90">
        <v>0</v>
      </c>
      <c r="CY37" s="90">
        <v>0</v>
      </c>
      <c r="CZ37" s="90">
        <v>0</v>
      </c>
      <c r="DA37" s="90">
        <v>0</v>
      </c>
      <c r="DB37" s="90">
        <v>0</v>
      </c>
      <c r="DC37" s="90">
        <v>0</v>
      </c>
      <c r="DD37" s="90">
        <v>0</v>
      </c>
      <c r="DE37" s="90">
        <v>0</v>
      </c>
      <c r="DF37" s="90">
        <v>0</v>
      </c>
      <c r="DG37" s="90">
        <v>0</v>
      </c>
      <c r="DH37" s="90" t="s">
        <v>89</v>
      </c>
      <c r="DI37" s="90" t="s">
        <v>89</v>
      </c>
      <c r="DJ37" s="90" t="s">
        <v>89</v>
      </c>
      <c r="DK37" s="90" t="s">
        <v>89</v>
      </c>
      <c r="DL37" s="90" t="s">
        <v>89</v>
      </c>
      <c r="DM37" s="90" t="s">
        <v>89</v>
      </c>
      <c r="DN37" s="90" t="s">
        <v>89</v>
      </c>
      <c r="DO37" s="90" t="s">
        <v>89</v>
      </c>
      <c r="DP37" s="90" t="s">
        <v>89</v>
      </c>
      <c r="DQ37" s="90" t="s">
        <v>89</v>
      </c>
      <c r="DR37" s="90" t="s">
        <v>89</v>
      </c>
      <c r="DS37" s="90" t="s">
        <v>89</v>
      </c>
      <c r="DT37" s="90" t="s">
        <v>89</v>
      </c>
      <c r="DU37" s="90" t="s">
        <v>89</v>
      </c>
      <c r="DV37" s="90" t="s">
        <v>89</v>
      </c>
      <c r="DW37" s="90" t="s">
        <v>89</v>
      </c>
      <c r="DX37" s="90" t="s">
        <v>89</v>
      </c>
      <c r="DY37" s="141" t="s">
        <v>89</v>
      </c>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1"/>
      <c r="FK37" s="1"/>
      <c r="FL37" s="1"/>
      <c r="FM37" s="1"/>
    </row>
    <row r="38" spans="1:169" ht="15" customHeight="1">
      <c r="A38" s="137" t="s">
        <v>62</v>
      </c>
      <c r="B38" s="116" t="s">
        <v>89</v>
      </c>
      <c r="C38" s="90" t="s">
        <v>89</v>
      </c>
      <c r="D38" s="90" t="s">
        <v>89</v>
      </c>
      <c r="E38" s="90" t="s">
        <v>89</v>
      </c>
      <c r="F38" s="90" t="s">
        <v>89</v>
      </c>
      <c r="G38" s="90" t="s">
        <v>89</v>
      </c>
      <c r="H38" s="90" t="s">
        <v>89</v>
      </c>
      <c r="I38" s="90" t="s">
        <v>89</v>
      </c>
      <c r="J38" s="90" t="s">
        <v>89</v>
      </c>
      <c r="K38" s="90" t="s">
        <v>89</v>
      </c>
      <c r="L38" s="90" t="s">
        <v>89</v>
      </c>
      <c r="M38" s="90" t="s">
        <v>89</v>
      </c>
      <c r="N38" s="90" t="s">
        <v>89</v>
      </c>
      <c r="O38" s="90" t="s">
        <v>89</v>
      </c>
      <c r="P38" s="90" t="s">
        <v>89</v>
      </c>
      <c r="Q38" s="90" t="s">
        <v>89</v>
      </c>
      <c r="R38" s="90" t="s">
        <v>89</v>
      </c>
      <c r="S38" s="90" t="s">
        <v>89</v>
      </c>
      <c r="T38" s="90" t="s">
        <v>89</v>
      </c>
      <c r="U38" s="90" t="s">
        <v>89</v>
      </c>
      <c r="V38" s="90" t="s">
        <v>89</v>
      </c>
      <c r="W38" s="90" t="s">
        <v>89</v>
      </c>
      <c r="X38" s="90" t="s">
        <v>89</v>
      </c>
      <c r="Y38" s="90" t="s">
        <v>89</v>
      </c>
      <c r="Z38" s="90" t="s">
        <v>89</v>
      </c>
      <c r="AA38" s="90" t="s">
        <v>89</v>
      </c>
      <c r="AB38" s="90" t="s">
        <v>89</v>
      </c>
      <c r="AC38" s="90" t="s">
        <v>89</v>
      </c>
      <c r="AD38" s="90" t="s">
        <v>89</v>
      </c>
      <c r="AE38" s="90" t="s">
        <v>89</v>
      </c>
      <c r="AF38" s="90" t="s">
        <v>89</v>
      </c>
      <c r="AG38" s="90">
        <v>1</v>
      </c>
      <c r="AH38" s="90">
        <v>1</v>
      </c>
      <c r="AI38" s="90">
        <v>1</v>
      </c>
      <c r="AJ38" s="90">
        <v>1</v>
      </c>
      <c r="AK38" s="90">
        <v>1</v>
      </c>
      <c r="AL38" s="90">
        <v>1</v>
      </c>
      <c r="AM38" s="90">
        <v>1</v>
      </c>
      <c r="AN38" s="90">
        <v>1</v>
      </c>
      <c r="AO38" s="90">
        <v>1</v>
      </c>
      <c r="AP38" s="90">
        <v>1</v>
      </c>
      <c r="AQ38" s="90">
        <v>1</v>
      </c>
      <c r="AR38" s="90">
        <v>1</v>
      </c>
      <c r="AS38" s="116">
        <v>0</v>
      </c>
      <c r="AT38" s="116">
        <v>0</v>
      </c>
      <c r="AU38" s="116">
        <v>0</v>
      </c>
      <c r="AV38" s="90">
        <v>0</v>
      </c>
      <c r="AW38" s="90">
        <v>1</v>
      </c>
      <c r="AX38" s="116">
        <v>1</v>
      </c>
      <c r="AY38" s="116">
        <v>1</v>
      </c>
      <c r="AZ38" s="90">
        <v>1</v>
      </c>
      <c r="BA38" s="89">
        <v>1</v>
      </c>
      <c r="BB38" s="89">
        <v>1</v>
      </c>
      <c r="BC38" s="89">
        <v>1</v>
      </c>
      <c r="BD38" s="89">
        <v>1</v>
      </c>
      <c r="BE38" s="89">
        <v>1</v>
      </c>
      <c r="BF38" s="89">
        <v>1</v>
      </c>
      <c r="BG38" s="89">
        <v>1</v>
      </c>
      <c r="BH38" s="89">
        <v>1</v>
      </c>
      <c r="BI38" s="89">
        <v>1</v>
      </c>
      <c r="BJ38" s="89">
        <v>1</v>
      </c>
      <c r="BK38" s="89">
        <v>1</v>
      </c>
      <c r="BL38" s="89">
        <v>1</v>
      </c>
      <c r="BM38" s="89">
        <v>1</v>
      </c>
      <c r="BN38" s="89">
        <v>1</v>
      </c>
      <c r="BO38" s="89">
        <v>1</v>
      </c>
      <c r="BP38" s="89">
        <v>1</v>
      </c>
      <c r="BQ38" s="89">
        <v>1</v>
      </c>
      <c r="BR38" s="90">
        <v>1</v>
      </c>
      <c r="BS38" s="90">
        <v>1</v>
      </c>
      <c r="BT38" s="90">
        <v>1</v>
      </c>
      <c r="BU38" s="90">
        <v>0</v>
      </c>
      <c r="BV38" s="90">
        <v>0</v>
      </c>
      <c r="BW38" s="90">
        <v>0</v>
      </c>
      <c r="BX38" s="90">
        <v>0</v>
      </c>
      <c r="BY38" s="90">
        <v>0</v>
      </c>
      <c r="BZ38" s="90">
        <v>0</v>
      </c>
      <c r="CA38" s="90">
        <v>0</v>
      </c>
      <c r="CB38" s="90">
        <v>0</v>
      </c>
      <c r="CC38" s="90">
        <v>0</v>
      </c>
      <c r="CD38" s="90">
        <v>0</v>
      </c>
      <c r="CE38" s="90">
        <v>0</v>
      </c>
      <c r="CF38" s="90">
        <v>0</v>
      </c>
      <c r="CG38" s="90">
        <v>0</v>
      </c>
      <c r="CH38" s="90">
        <v>0</v>
      </c>
      <c r="CI38" s="90">
        <v>0</v>
      </c>
      <c r="CJ38" s="90">
        <v>0</v>
      </c>
      <c r="CK38" s="90">
        <v>0</v>
      </c>
      <c r="CL38" s="90">
        <v>0</v>
      </c>
      <c r="CM38" s="90">
        <v>0</v>
      </c>
      <c r="CN38" s="90">
        <v>0</v>
      </c>
      <c r="CO38" s="90">
        <v>0</v>
      </c>
      <c r="CP38" s="90">
        <v>0</v>
      </c>
      <c r="CQ38" s="90">
        <v>0</v>
      </c>
      <c r="CR38" s="90">
        <v>0</v>
      </c>
      <c r="CS38" s="90">
        <v>0</v>
      </c>
      <c r="CT38" s="90">
        <v>0</v>
      </c>
      <c r="CU38" s="90">
        <v>0</v>
      </c>
      <c r="CV38" s="90">
        <v>0</v>
      </c>
      <c r="CW38" s="90">
        <v>0</v>
      </c>
      <c r="CX38" s="90">
        <v>0</v>
      </c>
      <c r="CY38" s="90">
        <v>0</v>
      </c>
      <c r="CZ38" s="90">
        <v>0</v>
      </c>
      <c r="DA38" s="90">
        <v>0</v>
      </c>
      <c r="DB38" s="90">
        <v>0</v>
      </c>
      <c r="DC38" s="90">
        <v>0</v>
      </c>
      <c r="DD38" s="90">
        <v>0</v>
      </c>
      <c r="DE38" s="90">
        <v>0</v>
      </c>
      <c r="DF38" s="90">
        <v>0</v>
      </c>
      <c r="DG38" s="90">
        <v>0</v>
      </c>
      <c r="DH38" s="90">
        <v>0</v>
      </c>
      <c r="DI38" s="90">
        <v>0</v>
      </c>
      <c r="DJ38" s="90">
        <v>0</v>
      </c>
      <c r="DK38" s="90">
        <v>0</v>
      </c>
      <c r="DL38" s="90">
        <v>0</v>
      </c>
      <c r="DM38" s="90">
        <v>0</v>
      </c>
      <c r="DN38" s="90">
        <v>0</v>
      </c>
      <c r="DO38" s="90">
        <v>0</v>
      </c>
      <c r="DP38" s="90">
        <v>0</v>
      </c>
      <c r="DQ38" s="90">
        <v>0</v>
      </c>
      <c r="DR38" s="90">
        <v>0</v>
      </c>
      <c r="DS38" s="90">
        <v>0</v>
      </c>
      <c r="DT38" s="90">
        <v>0</v>
      </c>
      <c r="DU38" s="90">
        <v>0</v>
      </c>
      <c r="DV38" s="90">
        <v>0</v>
      </c>
      <c r="DW38" s="90">
        <v>0</v>
      </c>
      <c r="DX38" s="90">
        <v>0</v>
      </c>
      <c r="DY38" s="141">
        <v>0</v>
      </c>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1"/>
      <c r="FK38" s="1"/>
      <c r="FL38" s="1"/>
      <c r="FM38" s="1"/>
    </row>
    <row r="39" spans="1:169" ht="15" customHeight="1">
      <c r="A39" s="137" t="s">
        <v>63</v>
      </c>
      <c r="B39" s="116" t="s">
        <v>89</v>
      </c>
      <c r="C39" s="90" t="s">
        <v>89</v>
      </c>
      <c r="D39" s="90" t="s">
        <v>89</v>
      </c>
      <c r="E39" s="90" t="s">
        <v>89</v>
      </c>
      <c r="F39" s="90" t="s">
        <v>89</v>
      </c>
      <c r="G39" s="90" t="s">
        <v>89</v>
      </c>
      <c r="H39" s="90" t="s">
        <v>89</v>
      </c>
      <c r="I39" s="90" t="s">
        <v>89</v>
      </c>
      <c r="J39" s="90" t="s">
        <v>89</v>
      </c>
      <c r="K39" s="90" t="s">
        <v>89</v>
      </c>
      <c r="L39" s="90" t="s">
        <v>89</v>
      </c>
      <c r="M39" s="90" t="s">
        <v>89</v>
      </c>
      <c r="N39" s="90" t="s">
        <v>89</v>
      </c>
      <c r="O39" s="90" t="s">
        <v>89</v>
      </c>
      <c r="P39" s="90" t="s">
        <v>89</v>
      </c>
      <c r="Q39" s="90" t="s">
        <v>89</v>
      </c>
      <c r="R39" s="90" t="s">
        <v>89</v>
      </c>
      <c r="S39" s="90" t="s">
        <v>89</v>
      </c>
      <c r="T39" s="90" t="s">
        <v>89</v>
      </c>
      <c r="U39" s="90" t="s">
        <v>89</v>
      </c>
      <c r="V39" s="90" t="s">
        <v>89</v>
      </c>
      <c r="W39" s="90" t="s">
        <v>89</v>
      </c>
      <c r="X39" s="90" t="s">
        <v>89</v>
      </c>
      <c r="Y39" s="116">
        <v>1</v>
      </c>
      <c r="Z39" s="90" t="s">
        <v>89</v>
      </c>
      <c r="AA39" s="90" t="s">
        <v>89</v>
      </c>
      <c r="AB39" s="90" t="s">
        <v>89</v>
      </c>
      <c r="AC39" s="90" t="s">
        <v>89</v>
      </c>
      <c r="AD39" s="90" t="s">
        <v>89</v>
      </c>
      <c r="AE39" s="116">
        <v>1</v>
      </c>
      <c r="AF39" s="116">
        <v>1</v>
      </c>
      <c r="AG39" s="116">
        <v>1</v>
      </c>
      <c r="AH39" s="116">
        <v>1</v>
      </c>
      <c r="AI39" s="90">
        <v>0</v>
      </c>
      <c r="AJ39" s="90">
        <v>0</v>
      </c>
      <c r="AK39" s="90">
        <v>0</v>
      </c>
      <c r="AL39" s="90">
        <v>0</v>
      </c>
      <c r="AM39" s="90">
        <v>0</v>
      </c>
      <c r="AN39" s="90">
        <v>0</v>
      </c>
      <c r="AO39" s="90">
        <v>0</v>
      </c>
      <c r="AP39" s="90">
        <v>0</v>
      </c>
      <c r="AQ39" s="90">
        <v>0</v>
      </c>
      <c r="AR39" s="90">
        <v>0</v>
      </c>
      <c r="AS39" s="90">
        <v>0</v>
      </c>
      <c r="AT39" s="90">
        <v>0</v>
      </c>
      <c r="AU39" s="90">
        <v>0</v>
      </c>
      <c r="AV39" s="90">
        <v>0</v>
      </c>
      <c r="AW39" s="90">
        <v>0</v>
      </c>
      <c r="AX39" s="90">
        <v>0</v>
      </c>
      <c r="AY39" s="90">
        <v>0</v>
      </c>
      <c r="AZ39" s="122">
        <v>0</v>
      </c>
      <c r="BA39" s="90">
        <v>0</v>
      </c>
      <c r="BB39" s="90">
        <v>0</v>
      </c>
      <c r="BC39" s="90">
        <v>0</v>
      </c>
      <c r="BD39" s="90">
        <v>0</v>
      </c>
      <c r="BE39" s="90">
        <v>0</v>
      </c>
      <c r="BF39" s="90">
        <v>0</v>
      </c>
      <c r="BG39" s="90">
        <v>0</v>
      </c>
      <c r="BH39" s="90">
        <v>0</v>
      </c>
      <c r="BI39" s="90">
        <v>0</v>
      </c>
      <c r="BJ39" s="90">
        <v>0</v>
      </c>
      <c r="BK39" s="90">
        <v>0</v>
      </c>
      <c r="BL39" s="90">
        <v>0</v>
      </c>
      <c r="BM39" s="90">
        <v>0</v>
      </c>
      <c r="BN39" s="90">
        <v>0</v>
      </c>
      <c r="BO39" s="90">
        <v>0</v>
      </c>
      <c r="BP39" s="90">
        <v>0</v>
      </c>
      <c r="BQ39" s="90">
        <v>0</v>
      </c>
      <c r="BR39" s="90">
        <v>0</v>
      </c>
      <c r="BS39" s="90">
        <v>0</v>
      </c>
      <c r="BT39" s="90">
        <v>0</v>
      </c>
      <c r="BU39" s="90">
        <v>0</v>
      </c>
      <c r="BV39" s="90">
        <v>0</v>
      </c>
      <c r="BW39" s="90">
        <v>0</v>
      </c>
      <c r="BX39" s="90">
        <v>0</v>
      </c>
      <c r="BY39" s="90">
        <v>0</v>
      </c>
      <c r="BZ39" s="90">
        <v>0</v>
      </c>
      <c r="CA39" s="90">
        <v>0</v>
      </c>
      <c r="CB39" s="90">
        <v>0</v>
      </c>
      <c r="CC39" s="90">
        <v>0</v>
      </c>
      <c r="CD39" s="90">
        <v>0</v>
      </c>
      <c r="CE39" s="90">
        <v>0</v>
      </c>
      <c r="CF39" s="90">
        <v>0</v>
      </c>
      <c r="CG39" s="90">
        <v>0</v>
      </c>
      <c r="CH39" s="90">
        <v>0</v>
      </c>
      <c r="CI39" s="90">
        <v>0</v>
      </c>
      <c r="CJ39" s="90">
        <v>0</v>
      </c>
      <c r="CK39" s="90">
        <v>0</v>
      </c>
      <c r="CL39" s="90">
        <v>0</v>
      </c>
      <c r="CM39" s="90">
        <v>0</v>
      </c>
      <c r="CN39" s="90">
        <v>0</v>
      </c>
      <c r="CO39" s="90">
        <v>0</v>
      </c>
      <c r="CP39" s="90">
        <v>0</v>
      </c>
      <c r="CQ39" s="90">
        <v>0</v>
      </c>
      <c r="CR39" s="90">
        <v>0</v>
      </c>
      <c r="CS39" s="90">
        <v>0</v>
      </c>
      <c r="CT39" s="90">
        <v>0</v>
      </c>
      <c r="CU39" s="90">
        <v>0</v>
      </c>
      <c r="CV39" s="90">
        <v>0</v>
      </c>
      <c r="CW39" s="90">
        <v>0</v>
      </c>
      <c r="CX39" s="90">
        <v>0</v>
      </c>
      <c r="CY39" s="90">
        <v>0</v>
      </c>
      <c r="CZ39" s="90">
        <v>0</v>
      </c>
      <c r="DA39" s="90">
        <v>0</v>
      </c>
      <c r="DB39" s="90">
        <v>0</v>
      </c>
      <c r="DC39" s="90">
        <v>0</v>
      </c>
      <c r="DD39" s="90">
        <v>0</v>
      </c>
      <c r="DE39" s="90">
        <v>0</v>
      </c>
      <c r="DF39" s="90">
        <v>0</v>
      </c>
      <c r="DG39" s="90">
        <v>0</v>
      </c>
      <c r="DH39" s="90">
        <v>0</v>
      </c>
      <c r="DI39" s="90">
        <v>0</v>
      </c>
      <c r="DJ39" s="90">
        <v>0</v>
      </c>
      <c r="DK39" s="90">
        <v>0</v>
      </c>
      <c r="DL39" s="90">
        <v>0</v>
      </c>
      <c r="DM39" s="90">
        <v>0</v>
      </c>
      <c r="DN39" s="90">
        <v>0</v>
      </c>
      <c r="DO39" s="90">
        <v>0</v>
      </c>
      <c r="DP39" s="90">
        <v>0</v>
      </c>
      <c r="DQ39" s="90">
        <v>0</v>
      </c>
      <c r="DR39" s="90">
        <v>0</v>
      </c>
      <c r="DS39" s="90">
        <v>0</v>
      </c>
      <c r="DT39" s="90">
        <v>0</v>
      </c>
      <c r="DU39" s="90">
        <v>0</v>
      </c>
      <c r="DV39" s="90">
        <v>0</v>
      </c>
      <c r="DW39" s="90">
        <v>0</v>
      </c>
      <c r="DX39" s="90">
        <v>0</v>
      </c>
      <c r="DY39" s="141">
        <v>0</v>
      </c>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1"/>
      <c r="FK39" s="1"/>
      <c r="FL39" s="1"/>
      <c r="FM39" s="1"/>
    </row>
    <row r="40" spans="1:169" ht="15" customHeight="1">
      <c r="A40" s="137" t="s">
        <v>64</v>
      </c>
      <c r="B40" s="116" t="s">
        <v>89</v>
      </c>
      <c r="C40" s="90" t="s">
        <v>89</v>
      </c>
      <c r="D40" s="90" t="s">
        <v>89</v>
      </c>
      <c r="E40" s="90" t="s">
        <v>89</v>
      </c>
      <c r="F40" s="90" t="s">
        <v>89</v>
      </c>
      <c r="G40" s="90" t="s">
        <v>89</v>
      </c>
      <c r="H40" s="90" t="s">
        <v>89</v>
      </c>
      <c r="I40" s="90" t="s">
        <v>89</v>
      </c>
      <c r="J40" s="90" t="s">
        <v>89</v>
      </c>
      <c r="K40" s="90" t="s">
        <v>89</v>
      </c>
      <c r="L40" s="90" t="s">
        <v>89</v>
      </c>
      <c r="M40" s="90" t="s">
        <v>89</v>
      </c>
      <c r="N40" s="90" t="s">
        <v>89</v>
      </c>
      <c r="O40" s="90" t="s">
        <v>89</v>
      </c>
      <c r="P40" s="90" t="s">
        <v>89</v>
      </c>
      <c r="Q40" s="90" t="s">
        <v>89</v>
      </c>
      <c r="R40" s="90" t="s">
        <v>89</v>
      </c>
      <c r="S40" s="90" t="s">
        <v>89</v>
      </c>
      <c r="T40" s="90" t="s">
        <v>89</v>
      </c>
      <c r="U40" s="90" t="s">
        <v>89</v>
      </c>
      <c r="V40" s="90" t="s">
        <v>89</v>
      </c>
      <c r="W40" s="90" t="s">
        <v>89</v>
      </c>
      <c r="X40" s="90" t="s">
        <v>89</v>
      </c>
      <c r="Y40" s="116">
        <v>0</v>
      </c>
      <c r="Z40" s="90">
        <v>0</v>
      </c>
      <c r="AA40" s="90" t="s">
        <v>89</v>
      </c>
      <c r="AB40" s="90" t="s">
        <v>89</v>
      </c>
      <c r="AC40" s="90" t="s">
        <v>89</v>
      </c>
      <c r="AD40" s="90" t="s">
        <v>89</v>
      </c>
      <c r="AE40" s="90" t="s">
        <v>89</v>
      </c>
      <c r="AF40" s="90" t="s">
        <v>89</v>
      </c>
      <c r="AG40" s="90" t="s">
        <v>89</v>
      </c>
      <c r="AH40" s="90" t="s">
        <v>89</v>
      </c>
      <c r="AI40" s="90" t="s">
        <v>89</v>
      </c>
      <c r="AJ40" s="90" t="s">
        <v>89</v>
      </c>
      <c r="AK40" s="90">
        <v>1</v>
      </c>
      <c r="AL40" s="90">
        <v>1</v>
      </c>
      <c r="AM40" s="90">
        <v>1</v>
      </c>
      <c r="AN40" s="90">
        <v>1</v>
      </c>
      <c r="AO40" s="90">
        <v>1</v>
      </c>
      <c r="AP40" s="90">
        <v>1</v>
      </c>
      <c r="AQ40" s="90">
        <v>1</v>
      </c>
      <c r="AR40" s="90">
        <v>1</v>
      </c>
      <c r="AS40" s="116">
        <v>0</v>
      </c>
      <c r="AT40" s="116">
        <v>0</v>
      </c>
      <c r="AU40" s="116">
        <v>0</v>
      </c>
      <c r="AV40" s="90">
        <v>0</v>
      </c>
      <c r="AW40" s="90">
        <v>0</v>
      </c>
      <c r="AX40" s="90">
        <v>0</v>
      </c>
      <c r="AY40" s="90">
        <v>0</v>
      </c>
      <c r="AZ40" s="122">
        <v>0</v>
      </c>
      <c r="BA40" s="122">
        <v>0</v>
      </c>
      <c r="BB40" s="122">
        <v>0</v>
      </c>
      <c r="BC40" s="122">
        <v>0</v>
      </c>
      <c r="BD40" s="122">
        <v>0</v>
      </c>
      <c r="BE40" s="122">
        <v>0</v>
      </c>
      <c r="BF40" s="122">
        <v>0</v>
      </c>
      <c r="BG40" s="122">
        <v>0</v>
      </c>
      <c r="BH40" s="122">
        <v>0</v>
      </c>
      <c r="BI40" s="122">
        <v>0</v>
      </c>
      <c r="BJ40" s="122">
        <v>0</v>
      </c>
      <c r="BK40" s="122">
        <v>0</v>
      </c>
      <c r="BL40" s="122">
        <v>0</v>
      </c>
      <c r="BM40" s="122">
        <v>0</v>
      </c>
      <c r="BN40" s="122">
        <v>0</v>
      </c>
      <c r="BO40" s="122">
        <v>0</v>
      </c>
      <c r="BP40" s="122">
        <v>0</v>
      </c>
      <c r="BQ40" s="122">
        <v>0</v>
      </c>
      <c r="BR40" s="90">
        <v>0</v>
      </c>
      <c r="BS40" s="90">
        <v>0</v>
      </c>
      <c r="BT40" s="90">
        <v>0</v>
      </c>
      <c r="BU40" s="90">
        <v>0</v>
      </c>
      <c r="BV40" s="90">
        <v>0</v>
      </c>
      <c r="BW40" s="90">
        <v>0</v>
      </c>
      <c r="BX40" s="90">
        <v>0</v>
      </c>
      <c r="BY40" s="90">
        <v>0</v>
      </c>
      <c r="BZ40" s="90">
        <v>0</v>
      </c>
      <c r="CA40" s="90">
        <v>0</v>
      </c>
      <c r="CB40" s="90">
        <v>0</v>
      </c>
      <c r="CC40" s="90">
        <v>0</v>
      </c>
      <c r="CD40" s="90">
        <v>0</v>
      </c>
      <c r="CE40" s="90">
        <v>0</v>
      </c>
      <c r="CF40" s="90">
        <v>0</v>
      </c>
      <c r="CG40" s="90">
        <v>0</v>
      </c>
      <c r="CH40" s="90">
        <v>0</v>
      </c>
      <c r="CI40" s="90">
        <v>0</v>
      </c>
      <c r="CJ40" s="90">
        <v>0</v>
      </c>
      <c r="CK40" s="90">
        <v>0</v>
      </c>
      <c r="CL40" s="90">
        <v>0</v>
      </c>
      <c r="CM40" s="90">
        <v>0</v>
      </c>
      <c r="CN40" s="90">
        <v>0</v>
      </c>
      <c r="CO40" s="90">
        <v>0</v>
      </c>
      <c r="CP40" s="90">
        <v>0</v>
      </c>
      <c r="CQ40" s="90">
        <v>0</v>
      </c>
      <c r="CR40" s="90">
        <v>0</v>
      </c>
      <c r="CS40" s="90">
        <v>0</v>
      </c>
      <c r="CT40" s="90">
        <v>0</v>
      </c>
      <c r="CU40" s="90">
        <v>0</v>
      </c>
      <c r="CV40" s="90">
        <v>0</v>
      </c>
      <c r="CW40" s="90">
        <v>0</v>
      </c>
      <c r="CX40" s="90">
        <v>0</v>
      </c>
      <c r="CY40" s="90">
        <v>0</v>
      </c>
      <c r="CZ40" s="90">
        <v>0</v>
      </c>
      <c r="DA40" s="90">
        <v>0</v>
      </c>
      <c r="DB40" s="90">
        <v>0</v>
      </c>
      <c r="DC40" s="90">
        <v>0</v>
      </c>
      <c r="DD40" s="90">
        <v>0</v>
      </c>
      <c r="DE40" s="90">
        <v>0</v>
      </c>
      <c r="DF40" s="90">
        <v>0</v>
      </c>
      <c r="DG40" s="90">
        <v>0</v>
      </c>
      <c r="DH40" s="90">
        <v>0</v>
      </c>
      <c r="DI40" s="90">
        <v>0</v>
      </c>
      <c r="DJ40" s="90">
        <v>0</v>
      </c>
      <c r="DK40" s="90">
        <v>0</v>
      </c>
      <c r="DL40" s="90">
        <v>0</v>
      </c>
      <c r="DM40" s="90">
        <v>0</v>
      </c>
      <c r="DN40" s="90">
        <v>0</v>
      </c>
      <c r="DO40" s="90">
        <v>0</v>
      </c>
      <c r="DP40" s="90">
        <v>0</v>
      </c>
      <c r="DQ40" s="90">
        <v>0</v>
      </c>
      <c r="DR40" s="90">
        <v>0</v>
      </c>
      <c r="DS40" s="90">
        <v>0</v>
      </c>
      <c r="DT40" s="90">
        <v>0</v>
      </c>
      <c r="DU40" s="90">
        <v>0</v>
      </c>
      <c r="DV40" s="90">
        <v>0</v>
      </c>
      <c r="DW40" s="90">
        <v>0</v>
      </c>
      <c r="DX40" s="90">
        <v>0</v>
      </c>
      <c r="DY40" s="141">
        <v>0</v>
      </c>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1"/>
      <c r="FK40" s="1"/>
      <c r="FL40" s="1"/>
      <c r="FM40" s="1"/>
    </row>
    <row r="41" spans="1:169" ht="15" customHeight="1">
      <c r="A41" s="137" t="s">
        <v>65</v>
      </c>
      <c r="B41" s="116" t="s">
        <v>89</v>
      </c>
      <c r="C41" s="90" t="s">
        <v>89</v>
      </c>
      <c r="D41" s="90" t="s">
        <v>89</v>
      </c>
      <c r="E41" s="90" t="s">
        <v>89</v>
      </c>
      <c r="F41" s="90" t="s">
        <v>89</v>
      </c>
      <c r="G41" s="90" t="s">
        <v>89</v>
      </c>
      <c r="H41" s="90" t="s">
        <v>89</v>
      </c>
      <c r="I41" s="90" t="s">
        <v>89</v>
      </c>
      <c r="J41" s="90" t="s">
        <v>89</v>
      </c>
      <c r="K41" s="90" t="s">
        <v>89</v>
      </c>
      <c r="L41" s="90" t="s">
        <v>89</v>
      </c>
      <c r="M41" s="90" t="s">
        <v>89</v>
      </c>
      <c r="N41" s="90" t="s">
        <v>89</v>
      </c>
      <c r="O41" s="90" t="s">
        <v>89</v>
      </c>
      <c r="P41" s="90" t="s">
        <v>89</v>
      </c>
      <c r="Q41" s="90" t="s">
        <v>89</v>
      </c>
      <c r="R41" s="90" t="s">
        <v>89</v>
      </c>
      <c r="S41" s="90" t="s">
        <v>89</v>
      </c>
      <c r="T41" s="90" t="s">
        <v>89</v>
      </c>
      <c r="U41" s="90" t="s">
        <v>89</v>
      </c>
      <c r="V41" s="90" t="s">
        <v>89</v>
      </c>
      <c r="W41" s="90" t="s">
        <v>89</v>
      </c>
      <c r="X41" s="90" t="s">
        <v>89</v>
      </c>
      <c r="Y41" s="90" t="s">
        <v>89</v>
      </c>
      <c r="Z41" s="90" t="s">
        <v>89</v>
      </c>
      <c r="AA41" s="90" t="s">
        <v>89</v>
      </c>
      <c r="AB41" s="90" t="s">
        <v>89</v>
      </c>
      <c r="AC41" s="90" t="s">
        <v>89</v>
      </c>
      <c r="AD41" s="90" t="s">
        <v>89</v>
      </c>
      <c r="AE41" s="90" t="s">
        <v>89</v>
      </c>
      <c r="AF41" s="90" t="s">
        <v>89</v>
      </c>
      <c r="AG41" s="90" t="s">
        <v>89</v>
      </c>
      <c r="AH41" s="90" t="s">
        <v>89</v>
      </c>
      <c r="AI41" s="90" t="s">
        <v>89</v>
      </c>
      <c r="AJ41" s="90" t="s">
        <v>89</v>
      </c>
      <c r="AK41" s="90" t="s">
        <v>89</v>
      </c>
      <c r="AL41" s="90" t="s">
        <v>89</v>
      </c>
      <c r="AM41" s="90" t="s">
        <v>89</v>
      </c>
      <c r="AN41" s="90" t="s">
        <v>89</v>
      </c>
      <c r="AO41" s="90" t="s">
        <v>89</v>
      </c>
      <c r="AP41" s="90" t="s">
        <v>89</v>
      </c>
      <c r="AQ41" s="90" t="s">
        <v>89</v>
      </c>
      <c r="AR41" s="90" t="s">
        <v>89</v>
      </c>
      <c r="AS41" s="90" t="s">
        <v>89</v>
      </c>
      <c r="AT41" s="90" t="s">
        <v>89</v>
      </c>
      <c r="AU41" s="90" t="s">
        <v>89</v>
      </c>
      <c r="AV41" s="90" t="s">
        <v>89</v>
      </c>
      <c r="AW41" s="116">
        <v>0</v>
      </c>
      <c r="AX41" s="116">
        <v>0</v>
      </c>
      <c r="AY41" s="116">
        <v>0</v>
      </c>
      <c r="AZ41" s="122">
        <v>0</v>
      </c>
      <c r="BA41" s="90">
        <v>0</v>
      </c>
      <c r="BB41" s="90">
        <v>0</v>
      </c>
      <c r="BC41" s="90">
        <v>0</v>
      </c>
      <c r="BD41" s="90">
        <v>0</v>
      </c>
      <c r="BE41" s="90">
        <v>0</v>
      </c>
      <c r="BF41" s="90">
        <v>0</v>
      </c>
      <c r="BG41" s="90">
        <v>0</v>
      </c>
      <c r="BH41" s="90">
        <v>0</v>
      </c>
      <c r="BI41" s="90">
        <v>0</v>
      </c>
      <c r="BJ41" s="90">
        <v>0</v>
      </c>
      <c r="BK41" s="90">
        <v>0</v>
      </c>
      <c r="BL41" s="90">
        <v>0</v>
      </c>
      <c r="BM41" s="90">
        <v>0</v>
      </c>
      <c r="BN41" s="90">
        <v>0</v>
      </c>
      <c r="BO41" s="90">
        <v>0</v>
      </c>
      <c r="BP41" s="90">
        <v>0</v>
      </c>
      <c r="BQ41" s="90">
        <v>0</v>
      </c>
      <c r="BR41" s="90">
        <v>0</v>
      </c>
      <c r="BS41" s="90">
        <v>0</v>
      </c>
      <c r="BT41" s="90">
        <v>0</v>
      </c>
      <c r="BU41" s="90">
        <v>0</v>
      </c>
      <c r="BV41" s="90">
        <v>0</v>
      </c>
      <c r="BW41" s="90">
        <v>0</v>
      </c>
      <c r="BX41" s="90">
        <v>0</v>
      </c>
      <c r="BY41" s="90">
        <v>0</v>
      </c>
      <c r="BZ41" s="90">
        <v>0</v>
      </c>
      <c r="CA41" s="90">
        <v>0</v>
      </c>
      <c r="CB41" s="90">
        <v>0</v>
      </c>
      <c r="CC41" s="90">
        <v>0</v>
      </c>
      <c r="CD41" s="90">
        <v>0</v>
      </c>
      <c r="CE41" s="90">
        <v>0</v>
      </c>
      <c r="CF41" s="90">
        <v>0</v>
      </c>
      <c r="CG41" s="90">
        <v>0</v>
      </c>
      <c r="CH41" s="90">
        <v>0</v>
      </c>
      <c r="CI41" s="90">
        <v>0</v>
      </c>
      <c r="CJ41" s="90">
        <v>0</v>
      </c>
      <c r="CK41" s="90">
        <v>0</v>
      </c>
      <c r="CL41" s="90">
        <v>0</v>
      </c>
      <c r="CM41" s="90">
        <v>0</v>
      </c>
      <c r="CN41" s="90">
        <v>0</v>
      </c>
      <c r="CO41" s="90">
        <v>0</v>
      </c>
      <c r="CP41" s="90">
        <v>0</v>
      </c>
      <c r="CQ41" s="90">
        <v>0</v>
      </c>
      <c r="CR41" s="90">
        <v>0</v>
      </c>
      <c r="CS41" s="90">
        <v>0</v>
      </c>
      <c r="CT41" s="90">
        <v>0</v>
      </c>
      <c r="CU41" s="90">
        <v>0</v>
      </c>
      <c r="CV41" s="90">
        <v>0</v>
      </c>
      <c r="CW41" s="90">
        <v>0</v>
      </c>
      <c r="CX41" s="90">
        <v>0</v>
      </c>
      <c r="CY41" s="90">
        <v>0</v>
      </c>
      <c r="CZ41" s="90">
        <v>0</v>
      </c>
      <c r="DA41" s="90">
        <v>0</v>
      </c>
      <c r="DB41" s="90">
        <v>0</v>
      </c>
      <c r="DC41" s="90">
        <v>0</v>
      </c>
      <c r="DD41" s="90">
        <v>0</v>
      </c>
      <c r="DE41" s="90">
        <v>0</v>
      </c>
      <c r="DF41" s="90">
        <v>0</v>
      </c>
      <c r="DG41" s="90">
        <v>0</v>
      </c>
      <c r="DH41" s="90">
        <v>0</v>
      </c>
      <c r="DI41" s="90">
        <v>0</v>
      </c>
      <c r="DJ41" s="90">
        <v>0</v>
      </c>
      <c r="DK41" s="90">
        <v>0</v>
      </c>
      <c r="DL41" s="90">
        <v>0</v>
      </c>
      <c r="DM41" s="90">
        <v>0</v>
      </c>
      <c r="DN41" s="90">
        <v>0</v>
      </c>
      <c r="DO41" s="90">
        <v>0</v>
      </c>
      <c r="DP41" s="90">
        <v>0</v>
      </c>
      <c r="DQ41" s="90">
        <v>0</v>
      </c>
      <c r="DR41" s="90">
        <v>0</v>
      </c>
      <c r="DS41" s="90">
        <v>0</v>
      </c>
      <c r="DT41" s="90">
        <v>0</v>
      </c>
      <c r="DU41" s="90">
        <v>0</v>
      </c>
      <c r="DV41" s="90">
        <v>0</v>
      </c>
      <c r="DW41" s="90">
        <v>0</v>
      </c>
      <c r="DX41" s="90">
        <v>0</v>
      </c>
      <c r="DY41" s="141">
        <v>0</v>
      </c>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1"/>
      <c r="FK41" s="1"/>
      <c r="FL41" s="1"/>
      <c r="FM41" s="1"/>
    </row>
    <row r="42" spans="1:169" ht="15" customHeight="1">
      <c r="A42" s="137" t="s">
        <v>66</v>
      </c>
      <c r="B42" s="116" t="s">
        <v>89</v>
      </c>
      <c r="C42" s="90" t="s">
        <v>89</v>
      </c>
      <c r="D42" s="90" t="s">
        <v>89</v>
      </c>
      <c r="E42" s="90" t="s">
        <v>89</v>
      </c>
      <c r="F42" s="90" t="s">
        <v>89</v>
      </c>
      <c r="G42" s="90" t="s">
        <v>89</v>
      </c>
      <c r="H42" s="90" t="s">
        <v>89</v>
      </c>
      <c r="I42" s="90" t="s">
        <v>89</v>
      </c>
      <c r="J42" s="90" t="s">
        <v>89</v>
      </c>
      <c r="K42" s="90" t="s">
        <v>89</v>
      </c>
      <c r="L42" s="90" t="s">
        <v>89</v>
      </c>
      <c r="M42" s="90" t="s">
        <v>89</v>
      </c>
      <c r="N42" s="90" t="s">
        <v>89</v>
      </c>
      <c r="O42" s="90" t="s">
        <v>89</v>
      </c>
      <c r="P42" s="90" t="s">
        <v>89</v>
      </c>
      <c r="Q42" s="90" t="s">
        <v>89</v>
      </c>
      <c r="R42" s="90" t="s">
        <v>89</v>
      </c>
      <c r="S42" s="90" t="s">
        <v>89</v>
      </c>
      <c r="T42" s="90" t="s">
        <v>89</v>
      </c>
      <c r="U42" s="90" t="s">
        <v>89</v>
      </c>
      <c r="V42" s="90" t="s">
        <v>89</v>
      </c>
      <c r="W42" s="90" t="s">
        <v>89</v>
      </c>
      <c r="X42" s="80">
        <v>0</v>
      </c>
      <c r="Y42" s="80">
        <v>0</v>
      </c>
      <c r="Z42" s="80">
        <v>0</v>
      </c>
      <c r="AA42" s="80">
        <v>0</v>
      </c>
      <c r="AB42" s="80">
        <v>0</v>
      </c>
      <c r="AC42" s="80">
        <v>0</v>
      </c>
      <c r="AD42" s="80">
        <v>0</v>
      </c>
      <c r="AE42" s="80">
        <v>0</v>
      </c>
      <c r="AF42" s="80">
        <v>0</v>
      </c>
      <c r="AG42" s="80">
        <v>0</v>
      </c>
      <c r="AH42" s="80">
        <v>0</v>
      </c>
      <c r="AI42" s="80">
        <v>0</v>
      </c>
      <c r="AJ42" s="80">
        <v>0</v>
      </c>
      <c r="AK42" s="80">
        <v>0</v>
      </c>
      <c r="AL42" s="80">
        <v>0</v>
      </c>
      <c r="AM42" s="80">
        <v>0</v>
      </c>
      <c r="AN42" s="80">
        <v>0</v>
      </c>
      <c r="AO42" s="80">
        <v>0</v>
      </c>
      <c r="AP42" s="80">
        <v>0</v>
      </c>
      <c r="AQ42" s="80">
        <v>0</v>
      </c>
      <c r="AR42" s="80">
        <v>0</v>
      </c>
      <c r="AS42" s="90">
        <v>0</v>
      </c>
      <c r="AT42" s="90">
        <v>0</v>
      </c>
      <c r="AU42" s="90">
        <v>0</v>
      </c>
      <c r="AV42" s="90">
        <v>0</v>
      </c>
      <c r="AW42" s="90">
        <v>0</v>
      </c>
      <c r="AX42" s="90">
        <v>0</v>
      </c>
      <c r="AY42" s="90">
        <v>0</v>
      </c>
      <c r="AZ42" s="122">
        <v>0</v>
      </c>
      <c r="BA42" s="89">
        <v>0</v>
      </c>
      <c r="BB42" s="89">
        <v>0</v>
      </c>
      <c r="BC42" s="89">
        <v>0</v>
      </c>
      <c r="BD42" s="89">
        <v>0</v>
      </c>
      <c r="BE42" s="89">
        <v>0</v>
      </c>
      <c r="BF42" s="89">
        <v>0</v>
      </c>
      <c r="BG42" s="89">
        <v>0</v>
      </c>
      <c r="BH42" s="89">
        <v>0</v>
      </c>
      <c r="BI42" s="89">
        <v>0</v>
      </c>
      <c r="BJ42" s="89">
        <v>0</v>
      </c>
      <c r="BK42" s="89">
        <v>0</v>
      </c>
      <c r="BL42" s="89">
        <v>0</v>
      </c>
      <c r="BM42" s="89">
        <v>0</v>
      </c>
      <c r="BN42" s="89">
        <v>0</v>
      </c>
      <c r="BO42" s="89">
        <v>0</v>
      </c>
      <c r="BP42" s="89">
        <v>0</v>
      </c>
      <c r="BQ42" s="89">
        <v>0</v>
      </c>
      <c r="BR42" s="90">
        <v>0</v>
      </c>
      <c r="BS42" s="90">
        <v>0</v>
      </c>
      <c r="BT42" s="90">
        <v>0</v>
      </c>
      <c r="BU42" s="90">
        <v>0</v>
      </c>
      <c r="BV42" s="90">
        <v>0</v>
      </c>
      <c r="BW42" s="90">
        <v>0</v>
      </c>
      <c r="BX42" s="90">
        <v>0</v>
      </c>
      <c r="BY42" s="90">
        <v>0</v>
      </c>
      <c r="BZ42" s="90">
        <v>0</v>
      </c>
      <c r="CA42" s="90">
        <v>0</v>
      </c>
      <c r="CB42" s="90">
        <v>0</v>
      </c>
      <c r="CC42" s="90">
        <v>0</v>
      </c>
      <c r="CD42" s="90">
        <v>0</v>
      </c>
      <c r="CE42" s="90">
        <v>0</v>
      </c>
      <c r="CF42" s="90">
        <v>0</v>
      </c>
      <c r="CG42" s="90">
        <v>0</v>
      </c>
      <c r="CH42" s="90">
        <v>0</v>
      </c>
      <c r="CI42" s="90">
        <v>0</v>
      </c>
      <c r="CJ42" s="90">
        <v>0</v>
      </c>
      <c r="CK42" s="90">
        <v>0</v>
      </c>
      <c r="CL42" s="90">
        <v>0</v>
      </c>
      <c r="CM42" s="90">
        <v>0</v>
      </c>
      <c r="CN42" s="90">
        <v>0</v>
      </c>
      <c r="CO42" s="90">
        <v>0</v>
      </c>
      <c r="CP42" s="90">
        <v>0</v>
      </c>
      <c r="CQ42" s="90">
        <v>0</v>
      </c>
      <c r="CR42" s="90">
        <v>0</v>
      </c>
      <c r="CS42" s="90">
        <v>0</v>
      </c>
      <c r="CT42" s="90">
        <v>0</v>
      </c>
      <c r="CU42" s="90">
        <v>0</v>
      </c>
      <c r="CV42" s="90">
        <v>0</v>
      </c>
      <c r="CW42" s="90">
        <v>0</v>
      </c>
      <c r="CX42" s="90">
        <v>0</v>
      </c>
      <c r="CY42" s="90">
        <v>0</v>
      </c>
      <c r="CZ42" s="90">
        <v>0</v>
      </c>
      <c r="DA42" s="90">
        <v>0</v>
      </c>
      <c r="DB42" s="90">
        <v>0</v>
      </c>
      <c r="DC42" s="90">
        <v>0</v>
      </c>
      <c r="DD42" s="90">
        <v>0</v>
      </c>
      <c r="DE42" s="90">
        <v>0</v>
      </c>
      <c r="DF42" s="90">
        <v>0</v>
      </c>
      <c r="DG42" s="90">
        <v>0</v>
      </c>
      <c r="DH42" s="90">
        <v>0</v>
      </c>
      <c r="DI42" s="90">
        <v>0</v>
      </c>
      <c r="DJ42" s="90">
        <v>0</v>
      </c>
      <c r="DK42" s="90">
        <v>0</v>
      </c>
      <c r="DL42" s="90">
        <v>0</v>
      </c>
      <c r="DM42" s="90">
        <v>0</v>
      </c>
      <c r="DN42" s="90">
        <v>0</v>
      </c>
      <c r="DO42" s="90">
        <v>0</v>
      </c>
      <c r="DP42" s="90">
        <v>0</v>
      </c>
      <c r="DQ42" s="90">
        <v>0</v>
      </c>
      <c r="DR42" s="90">
        <v>0</v>
      </c>
      <c r="DS42" s="90">
        <v>0</v>
      </c>
      <c r="DT42" s="90">
        <v>0</v>
      </c>
      <c r="DU42" s="90">
        <v>0</v>
      </c>
      <c r="DV42" s="90">
        <v>0</v>
      </c>
      <c r="DW42" s="90">
        <v>0</v>
      </c>
      <c r="DX42" s="90">
        <v>0</v>
      </c>
      <c r="DY42" s="141">
        <v>0</v>
      </c>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1"/>
      <c r="FK42" s="1"/>
      <c r="FL42" s="1"/>
      <c r="FM42" s="1"/>
    </row>
    <row r="43" spans="1:169" ht="15" customHeight="1">
      <c r="A43" s="137" t="s">
        <v>67</v>
      </c>
      <c r="B43" s="116" t="s">
        <v>89</v>
      </c>
      <c r="C43" s="90" t="s">
        <v>89</v>
      </c>
      <c r="D43" s="90" t="s">
        <v>89</v>
      </c>
      <c r="E43" s="90" t="s">
        <v>89</v>
      </c>
      <c r="F43" s="90" t="s">
        <v>89</v>
      </c>
      <c r="G43" s="90" t="s">
        <v>89</v>
      </c>
      <c r="H43" s="90" t="s">
        <v>89</v>
      </c>
      <c r="I43" s="90" t="s">
        <v>89</v>
      </c>
      <c r="J43" s="90" t="s">
        <v>89</v>
      </c>
      <c r="K43" s="90" t="s">
        <v>89</v>
      </c>
      <c r="L43" s="90" t="s">
        <v>89</v>
      </c>
      <c r="M43" s="90" t="s">
        <v>89</v>
      </c>
      <c r="N43" s="90" t="s">
        <v>89</v>
      </c>
      <c r="O43" s="90" t="s">
        <v>89</v>
      </c>
      <c r="P43" s="90" t="s">
        <v>89</v>
      </c>
      <c r="Q43" s="90" t="s">
        <v>89</v>
      </c>
      <c r="R43" s="90" t="s">
        <v>89</v>
      </c>
      <c r="S43" s="90" t="s">
        <v>89</v>
      </c>
      <c r="T43" s="90" t="s">
        <v>89</v>
      </c>
      <c r="U43" s="90" t="s">
        <v>89</v>
      </c>
      <c r="V43" s="90" t="s">
        <v>89</v>
      </c>
      <c r="W43" s="90" t="s">
        <v>89</v>
      </c>
      <c r="X43" s="90" t="s">
        <v>89</v>
      </c>
      <c r="Y43" s="90" t="s">
        <v>89</v>
      </c>
      <c r="Z43" s="90" t="s">
        <v>89</v>
      </c>
      <c r="AA43" s="90" t="s">
        <v>89</v>
      </c>
      <c r="AB43" s="90" t="s">
        <v>89</v>
      </c>
      <c r="AC43" s="90" t="s">
        <v>89</v>
      </c>
      <c r="AD43" s="90" t="s">
        <v>89</v>
      </c>
      <c r="AE43" s="90" t="s">
        <v>89</v>
      </c>
      <c r="AF43" s="90" t="s">
        <v>89</v>
      </c>
      <c r="AG43" s="90" t="s">
        <v>89</v>
      </c>
      <c r="AH43" s="90" t="s">
        <v>89</v>
      </c>
      <c r="AI43" s="116" t="s">
        <v>89</v>
      </c>
      <c r="AJ43" s="116" t="s">
        <v>89</v>
      </c>
      <c r="AK43" s="90">
        <v>1</v>
      </c>
      <c r="AL43" s="90">
        <v>1</v>
      </c>
      <c r="AM43" s="90">
        <v>1</v>
      </c>
      <c r="AN43" s="90">
        <v>1</v>
      </c>
      <c r="AO43" s="90">
        <v>1</v>
      </c>
      <c r="AP43" s="90">
        <v>1</v>
      </c>
      <c r="AQ43" s="90">
        <v>1</v>
      </c>
      <c r="AR43" s="90">
        <v>1</v>
      </c>
      <c r="AS43" s="90" t="s">
        <v>89</v>
      </c>
      <c r="AT43" s="90" t="s">
        <v>89</v>
      </c>
      <c r="AU43" s="90" t="s">
        <v>89</v>
      </c>
      <c r="AV43" s="90" t="s">
        <v>89</v>
      </c>
      <c r="AW43" s="90" t="s">
        <v>89</v>
      </c>
      <c r="AX43" s="90" t="s">
        <v>89</v>
      </c>
      <c r="AY43" s="90" t="s">
        <v>89</v>
      </c>
      <c r="AZ43" s="90" t="s">
        <v>89</v>
      </c>
      <c r="BA43" s="90" t="s">
        <v>89</v>
      </c>
      <c r="BB43" s="90" t="s">
        <v>89</v>
      </c>
      <c r="BC43" s="90" t="s">
        <v>89</v>
      </c>
      <c r="BD43" s="90" t="s">
        <v>89</v>
      </c>
      <c r="BE43" s="90" t="s">
        <v>89</v>
      </c>
      <c r="BF43" s="90" t="s">
        <v>89</v>
      </c>
      <c r="BG43" s="90" t="s">
        <v>89</v>
      </c>
      <c r="BH43" s="90" t="s">
        <v>89</v>
      </c>
      <c r="BI43" s="90" t="s">
        <v>89</v>
      </c>
      <c r="BJ43" s="90" t="s">
        <v>89</v>
      </c>
      <c r="BK43" s="90" t="s">
        <v>89</v>
      </c>
      <c r="BL43" s="90" t="s">
        <v>89</v>
      </c>
      <c r="BM43" s="90" t="s">
        <v>89</v>
      </c>
      <c r="BN43" s="90" t="s">
        <v>89</v>
      </c>
      <c r="BO43" s="90" t="s">
        <v>89</v>
      </c>
      <c r="BP43" s="90" t="s">
        <v>89</v>
      </c>
      <c r="BQ43" s="90" t="s">
        <v>89</v>
      </c>
      <c r="BR43" s="90" t="s">
        <v>89</v>
      </c>
      <c r="BS43" s="90" t="s">
        <v>89</v>
      </c>
      <c r="BT43" s="90" t="s">
        <v>89</v>
      </c>
      <c r="BU43" s="90" t="s">
        <v>89</v>
      </c>
      <c r="BV43" s="90" t="s">
        <v>89</v>
      </c>
      <c r="BW43" s="90" t="s">
        <v>89</v>
      </c>
      <c r="BX43" s="90" t="s">
        <v>89</v>
      </c>
      <c r="BY43" s="90" t="s">
        <v>89</v>
      </c>
      <c r="BZ43" s="90" t="s">
        <v>89</v>
      </c>
      <c r="CA43" s="90" t="s">
        <v>89</v>
      </c>
      <c r="CB43" s="90" t="s">
        <v>89</v>
      </c>
      <c r="CC43" s="90" t="s">
        <v>89</v>
      </c>
      <c r="CD43" s="90" t="s">
        <v>89</v>
      </c>
      <c r="CE43" s="90" t="s">
        <v>89</v>
      </c>
      <c r="CF43" s="90" t="s">
        <v>89</v>
      </c>
      <c r="CG43" s="90" t="s">
        <v>89</v>
      </c>
      <c r="CH43" s="90" t="s">
        <v>89</v>
      </c>
      <c r="CI43" s="90" t="s">
        <v>89</v>
      </c>
      <c r="CJ43" s="90" t="s">
        <v>89</v>
      </c>
      <c r="CK43" s="90" t="s">
        <v>89</v>
      </c>
      <c r="CL43" s="90" t="s">
        <v>89</v>
      </c>
      <c r="CM43" s="90" t="s">
        <v>89</v>
      </c>
      <c r="CN43" s="90" t="s">
        <v>89</v>
      </c>
      <c r="CO43" s="90" t="s">
        <v>89</v>
      </c>
      <c r="CP43" s="90" t="s">
        <v>89</v>
      </c>
      <c r="CQ43" s="90" t="s">
        <v>89</v>
      </c>
      <c r="CR43" s="90" t="s">
        <v>89</v>
      </c>
      <c r="CS43" s="90" t="s">
        <v>89</v>
      </c>
      <c r="CT43" s="90" t="s">
        <v>89</v>
      </c>
      <c r="CU43" s="90" t="s">
        <v>89</v>
      </c>
      <c r="CV43" s="90" t="s">
        <v>89</v>
      </c>
      <c r="CW43" s="90" t="s">
        <v>89</v>
      </c>
      <c r="CX43" s="90" t="s">
        <v>89</v>
      </c>
      <c r="CY43" s="90" t="s">
        <v>89</v>
      </c>
      <c r="CZ43" s="90" t="s">
        <v>89</v>
      </c>
      <c r="DA43" s="90" t="s">
        <v>89</v>
      </c>
      <c r="DB43" s="90" t="s">
        <v>89</v>
      </c>
      <c r="DC43" s="90" t="s">
        <v>89</v>
      </c>
      <c r="DD43" s="90" t="s">
        <v>89</v>
      </c>
      <c r="DE43" s="90" t="s">
        <v>89</v>
      </c>
      <c r="DF43" s="90" t="s">
        <v>89</v>
      </c>
      <c r="DG43" s="90" t="s">
        <v>89</v>
      </c>
      <c r="DH43" s="90" t="s">
        <v>89</v>
      </c>
      <c r="DI43" s="90" t="s">
        <v>89</v>
      </c>
      <c r="DJ43" s="90" t="s">
        <v>89</v>
      </c>
      <c r="DK43" s="90" t="s">
        <v>89</v>
      </c>
      <c r="DL43" s="90" t="s">
        <v>89</v>
      </c>
      <c r="DM43" s="90" t="s">
        <v>89</v>
      </c>
      <c r="DN43" s="90" t="s">
        <v>89</v>
      </c>
      <c r="DO43" s="90" t="s">
        <v>89</v>
      </c>
      <c r="DP43" s="90" t="s">
        <v>89</v>
      </c>
      <c r="DQ43" s="90" t="s">
        <v>89</v>
      </c>
      <c r="DR43" s="90" t="s">
        <v>89</v>
      </c>
      <c r="DS43" s="90" t="s">
        <v>89</v>
      </c>
      <c r="DT43" s="90" t="s">
        <v>89</v>
      </c>
      <c r="DU43" s="90" t="s">
        <v>89</v>
      </c>
      <c r="DV43" s="90" t="s">
        <v>89</v>
      </c>
      <c r="DW43" s="90" t="s">
        <v>89</v>
      </c>
      <c r="DX43" s="90" t="s">
        <v>89</v>
      </c>
      <c r="DY43" s="141" t="s">
        <v>89</v>
      </c>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1"/>
      <c r="FK43" s="1"/>
      <c r="FL43" s="1"/>
      <c r="FM43" s="1"/>
    </row>
    <row r="44" spans="1:169" ht="15" customHeight="1">
      <c r="A44" s="137" t="s">
        <v>68</v>
      </c>
      <c r="B44" s="116" t="s">
        <v>89</v>
      </c>
      <c r="C44" s="90" t="s">
        <v>89</v>
      </c>
      <c r="D44" s="90" t="s">
        <v>89</v>
      </c>
      <c r="E44" s="90" t="s">
        <v>89</v>
      </c>
      <c r="F44" s="90" t="s">
        <v>89</v>
      </c>
      <c r="G44" s="90" t="s">
        <v>89</v>
      </c>
      <c r="H44" s="90" t="s">
        <v>89</v>
      </c>
      <c r="I44" s="90" t="s">
        <v>89</v>
      </c>
      <c r="J44" s="90" t="s">
        <v>89</v>
      </c>
      <c r="K44" s="90" t="s">
        <v>89</v>
      </c>
      <c r="L44" s="90" t="s">
        <v>89</v>
      </c>
      <c r="M44" s="90" t="s">
        <v>89</v>
      </c>
      <c r="N44" s="90" t="s">
        <v>89</v>
      </c>
      <c r="O44" s="90" t="s">
        <v>89</v>
      </c>
      <c r="P44" s="90" t="s">
        <v>89</v>
      </c>
      <c r="Q44" s="90" t="s">
        <v>89</v>
      </c>
      <c r="R44" s="90" t="s">
        <v>89</v>
      </c>
      <c r="S44" s="90" t="s">
        <v>89</v>
      </c>
      <c r="T44" s="90" t="s">
        <v>89</v>
      </c>
      <c r="U44" s="90" t="s">
        <v>89</v>
      </c>
      <c r="V44" s="90" t="s">
        <v>89</v>
      </c>
      <c r="W44" s="90" t="s">
        <v>89</v>
      </c>
      <c r="X44" s="90" t="s">
        <v>89</v>
      </c>
      <c r="Y44" s="90">
        <v>0</v>
      </c>
      <c r="Z44" s="90">
        <v>0</v>
      </c>
      <c r="AA44" s="90">
        <v>0</v>
      </c>
      <c r="AB44" s="90">
        <v>0</v>
      </c>
      <c r="AC44" s="90">
        <v>0</v>
      </c>
      <c r="AD44" s="90">
        <v>0</v>
      </c>
      <c r="AE44" s="90">
        <v>0</v>
      </c>
      <c r="AF44" s="90">
        <v>0</v>
      </c>
      <c r="AG44" s="90">
        <v>1</v>
      </c>
      <c r="AH44" s="90">
        <v>1</v>
      </c>
      <c r="AI44" s="90">
        <v>1</v>
      </c>
      <c r="AJ44" s="90">
        <v>1</v>
      </c>
      <c r="AK44" s="90">
        <v>1</v>
      </c>
      <c r="AL44" s="90">
        <v>1</v>
      </c>
      <c r="AM44" s="90">
        <v>1</v>
      </c>
      <c r="AN44" s="90">
        <v>1</v>
      </c>
      <c r="AO44" s="90">
        <v>1</v>
      </c>
      <c r="AP44" s="90">
        <v>1</v>
      </c>
      <c r="AQ44" s="90">
        <v>1</v>
      </c>
      <c r="AR44" s="90">
        <v>1</v>
      </c>
      <c r="AS44" s="90">
        <v>1</v>
      </c>
      <c r="AT44" s="90">
        <v>1</v>
      </c>
      <c r="AU44" s="90">
        <v>1</v>
      </c>
      <c r="AV44" s="90">
        <v>1</v>
      </c>
      <c r="AW44" s="90">
        <v>1</v>
      </c>
      <c r="AX44" s="90">
        <v>1</v>
      </c>
      <c r="AY44" s="90">
        <v>1</v>
      </c>
      <c r="AZ44" s="90">
        <v>1</v>
      </c>
      <c r="BA44" s="90">
        <v>0</v>
      </c>
      <c r="BB44" s="90">
        <v>0</v>
      </c>
      <c r="BC44" s="90">
        <v>0</v>
      </c>
      <c r="BD44" s="90">
        <v>0</v>
      </c>
      <c r="BE44" s="90">
        <v>0</v>
      </c>
      <c r="BF44" s="90">
        <v>0</v>
      </c>
      <c r="BG44" s="90">
        <v>0</v>
      </c>
      <c r="BH44" s="90">
        <v>0</v>
      </c>
      <c r="BI44" s="90">
        <v>0</v>
      </c>
      <c r="BJ44" s="90">
        <v>0</v>
      </c>
      <c r="BK44" s="90">
        <v>0</v>
      </c>
      <c r="BL44" s="90">
        <v>0</v>
      </c>
      <c r="BM44" s="90">
        <v>0</v>
      </c>
      <c r="BN44" s="90">
        <v>0</v>
      </c>
      <c r="BO44" s="90">
        <v>0</v>
      </c>
      <c r="BP44" s="90">
        <v>0</v>
      </c>
      <c r="BQ44" s="90">
        <v>0</v>
      </c>
      <c r="BR44" s="90">
        <v>0</v>
      </c>
      <c r="BS44" s="90">
        <v>0</v>
      </c>
      <c r="BT44" s="90">
        <v>0</v>
      </c>
      <c r="BU44" s="90">
        <v>0</v>
      </c>
      <c r="BV44" s="90">
        <v>0</v>
      </c>
      <c r="BW44" s="90">
        <v>0</v>
      </c>
      <c r="BX44" s="90">
        <v>0</v>
      </c>
      <c r="BY44" s="90">
        <v>0</v>
      </c>
      <c r="BZ44" s="90">
        <v>0</v>
      </c>
      <c r="CA44" s="90">
        <v>0</v>
      </c>
      <c r="CB44" s="90">
        <v>0</v>
      </c>
      <c r="CC44" s="90">
        <v>0</v>
      </c>
      <c r="CD44" s="90">
        <v>0</v>
      </c>
      <c r="CE44" s="90">
        <v>0</v>
      </c>
      <c r="CF44" s="90">
        <v>0</v>
      </c>
      <c r="CG44" s="90">
        <v>0</v>
      </c>
      <c r="CH44" s="90">
        <v>0</v>
      </c>
      <c r="CI44" s="90">
        <v>0</v>
      </c>
      <c r="CJ44" s="90">
        <v>0</v>
      </c>
      <c r="CK44" s="90">
        <v>0</v>
      </c>
      <c r="CL44" s="90">
        <v>0</v>
      </c>
      <c r="CM44" s="90">
        <v>0</v>
      </c>
      <c r="CN44" s="90">
        <v>0</v>
      </c>
      <c r="CO44" s="90">
        <v>0</v>
      </c>
      <c r="CP44" s="90">
        <v>0</v>
      </c>
      <c r="CQ44" s="90">
        <v>0</v>
      </c>
      <c r="CR44" s="90">
        <v>0</v>
      </c>
      <c r="CS44" s="90">
        <v>0</v>
      </c>
      <c r="CT44" s="90">
        <v>0</v>
      </c>
      <c r="CU44" s="90">
        <v>0</v>
      </c>
      <c r="CV44" s="90">
        <v>0</v>
      </c>
      <c r="CW44" s="90">
        <v>0</v>
      </c>
      <c r="CX44" s="90">
        <v>0</v>
      </c>
      <c r="CY44" s="90">
        <v>0</v>
      </c>
      <c r="CZ44" s="90">
        <v>0</v>
      </c>
      <c r="DA44" s="90">
        <v>0</v>
      </c>
      <c r="DB44" s="90">
        <v>0</v>
      </c>
      <c r="DC44" s="90">
        <v>0</v>
      </c>
      <c r="DD44" s="90">
        <v>0</v>
      </c>
      <c r="DE44" s="90">
        <v>0</v>
      </c>
      <c r="DF44" s="90">
        <v>0</v>
      </c>
      <c r="DG44" s="90">
        <v>0</v>
      </c>
      <c r="DH44" s="90">
        <v>0</v>
      </c>
      <c r="DI44" s="90">
        <v>0</v>
      </c>
      <c r="DJ44" s="90">
        <v>0</v>
      </c>
      <c r="DK44" s="90">
        <v>0</v>
      </c>
      <c r="DL44" s="90">
        <v>0</v>
      </c>
      <c r="DM44" s="90">
        <v>0</v>
      </c>
      <c r="DN44" s="90">
        <v>0</v>
      </c>
      <c r="DO44" s="90">
        <v>0</v>
      </c>
      <c r="DP44" s="90">
        <v>0</v>
      </c>
      <c r="DQ44" s="90">
        <v>0</v>
      </c>
      <c r="DR44" s="90">
        <v>0</v>
      </c>
      <c r="DS44" s="90">
        <v>0</v>
      </c>
      <c r="DT44" s="90">
        <v>0</v>
      </c>
      <c r="DU44" s="90">
        <v>0</v>
      </c>
      <c r="DV44" s="90">
        <v>0</v>
      </c>
      <c r="DW44" s="90">
        <v>0</v>
      </c>
      <c r="DX44" s="90">
        <v>0</v>
      </c>
      <c r="DY44" s="141">
        <v>0</v>
      </c>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1"/>
      <c r="FK44" s="1"/>
      <c r="FL44" s="1"/>
      <c r="FM44" s="1"/>
    </row>
    <row r="45" spans="1:169" ht="15" customHeight="1">
      <c r="A45" s="137" t="s">
        <v>69</v>
      </c>
      <c r="B45" s="116" t="s">
        <v>89</v>
      </c>
      <c r="C45" s="90" t="s">
        <v>89</v>
      </c>
      <c r="D45" s="90" t="s">
        <v>89</v>
      </c>
      <c r="E45" s="90" t="s">
        <v>89</v>
      </c>
      <c r="F45" s="90" t="s">
        <v>89</v>
      </c>
      <c r="G45" s="90" t="s">
        <v>89</v>
      </c>
      <c r="H45" s="90" t="s">
        <v>89</v>
      </c>
      <c r="I45" s="90" t="s">
        <v>89</v>
      </c>
      <c r="J45" s="90" t="s">
        <v>89</v>
      </c>
      <c r="K45" s="90" t="s">
        <v>89</v>
      </c>
      <c r="L45" s="90" t="s">
        <v>89</v>
      </c>
      <c r="M45" s="90" t="s">
        <v>89</v>
      </c>
      <c r="N45" s="90" t="s">
        <v>89</v>
      </c>
      <c r="O45" s="90" t="s">
        <v>89</v>
      </c>
      <c r="P45" s="90" t="s">
        <v>89</v>
      </c>
      <c r="Q45" s="90" t="s">
        <v>89</v>
      </c>
      <c r="R45" s="90" t="s">
        <v>89</v>
      </c>
      <c r="S45" s="90" t="s">
        <v>89</v>
      </c>
      <c r="T45" s="90" t="s">
        <v>89</v>
      </c>
      <c r="U45" s="90" t="s">
        <v>89</v>
      </c>
      <c r="V45" s="90" t="s">
        <v>89</v>
      </c>
      <c r="W45" s="90" t="s">
        <v>89</v>
      </c>
      <c r="X45" s="90" t="s">
        <v>89</v>
      </c>
      <c r="Y45" s="90" t="s">
        <v>89</v>
      </c>
      <c r="Z45" s="90" t="s">
        <v>89</v>
      </c>
      <c r="AA45" s="90" t="s">
        <v>89</v>
      </c>
      <c r="AB45" s="90" t="s">
        <v>89</v>
      </c>
      <c r="AC45" s="90" t="s">
        <v>89</v>
      </c>
      <c r="AD45" s="90" t="s">
        <v>89</v>
      </c>
      <c r="AE45" s="90" t="s">
        <v>89</v>
      </c>
      <c r="AF45" s="90" t="s">
        <v>89</v>
      </c>
      <c r="AG45" s="90" t="s">
        <v>89</v>
      </c>
      <c r="AH45" s="90" t="s">
        <v>89</v>
      </c>
      <c r="AI45" s="90" t="s">
        <v>89</v>
      </c>
      <c r="AJ45" s="90" t="s">
        <v>89</v>
      </c>
      <c r="AK45" s="90" t="s">
        <v>89</v>
      </c>
      <c r="AL45" s="90" t="s">
        <v>89</v>
      </c>
      <c r="AM45" s="90" t="s">
        <v>89</v>
      </c>
      <c r="AN45" s="90" t="s">
        <v>89</v>
      </c>
      <c r="AO45" s="90" t="s">
        <v>89</v>
      </c>
      <c r="AP45" s="90" t="s">
        <v>89</v>
      </c>
      <c r="AQ45" s="90" t="s">
        <v>89</v>
      </c>
      <c r="AR45" s="90" t="s">
        <v>89</v>
      </c>
      <c r="AS45" s="90" t="s">
        <v>89</v>
      </c>
      <c r="AT45" s="90" t="s">
        <v>89</v>
      </c>
      <c r="AU45" s="90" t="s">
        <v>89</v>
      </c>
      <c r="AV45" s="90" t="s">
        <v>89</v>
      </c>
      <c r="AW45" s="90" t="s">
        <v>89</v>
      </c>
      <c r="AX45" s="90" t="s">
        <v>89</v>
      </c>
      <c r="AY45" s="90" t="s">
        <v>89</v>
      </c>
      <c r="AZ45" s="90" t="s">
        <v>89</v>
      </c>
      <c r="BA45" s="90" t="s">
        <v>89</v>
      </c>
      <c r="BB45" s="90" t="s">
        <v>89</v>
      </c>
      <c r="BC45" s="90" t="s">
        <v>89</v>
      </c>
      <c r="BD45" s="90" t="s">
        <v>89</v>
      </c>
      <c r="BE45" s="90" t="s">
        <v>89</v>
      </c>
      <c r="BF45" s="90" t="s">
        <v>89</v>
      </c>
      <c r="BG45" s="90" t="s">
        <v>89</v>
      </c>
      <c r="BH45" s="90" t="s">
        <v>89</v>
      </c>
      <c r="BI45" s="90" t="s">
        <v>89</v>
      </c>
      <c r="BJ45" s="90" t="s">
        <v>89</v>
      </c>
      <c r="BK45" s="90" t="s">
        <v>89</v>
      </c>
      <c r="BL45" s="90" t="s">
        <v>89</v>
      </c>
      <c r="BM45" s="90" t="s">
        <v>89</v>
      </c>
      <c r="BN45" s="90" t="s">
        <v>89</v>
      </c>
      <c r="BO45" s="90" t="s">
        <v>89</v>
      </c>
      <c r="BP45" s="90" t="s">
        <v>89</v>
      </c>
      <c r="BQ45" s="90" t="s">
        <v>89</v>
      </c>
      <c r="BR45" s="90" t="s">
        <v>89</v>
      </c>
      <c r="BS45" s="90" t="s">
        <v>89</v>
      </c>
      <c r="BT45" s="90" t="s">
        <v>89</v>
      </c>
      <c r="BU45" s="90" t="s">
        <v>89</v>
      </c>
      <c r="BV45" s="90" t="s">
        <v>89</v>
      </c>
      <c r="BW45" s="90" t="s">
        <v>89</v>
      </c>
      <c r="BX45" s="90" t="s">
        <v>89</v>
      </c>
      <c r="BY45" s="90" t="s">
        <v>89</v>
      </c>
      <c r="BZ45" s="90" t="s">
        <v>89</v>
      </c>
      <c r="CA45" s="90" t="s">
        <v>89</v>
      </c>
      <c r="CB45" s="90" t="s">
        <v>89</v>
      </c>
      <c r="CC45" s="90" t="s">
        <v>89</v>
      </c>
      <c r="CD45" s="90" t="s">
        <v>89</v>
      </c>
      <c r="CE45" s="90" t="s">
        <v>89</v>
      </c>
      <c r="CF45" s="90" t="s">
        <v>89</v>
      </c>
      <c r="CG45" s="90" t="s">
        <v>89</v>
      </c>
      <c r="CH45" s="90" t="s">
        <v>89</v>
      </c>
      <c r="CI45" s="90" t="s">
        <v>89</v>
      </c>
      <c r="CJ45" s="90" t="s">
        <v>89</v>
      </c>
      <c r="CK45" s="90" t="s">
        <v>89</v>
      </c>
      <c r="CL45" s="90" t="s">
        <v>89</v>
      </c>
      <c r="CM45" s="90" t="s">
        <v>89</v>
      </c>
      <c r="CN45" s="90" t="s">
        <v>89</v>
      </c>
      <c r="CO45" s="90" t="s">
        <v>89</v>
      </c>
      <c r="CP45" s="90" t="s">
        <v>89</v>
      </c>
      <c r="CQ45" s="90" t="s">
        <v>89</v>
      </c>
      <c r="CR45" s="90" t="s">
        <v>89</v>
      </c>
      <c r="CS45" s="90" t="s">
        <v>89</v>
      </c>
      <c r="CT45" s="90" t="s">
        <v>89</v>
      </c>
      <c r="CU45" s="90" t="s">
        <v>89</v>
      </c>
      <c r="CV45" s="90" t="s">
        <v>89</v>
      </c>
      <c r="CW45" s="90" t="s">
        <v>89</v>
      </c>
      <c r="CX45" s="90" t="s">
        <v>89</v>
      </c>
      <c r="CY45" s="90" t="s">
        <v>89</v>
      </c>
      <c r="CZ45" s="90" t="s">
        <v>89</v>
      </c>
      <c r="DA45" s="90" t="s">
        <v>89</v>
      </c>
      <c r="DB45" s="90" t="s">
        <v>89</v>
      </c>
      <c r="DC45" s="90" t="s">
        <v>89</v>
      </c>
      <c r="DD45" s="90" t="s">
        <v>89</v>
      </c>
      <c r="DE45" s="90" t="s">
        <v>89</v>
      </c>
      <c r="DF45" s="90" t="s">
        <v>89</v>
      </c>
      <c r="DG45" s="90" t="s">
        <v>89</v>
      </c>
      <c r="DH45" s="90" t="s">
        <v>89</v>
      </c>
      <c r="DI45" s="90" t="s">
        <v>89</v>
      </c>
      <c r="DJ45" s="90" t="s">
        <v>89</v>
      </c>
      <c r="DK45" s="90" t="s">
        <v>89</v>
      </c>
      <c r="DL45" s="90" t="s">
        <v>89</v>
      </c>
      <c r="DM45" s="90" t="s">
        <v>89</v>
      </c>
      <c r="DN45" s="90" t="s">
        <v>89</v>
      </c>
      <c r="DO45" s="90" t="s">
        <v>89</v>
      </c>
      <c r="DP45" s="90" t="s">
        <v>89</v>
      </c>
      <c r="DQ45" s="90" t="s">
        <v>89</v>
      </c>
      <c r="DR45" s="90" t="s">
        <v>89</v>
      </c>
      <c r="DS45" s="90" t="s">
        <v>89</v>
      </c>
      <c r="DT45" s="90" t="s">
        <v>89</v>
      </c>
      <c r="DU45" s="90" t="s">
        <v>89</v>
      </c>
      <c r="DV45" s="90" t="s">
        <v>89</v>
      </c>
      <c r="DW45" s="90" t="s">
        <v>89</v>
      </c>
      <c r="DX45" s="90" t="s">
        <v>89</v>
      </c>
      <c r="DY45" s="141" t="s">
        <v>89</v>
      </c>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1"/>
      <c r="FK45" s="1"/>
      <c r="FL45" s="1"/>
      <c r="FM45" s="1"/>
    </row>
    <row r="46" spans="1:169" ht="15" customHeight="1">
      <c r="A46" s="137" t="s">
        <v>70</v>
      </c>
      <c r="B46" s="116" t="s">
        <v>89</v>
      </c>
      <c r="C46" s="90" t="s">
        <v>89</v>
      </c>
      <c r="D46" s="90" t="s">
        <v>89</v>
      </c>
      <c r="E46" s="90" t="s">
        <v>89</v>
      </c>
      <c r="F46" s="90" t="s">
        <v>89</v>
      </c>
      <c r="G46" s="90" t="s">
        <v>89</v>
      </c>
      <c r="H46" s="90" t="s">
        <v>89</v>
      </c>
      <c r="I46" s="90" t="s">
        <v>89</v>
      </c>
      <c r="J46" s="90" t="s">
        <v>89</v>
      </c>
      <c r="K46" s="90" t="s">
        <v>89</v>
      </c>
      <c r="L46" s="90" t="s">
        <v>89</v>
      </c>
      <c r="M46" s="90" t="s">
        <v>89</v>
      </c>
      <c r="N46" s="90" t="s">
        <v>89</v>
      </c>
      <c r="O46" s="90" t="s">
        <v>89</v>
      </c>
      <c r="P46" s="90" t="s">
        <v>89</v>
      </c>
      <c r="Q46" s="90" t="s">
        <v>89</v>
      </c>
      <c r="R46" s="90" t="s">
        <v>89</v>
      </c>
      <c r="S46" s="90" t="s">
        <v>89</v>
      </c>
      <c r="T46" s="90" t="s">
        <v>89</v>
      </c>
      <c r="U46" s="90" t="s">
        <v>89</v>
      </c>
      <c r="V46" s="90" t="s">
        <v>89</v>
      </c>
      <c r="W46" s="90" t="s">
        <v>89</v>
      </c>
      <c r="X46" s="90" t="s">
        <v>89</v>
      </c>
      <c r="Y46" s="90" t="s">
        <v>89</v>
      </c>
      <c r="Z46" s="90" t="s">
        <v>89</v>
      </c>
      <c r="AA46" s="90" t="s">
        <v>89</v>
      </c>
      <c r="AB46" s="90" t="s">
        <v>89</v>
      </c>
      <c r="AC46" s="90" t="s">
        <v>89</v>
      </c>
      <c r="AD46" s="90" t="s">
        <v>89</v>
      </c>
      <c r="AE46" s="90" t="s">
        <v>89</v>
      </c>
      <c r="AF46" s="90" t="s">
        <v>89</v>
      </c>
      <c r="AG46" s="90" t="s">
        <v>89</v>
      </c>
      <c r="AH46" s="116">
        <v>1</v>
      </c>
      <c r="AI46" s="116">
        <v>1</v>
      </c>
      <c r="AJ46" s="116">
        <v>1</v>
      </c>
      <c r="AK46" s="116">
        <v>1</v>
      </c>
      <c r="AL46" s="90">
        <v>1</v>
      </c>
      <c r="AM46" s="90">
        <v>1</v>
      </c>
      <c r="AN46" s="90">
        <v>1</v>
      </c>
      <c r="AO46" s="90">
        <v>1</v>
      </c>
      <c r="AP46" s="90">
        <v>1</v>
      </c>
      <c r="AQ46" s="90">
        <v>1</v>
      </c>
      <c r="AR46" s="90">
        <v>1</v>
      </c>
      <c r="AS46" s="90">
        <v>1</v>
      </c>
      <c r="AT46" s="90">
        <v>1</v>
      </c>
      <c r="AU46" s="90">
        <v>1</v>
      </c>
      <c r="AV46" s="90">
        <v>1</v>
      </c>
      <c r="AW46" s="90">
        <v>1</v>
      </c>
      <c r="AX46" s="90">
        <v>1</v>
      </c>
      <c r="AY46" s="90">
        <v>1</v>
      </c>
      <c r="AZ46" s="90">
        <v>1</v>
      </c>
      <c r="BA46" s="89">
        <v>1</v>
      </c>
      <c r="BB46" s="89">
        <v>1</v>
      </c>
      <c r="BC46" s="89">
        <v>1</v>
      </c>
      <c r="BD46" s="89">
        <v>1</v>
      </c>
      <c r="BE46" s="89">
        <v>1</v>
      </c>
      <c r="BF46" s="89">
        <v>1</v>
      </c>
      <c r="BG46" s="89">
        <v>1</v>
      </c>
      <c r="BH46" s="89">
        <v>1</v>
      </c>
      <c r="BI46" s="89">
        <v>1</v>
      </c>
      <c r="BJ46" s="89">
        <v>1</v>
      </c>
      <c r="BK46" s="89">
        <v>1</v>
      </c>
      <c r="BL46" s="89">
        <v>1</v>
      </c>
      <c r="BM46" s="89">
        <v>1</v>
      </c>
      <c r="BN46" s="89">
        <v>1</v>
      </c>
      <c r="BO46" s="89">
        <v>1</v>
      </c>
      <c r="BP46" s="89">
        <v>1</v>
      </c>
      <c r="BQ46" s="89">
        <v>1</v>
      </c>
      <c r="BR46" s="90">
        <v>1</v>
      </c>
      <c r="BS46" s="90">
        <v>1</v>
      </c>
      <c r="BT46" s="90">
        <v>1</v>
      </c>
      <c r="BU46" s="90">
        <v>1</v>
      </c>
      <c r="BV46" s="90">
        <v>1</v>
      </c>
      <c r="BW46" s="90">
        <v>1</v>
      </c>
      <c r="BX46" s="90">
        <v>1</v>
      </c>
      <c r="BY46" s="90">
        <v>1</v>
      </c>
      <c r="BZ46" s="90">
        <v>1</v>
      </c>
      <c r="CA46" s="90">
        <v>0</v>
      </c>
      <c r="CB46" s="90">
        <v>0</v>
      </c>
      <c r="CC46" s="90">
        <v>0</v>
      </c>
      <c r="CD46" s="90">
        <v>0</v>
      </c>
      <c r="CE46" s="90">
        <v>0</v>
      </c>
      <c r="CF46" s="90">
        <v>0</v>
      </c>
      <c r="CG46" s="90">
        <v>0</v>
      </c>
      <c r="CH46" s="90">
        <v>0</v>
      </c>
      <c r="CI46" s="90">
        <v>0</v>
      </c>
      <c r="CJ46" s="90">
        <v>0</v>
      </c>
      <c r="CK46" s="90">
        <v>0</v>
      </c>
      <c r="CL46" s="90">
        <v>0</v>
      </c>
      <c r="CM46" s="90">
        <v>0</v>
      </c>
      <c r="CN46" s="90">
        <v>0</v>
      </c>
      <c r="CO46" s="90">
        <v>0</v>
      </c>
      <c r="CP46" s="90">
        <v>0</v>
      </c>
      <c r="CQ46" s="90">
        <v>0</v>
      </c>
      <c r="CR46" s="90">
        <v>0</v>
      </c>
      <c r="CS46" s="90">
        <v>0</v>
      </c>
      <c r="CT46" s="90">
        <v>0</v>
      </c>
      <c r="CU46" s="90">
        <v>0</v>
      </c>
      <c r="CV46" s="90">
        <v>0</v>
      </c>
      <c r="CW46" s="90">
        <v>0</v>
      </c>
      <c r="CX46" s="90">
        <v>0</v>
      </c>
      <c r="CY46" s="90">
        <v>0</v>
      </c>
      <c r="CZ46" s="90">
        <v>0</v>
      </c>
      <c r="DA46" s="90">
        <v>0</v>
      </c>
      <c r="DB46" s="90">
        <v>0</v>
      </c>
      <c r="DC46" s="90">
        <v>0</v>
      </c>
      <c r="DD46" s="90">
        <v>0</v>
      </c>
      <c r="DE46" s="90">
        <v>0</v>
      </c>
      <c r="DF46" s="90">
        <v>0</v>
      </c>
      <c r="DG46" s="90">
        <v>0</v>
      </c>
      <c r="DH46" s="90">
        <v>0</v>
      </c>
      <c r="DI46" s="90">
        <v>0</v>
      </c>
      <c r="DJ46" s="90">
        <v>0</v>
      </c>
      <c r="DK46" s="90">
        <v>0</v>
      </c>
      <c r="DL46" s="90">
        <v>0</v>
      </c>
      <c r="DM46" s="90">
        <v>0</v>
      </c>
      <c r="DN46" s="90">
        <v>0</v>
      </c>
      <c r="DO46" s="90">
        <v>0</v>
      </c>
      <c r="DP46" s="90">
        <v>0</v>
      </c>
      <c r="DQ46" s="90">
        <v>0</v>
      </c>
      <c r="DR46" s="90">
        <v>0</v>
      </c>
      <c r="DS46" s="90">
        <v>0</v>
      </c>
      <c r="DT46" s="90">
        <v>0</v>
      </c>
      <c r="DU46" s="90">
        <v>0</v>
      </c>
      <c r="DV46" s="90">
        <v>0</v>
      </c>
      <c r="DW46" s="90">
        <v>0</v>
      </c>
      <c r="DX46" s="90">
        <v>0</v>
      </c>
      <c r="DY46" s="141">
        <v>0</v>
      </c>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1"/>
      <c r="FK46" s="1"/>
      <c r="FL46" s="1"/>
      <c r="FM46" s="1"/>
    </row>
    <row r="47" spans="1:169" ht="15" customHeight="1">
      <c r="A47" s="137" t="s">
        <v>71</v>
      </c>
      <c r="B47" s="116" t="s">
        <v>89</v>
      </c>
      <c r="C47" s="90" t="s">
        <v>89</v>
      </c>
      <c r="D47" s="90" t="s">
        <v>89</v>
      </c>
      <c r="E47" s="90" t="s">
        <v>89</v>
      </c>
      <c r="F47" s="90" t="s">
        <v>89</v>
      </c>
      <c r="G47" s="90" t="s">
        <v>89</v>
      </c>
      <c r="H47" s="90" t="s">
        <v>89</v>
      </c>
      <c r="I47" s="90" t="s">
        <v>89</v>
      </c>
      <c r="J47" s="90" t="s">
        <v>89</v>
      </c>
      <c r="K47" s="90" t="s">
        <v>89</v>
      </c>
      <c r="L47" s="90" t="s">
        <v>89</v>
      </c>
      <c r="M47" s="90" t="s">
        <v>89</v>
      </c>
      <c r="N47" s="90" t="s">
        <v>89</v>
      </c>
      <c r="O47" s="90" t="s">
        <v>89</v>
      </c>
      <c r="P47" s="90" t="s">
        <v>89</v>
      </c>
      <c r="Q47" s="90" t="s">
        <v>89</v>
      </c>
      <c r="R47" s="90" t="s">
        <v>89</v>
      </c>
      <c r="S47" s="90" t="s">
        <v>89</v>
      </c>
      <c r="T47" s="90" t="s">
        <v>89</v>
      </c>
      <c r="U47" s="90" t="s">
        <v>89</v>
      </c>
      <c r="V47" s="90" t="s">
        <v>89</v>
      </c>
      <c r="W47" s="90" t="s">
        <v>89</v>
      </c>
      <c r="X47" s="90" t="s">
        <v>89</v>
      </c>
      <c r="Y47" s="90" t="s">
        <v>89</v>
      </c>
      <c r="Z47" s="90" t="s">
        <v>89</v>
      </c>
      <c r="AA47" s="90" t="s">
        <v>89</v>
      </c>
      <c r="AB47" s="90" t="s">
        <v>89</v>
      </c>
      <c r="AC47" s="90" t="s">
        <v>89</v>
      </c>
      <c r="AD47" s="90" t="s">
        <v>89</v>
      </c>
      <c r="AE47" s="90" t="s">
        <v>89</v>
      </c>
      <c r="AF47" s="90" t="s">
        <v>89</v>
      </c>
      <c r="AG47" s="90">
        <v>0</v>
      </c>
      <c r="AH47" s="90">
        <v>0</v>
      </c>
      <c r="AI47" s="90">
        <v>0</v>
      </c>
      <c r="AJ47" s="90">
        <v>0</v>
      </c>
      <c r="AK47" s="90">
        <v>0</v>
      </c>
      <c r="AL47" s="90">
        <v>0</v>
      </c>
      <c r="AM47" s="90">
        <v>0</v>
      </c>
      <c r="AN47" s="90">
        <v>0</v>
      </c>
      <c r="AO47" s="90">
        <v>0</v>
      </c>
      <c r="AP47" s="90">
        <v>0</v>
      </c>
      <c r="AQ47" s="90">
        <v>0</v>
      </c>
      <c r="AR47" s="90">
        <v>0</v>
      </c>
      <c r="AS47" s="90">
        <v>0</v>
      </c>
      <c r="AT47" s="90">
        <v>0</v>
      </c>
      <c r="AU47" s="90">
        <v>0</v>
      </c>
      <c r="AV47" s="90">
        <v>0</v>
      </c>
      <c r="AW47" s="90">
        <v>0</v>
      </c>
      <c r="AX47" s="90">
        <v>0</v>
      </c>
      <c r="AY47" s="90">
        <v>0</v>
      </c>
      <c r="AZ47" s="122">
        <v>0</v>
      </c>
      <c r="BA47" s="90">
        <v>0</v>
      </c>
      <c r="BB47" s="90">
        <v>0</v>
      </c>
      <c r="BC47" s="90">
        <v>0</v>
      </c>
      <c r="BD47" s="90">
        <v>0</v>
      </c>
      <c r="BE47" s="90">
        <v>0</v>
      </c>
      <c r="BF47" s="90">
        <v>0</v>
      </c>
      <c r="BG47" s="90">
        <v>0</v>
      </c>
      <c r="BH47" s="90">
        <v>0</v>
      </c>
      <c r="BI47" s="90">
        <v>0</v>
      </c>
      <c r="BJ47" s="90">
        <v>0</v>
      </c>
      <c r="BK47" s="90">
        <v>0</v>
      </c>
      <c r="BL47" s="90">
        <v>0</v>
      </c>
      <c r="BM47" s="90">
        <v>0</v>
      </c>
      <c r="BN47" s="90">
        <v>0</v>
      </c>
      <c r="BO47" s="90">
        <v>0</v>
      </c>
      <c r="BP47" s="90">
        <v>0</v>
      </c>
      <c r="BQ47" s="90">
        <v>0</v>
      </c>
      <c r="BR47" s="90">
        <v>0</v>
      </c>
      <c r="BS47" s="90">
        <v>0</v>
      </c>
      <c r="BT47" s="90">
        <v>0</v>
      </c>
      <c r="BU47" s="90">
        <v>0</v>
      </c>
      <c r="BV47" s="90">
        <v>0</v>
      </c>
      <c r="BW47" s="90">
        <v>0</v>
      </c>
      <c r="BX47" s="90">
        <v>0</v>
      </c>
      <c r="BY47" s="90">
        <v>0</v>
      </c>
      <c r="BZ47" s="90">
        <v>0</v>
      </c>
      <c r="CA47" s="90">
        <v>0</v>
      </c>
      <c r="CB47" s="90">
        <v>0</v>
      </c>
      <c r="CC47" s="90">
        <v>0</v>
      </c>
      <c r="CD47" s="90">
        <v>0</v>
      </c>
      <c r="CE47" s="90">
        <v>0</v>
      </c>
      <c r="CF47" s="90">
        <v>0</v>
      </c>
      <c r="CG47" s="90">
        <v>0</v>
      </c>
      <c r="CH47" s="90">
        <v>0</v>
      </c>
      <c r="CI47" s="90">
        <v>0</v>
      </c>
      <c r="CJ47" s="90">
        <v>0</v>
      </c>
      <c r="CK47" s="90">
        <v>0</v>
      </c>
      <c r="CL47" s="90">
        <v>0</v>
      </c>
      <c r="CM47" s="90">
        <v>0</v>
      </c>
      <c r="CN47" s="90">
        <v>0</v>
      </c>
      <c r="CO47" s="90">
        <v>0</v>
      </c>
      <c r="CP47" s="90">
        <v>0</v>
      </c>
      <c r="CQ47" s="90">
        <v>0</v>
      </c>
      <c r="CR47" s="90">
        <v>0</v>
      </c>
      <c r="CS47" s="90">
        <v>0</v>
      </c>
      <c r="CT47" s="90">
        <v>0</v>
      </c>
      <c r="CU47" s="90">
        <v>0</v>
      </c>
      <c r="CV47" s="90">
        <v>0</v>
      </c>
      <c r="CW47" s="90">
        <v>0</v>
      </c>
      <c r="CX47" s="90">
        <v>0</v>
      </c>
      <c r="CY47" s="90">
        <v>0</v>
      </c>
      <c r="CZ47" s="90">
        <v>0</v>
      </c>
      <c r="DA47" s="90">
        <v>0</v>
      </c>
      <c r="DB47" s="90">
        <v>0</v>
      </c>
      <c r="DC47" s="90">
        <v>0</v>
      </c>
      <c r="DD47" s="90">
        <v>0</v>
      </c>
      <c r="DE47" s="90">
        <v>0</v>
      </c>
      <c r="DF47" s="90">
        <v>0</v>
      </c>
      <c r="DG47" s="90">
        <v>0</v>
      </c>
      <c r="DH47" s="90">
        <v>0</v>
      </c>
      <c r="DI47" s="90">
        <v>0</v>
      </c>
      <c r="DJ47" s="90">
        <v>0</v>
      </c>
      <c r="DK47" s="90">
        <v>0</v>
      </c>
      <c r="DL47" s="90">
        <v>0</v>
      </c>
      <c r="DM47" s="90">
        <v>0</v>
      </c>
      <c r="DN47" s="90">
        <v>0</v>
      </c>
      <c r="DO47" s="90">
        <v>0</v>
      </c>
      <c r="DP47" s="90">
        <v>0</v>
      </c>
      <c r="DQ47" s="90">
        <v>0</v>
      </c>
      <c r="DR47" s="90">
        <v>0</v>
      </c>
      <c r="DS47" s="90">
        <v>0</v>
      </c>
      <c r="DT47" s="90">
        <v>0</v>
      </c>
      <c r="DU47" s="90">
        <v>0</v>
      </c>
      <c r="DV47" s="90">
        <v>0</v>
      </c>
      <c r="DW47" s="90">
        <v>0</v>
      </c>
      <c r="DX47" s="90">
        <v>0</v>
      </c>
      <c r="DY47" s="141">
        <v>0</v>
      </c>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1"/>
      <c r="FK47" s="1"/>
      <c r="FL47" s="1"/>
      <c r="FM47" s="1"/>
    </row>
    <row r="48" spans="1:169" ht="15" customHeight="1">
      <c r="A48" s="137" t="s">
        <v>72</v>
      </c>
      <c r="B48" s="116" t="s">
        <v>89</v>
      </c>
      <c r="C48" s="90" t="s">
        <v>89</v>
      </c>
      <c r="D48" s="90" t="s">
        <v>89</v>
      </c>
      <c r="E48" s="90" t="s">
        <v>89</v>
      </c>
      <c r="F48" s="90" t="s">
        <v>89</v>
      </c>
      <c r="G48" s="90" t="s">
        <v>89</v>
      </c>
      <c r="H48" s="90" t="s">
        <v>89</v>
      </c>
      <c r="I48" s="90" t="s">
        <v>89</v>
      </c>
      <c r="J48" s="90" t="s">
        <v>89</v>
      </c>
      <c r="K48" s="90" t="s">
        <v>89</v>
      </c>
      <c r="L48" s="90" t="s">
        <v>89</v>
      </c>
      <c r="M48" s="90" t="s">
        <v>89</v>
      </c>
      <c r="N48" s="90" t="s">
        <v>89</v>
      </c>
      <c r="O48" s="90" t="s">
        <v>89</v>
      </c>
      <c r="P48" s="90" t="s">
        <v>89</v>
      </c>
      <c r="Q48" s="90" t="s">
        <v>89</v>
      </c>
      <c r="R48" s="90">
        <v>0</v>
      </c>
      <c r="S48" s="90">
        <v>0</v>
      </c>
      <c r="T48" s="90">
        <v>0</v>
      </c>
      <c r="U48" s="90">
        <v>0</v>
      </c>
      <c r="V48" s="90">
        <v>0</v>
      </c>
      <c r="W48" s="90">
        <v>0</v>
      </c>
      <c r="X48" s="90">
        <v>0</v>
      </c>
      <c r="Y48" s="90">
        <v>0</v>
      </c>
      <c r="Z48" s="90">
        <v>0</v>
      </c>
      <c r="AA48" s="90">
        <v>0</v>
      </c>
      <c r="AB48" s="90">
        <v>0</v>
      </c>
      <c r="AC48" s="90">
        <v>0</v>
      </c>
      <c r="AD48" s="90">
        <v>0</v>
      </c>
      <c r="AE48" s="90">
        <v>0</v>
      </c>
      <c r="AF48" s="90">
        <v>0</v>
      </c>
      <c r="AG48" s="90">
        <v>0</v>
      </c>
      <c r="AH48" s="90">
        <v>0</v>
      </c>
      <c r="AI48" s="90">
        <v>0</v>
      </c>
      <c r="AJ48" s="90">
        <v>0</v>
      </c>
      <c r="AK48" s="90">
        <v>0</v>
      </c>
      <c r="AL48" s="90">
        <v>0</v>
      </c>
      <c r="AM48" s="90">
        <v>0</v>
      </c>
      <c r="AN48" s="90">
        <v>0</v>
      </c>
      <c r="AO48" s="90">
        <v>0</v>
      </c>
      <c r="AP48" s="90">
        <v>0</v>
      </c>
      <c r="AQ48" s="90">
        <v>0</v>
      </c>
      <c r="AR48" s="90">
        <v>0</v>
      </c>
      <c r="AS48" s="90">
        <v>0</v>
      </c>
      <c r="AT48" s="90">
        <v>0</v>
      </c>
      <c r="AU48" s="90">
        <v>0</v>
      </c>
      <c r="AV48" s="90">
        <v>0</v>
      </c>
      <c r="AW48" s="90">
        <v>0</v>
      </c>
      <c r="AX48" s="90">
        <v>0</v>
      </c>
      <c r="AY48" s="90">
        <v>0</v>
      </c>
      <c r="AZ48" s="122">
        <v>0</v>
      </c>
      <c r="BA48" s="90">
        <v>0</v>
      </c>
      <c r="BB48" s="90">
        <v>0</v>
      </c>
      <c r="BC48" s="90">
        <v>0</v>
      </c>
      <c r="BD48" s="90">
        <v>0</v>
      </c>
      <c r="BE48" s="90">
        <v>0</v>
      </c>
      <c r="BF48" s="90">
        <v>0</v>
      </c>
      <c r="BG48" s="90">
        <v>0</v>
      </c>
      <c r="BH48" s="90">
        <v>0</v>
      </c>
      <c r="BI48" s="90">
        <v>0</v>
      </c>
      <c r="BJ48" s="90">
        <v>0</v>
      </c>
      <c r="BK48" s="90">
        <v>0</v>
      </c>
      <c r="BL48" s="90">
        <v>0</v>
      </c>
      <c r="BM48" s="90">
        <v>0</v>
      </c>
      <c r="BN48" s="90">
        <v>0</v>
      </c>
      <c r="BO48" s="90">
        <v>0</v>
      </c>
      <c r="BP48" s="90">
        <v>0</v>
      </c>
      <c r="BQ48" s="90">
        <v>0</v>
      </c>
      <c r="BR48" s="90">
        <v>0</v>
      </c>
      <c r="BS48" s="90">
        <v>0</v>
      </c>
      <c r="BT48" s="90">
        <v>0</v>
      </c>
      <c r="BU48" s="90">
        <v>0</v>
      </c>
      <c r="BV48" s="90">
        <v>0</v>
      </c>
      <c r="BW48" s="90">
        <v>0</v>
      </c>
      <c r="BX48" s="90">
        <v>0</v>
      </c>
      <c r="BY48" s="90">
        <v>0</v>
      </c>
      <c r="BZ48" s="90">
        <v>0</v>
      </c>
      <c r="CA48" s="90">
        <v>0</v>
      </c>
      <c r="CB48" s="90">
        <v>0</v>
      </c>
      <c r="CC48" s="90">
        <v>0</v>
      </c>
      <c r="CD48" s="90">
        <v>0</v>
      </c>
      <c r="CE48" s="90">
        <v>0</v>
      </c>
      <c r="CF48" s="90">
        <v>0</v>
      </c>
      <c r="CG48" s="90">
        <v>0</v>
      </c>
      <c r="CH48" s="90">
        <v>0</v>
      </c>
      <c r="CI48" s="90">
        <v>0</v>
      </c>
      <c r="CJ48" s="90">
        <v>0</v>
      </c>
      <c r="CK48" s="90">
        <v>0</v>
      </c>
      <c r="CL48" s="90">
        <v>0</v>
      </c>
      <c r="CM48" s="90">
        <v>0</v>
      </c>
      <c r="CN48" s="90">
        <v>0</v>
      </c>
      <c r="CO48" s="90">
        <v>0</v>
      </c>
      <c r="CP48" s="90">
        <v>0</v>
      </c>
      <c r="CQ48" s="90">
        <v>0</v>
      </c>
      <c r="CR48" s="90">
        <v>0</v>
      </c>
      <c r="CS48" s="90">
        <v>0</v>
      </c>
      <c r="CT48" s="90">
        <v>0</v>
      </c>
      <c r="CU48" s="90">
        <v>0</v>
      </c>
      <c r="CV48" s="90">
        <v>0</v>
      </c>
      <c r="CW48" s="90">
        <v>0</v>
      </c>
      <c r="CX48" s="90">
        <v>0</v>
      </c>
      <c r="CY48" s="90">
        <v>0</v>
      </c>
      <c r="CZ48" s="90">
        <v>0</v>
      </c>
      <c r="DA48" s="90">
        <v>0</v>
      </c>
      <c r="DB48" s="90">
        <v>0</v>
      </c>
      <c r="DC48" s="90">
        <v>0</v>
      </c>
      <c r="DD48" s="90">
        <v>0</v>
      </c>
      <c r="DE48" s="90">
        <v>0</v>
      </c>
      <c r="DF48" s="90">
        <v>0</v>
      </c>
      <c r="DG48" s="90">
        <v>0</v>
      </c>
      <c r="DH48" s="90">
        <v>0</v>
      </c>
      <c r="DI48" s="90">
        <v>0</v>
      </c>
      <c r="DJ48" s="90">
        <v>0</v>
      </c>
      <c r="DK48" s="90">
        <v>0</v>
      </c>
      <c r="DL48" s="90">
        <v>0</v>
      </c>
      <c r="DM48" s="90">
        <v>0</v>
      </c>
      <c r="DN48" s="90">
        <v>0</v>
      </c>
      <c r="DO48" s="90">
        <v>0</v>
      </c>
      <c r="DP48" s="90">
        <v>0</v>
      </c>
      <c r="DQ48" s="90">
        <v>0</v>
      </c>
      <c r="DR48" s="90">
        <v>0</v>
      </c>
      <c r="DS48" s="90">
        <v>0</v>
      </c>
      <c r="DT48" s="90">
        <v>0</v>
      </c>
      <c r="DU48" s="90">
        <v>0</v>
      </c>
      <c r="DV48" s="90">
        <v>0</v>
      </c>
      <c r="DW48" s="90">
        <v>0</v>
      </c>
      <c r="DX48" s="90">
        <v>0</v>
      </c>
      <c r="DY48" s="141">
        <v>0</v>
      </c>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1"/>
      <c r="FK48" s="1"/>
      <c r="FL48" s="1"/>
      <c r="FM48" s="1"/>
    </row>
    <row r="49" spans="1:169" ht="15" customHeight="1">
      <c r="A49" s="137" t="s">
        <v>73</v>
      </c>
      <c r="B49" s="116" t="s">
        <v>89</v>
      </c>
      <c r="C49" s="90" t="s">
        <v>89</v>
      </c>
      <c r="D49" s="90" t="s">
        <v>89</v>
      </c>
      <c r="E49" s="90" t="s">
        <v>89</v>
      </c>
      <c r="F49" s="90" t="s">
        <v>89</v>
      </c>
      <c r="G49" s="90" t="s">
        <v>89</v>
      </c>
      <c r="H49" s="90" t="s">
        <v>89</v>
      </c>
      <c r="I49" s="90" t="s">
        <v>89</v>
      </c>
      <c r="J49" s="90" t="s">
        <v>89</v>
      </c>
      <c r="K49" s="90" t="s">
        <v>89</v>
      </c>
      <c r="L49" s="90" t="s">
        <v>89</v>
      </c>
      <c r="M49" s="90" t="s">
        <v>89</v>
      </c>
      <c r="N49" s="90" t="s">
        <v>89</v>
      </c>
      <c r="O49" s="90" t="s">
        <v>89</v>
      </c>
      <c r="P49" s="90" t="s">
        <v>89</v>
      </c>
      <c r="Q49" s="90" t="s">
        <v>89</v>
      </c>
      <c r="R49" s="90" t="s">
        <v>89</v>
      </c>
      <c r="S49" s="90" t="s">
        <v>89</v>
      </c>
      <c r="T49" s="90" t="s">
        <v>89</v>
      </c>
      <c r="U49" s="90" t="s">
        <v>89</v>
      </c>
      <c r="V49" s="90" t="s">
        <v>89</v>
      </c>
      <c r="W49" s="90" t="s">
        <v>89</v>
      </c>
      <c r="X49" s="90" t="s">
        <v>89</v>
      </c>
      <c r="Y49" s="90" t="s">
        <v>89</v>
      </c>
      <c r="Z49" s="90" t="s">
        <v>89</v>
      </c>
      <c r="AA49" s="90" t="s">
        <v>89</v>
      </c>
      <c r="AB49" s="90" t="s">
        <v>89</v>
      </c>
      <c r="AC49" s="90" t="s">
        <v>89</v>
      </c>
      <c r="AD49" s="90" t="s">
        <v>89</v>
      </c>
      <c r="AE49" s="90" t="s">
        <v>89</v>
      </c>
      <c r="AF49" s="90" t="s">
        <v>89</v>
      </c>
      <c r="AG49" s="90" t="s">
        <v>89</v>
      </c>
      <c r="AH49" s="90" t="s">
        <v>89</v>
      </c>
      <c r="AI49" s="90" t="s">
        <v>89</v>
      </c>
      <c r="AJ49" s="90" t="s">
        <v>89</v>
      </c>
      <c r="AK49" s="90">
        <v>1</v>
      </c>
      <c r="AL49" s="90" t="s">
        <v>89</v>
      </c>
      <c r="AM49" s="90" t="s">
        <v>89</v>
      </c>
      <c r="AN49" s="90" t="s">
        <v>89</v>
      </c>
      <c r="AO49" s="90" t="s">
        <v>89</v>
      </c>
      <c r="AP49" s="90" t="s">
        <v>89</v>
      </c>
      <c r="AQ49" s="90" t="s">
        <v>89</v>
      </c>
      <c r="AR49" s="90" t="s">
        <v>89</v>
      </c>
      <c r="AS49" s="90" t="s">
        <v>89</v>
      </c>
      <c r="AT49" s="90" t="s">
        <v>89</v>
      </c>
      <c r="AU49" s="90" t="s">
        <v>89</v>
      </c>
      <c r="AV49" s="90" t="s">
        <v>89</v>
      </c>
      <c r="AW49" s="90" t="s">
        <v>89</v>
      </c>
      <c r="AX49" s="90" t="s">
        <v>89</v>
      </c>
      <c r="AY49" s="90" t="s">
        <v>89</v>
      </c>
      <c r="AZ49" s="90" t="s">
        <v>89</v>
      </c>
      <c r="BA49" s="90" t="s">
        <v>89</v>
      </c>
      <c r="BB49" s="90" t="s">
        <v>89</v>
      </c>
      <c r="BC49" s="90" t="s">
        <v>89</v>
      </c>
      <c r="BD49" s="90" t="s">
        <v>89</v>
      </c>
      <c r="BE49" s="90" t="s">
        <v>89</v>
      </c>
      <c r="BF49" s="90" t="s">
        <v>89</v>
      </c>
      <c r="BG49" s="90" t="s">
        <v>89</v>
      </c>
      <c r="BH49" s="90" t="s">
        <v>89</v>
      </c>
      <c r="BI49" s="90" t="s">
        <v>89</v>
      </c>
      <c r="BJ49" s="90" t="s">
        <v>89</v>
      </c>
      <c r="BK49" s="90" t="s">
        <v>89</v>
      </c>
      <c r="BL49" s="90" t="s">
        <v>89</v>
      </c>
      <c r="BM49" s="90" t="s">
        <v>89</v>
      </c>
      <c r="BN49" s="90" t="s">
        <v>89</v>
      </c>
      <c r="BO49" s="90" t="s">
        <v>89</v>
      </c>
      <c r="BP49" s="90" t="s">
        <v>89</v>
      </c>
      <c r="BQ49" s="90" t="s">
        <v>89</v>
      </c>
      <c r="BR49" s="90" t="s">
        <v>89</v>
      </c>
      <c r="BS49" s="90" t="s">
        <v>89</v>
      </c>
      <c r="BT49" s="90" t="s">
        <v>89</v>
      </c>
      <c r="BU49" s="90" t="s">
        <v>89</v>
      </c>
      <c r="BV49" s="90" t="s">
        <v>89</v>
      </c>
      <c r="BW49" s="90" t="s">
        <v>89</v>
      </c>
      <c r="BX49" s="90" t="s">
        <v>89</v>
      </c>
      <c r="BY49" s="90" t="s">
        <v>89</v>
      </c>
      <c r="BZ49" s="90" t="s">
        <v>89</v>
      </c>
      <c r="CA49" s="90" t="s">
        <v>89</v>
      </c>
      <c r="CB49" s="90" t="s">
        <v>89</v>
      </c>
      <c r="CC49" s="90" t="s">
        <v>89</v>
      </c>
      <c r="CD49" s="90" t="s">
        <v>89</v>
      </c>
      <c r="CE49" s="90" t="s">
        <v>89</v>
      </c>
      <c r="CF49" s="90" t="s">
        <v>89</v>
      </c>
      <c r="CG49" s="90" t="s">
        <v>89</v>
      </c>
      <c r="CH49" s="90" t="s">
        <v>89</v>
      </c>
      <c r="CI49" s="90" t="s">
        <v>89</v>
      </c>
      <c r="CJ49" s="90" t="s">
        <v>89</v>
      </c>
      <c r="CK49" s="90" t="s">
        <v>89</v>
      </c>
      <c r="CL49" s="90" t="s">
        <v>89</v>
      </c>
      <c r="CM49" s="90" t="s">
        <v>89</v>
      </c>
      <c r="CN49" s="90" t="s">
        <v>89</v>
      </c>
      <c r="CO49" s="90" t="s">
        <v>89</v>
      </c>
      <c r="CP49" s="90" t="s">
        <v>89</v>
      </c>
      <c r="CQ49" s="90" t="s">
        <v>89</v>
      </c>
      <c r="CR49" s="90" t="s">
        <v>89</v>
      </c>
      <c r="CS49" s="90" t="s">
        <v>89</v>
      </c>
      <c r="CT49" s="90" t="s">
        <v>89</v>
      </c>
      <c r="CU49" s="90" t="s">
        <v>89</v>
      </c>
      <c r="CV49" s="90" t="s">
        <v>89</v>
      </c>
      <c r="CW49" s="90" t="s">
        <v>89</v>
      </c>
      <c r="CX49" s="90" t="s">
        <v>89</v>
      </c>
      <c r="CY49" s="90" t="s">
        <v>89</v>
      </c>
      <c r="CZ49" s="90" t="s">
        <v>89</v>
      </c>
      <c r="DA49" s="90" t="s">
        <v>89</v>
      </c>
      <c r="DB49" s="90" t="s">
        <v>89</v>
      </c>
      <c r="DC49" s="90" t="s">
        <v>89</v>
      </c>
      <c r="DD49" s="90" t="s">
        <v>89</v>
      </c>
      <c r="DE49" s="90" t="s">
        <v>89</v>
      </c>
      <c r="DF49" s="90" t="s">
        <v>89</v>
      </c>
      <c r="DG49" s="90" t="s">
        <v>89</v>
      </c>
      <c r="DH49" s="90" t="s">
        <v>89</v>
      </c>
      <c r="DI49" s="90" t="s">
        <v>89</v>
      </c>
      <c r="DJ49" s="90" t="s">
        <v>89</v>
      </c>
      <c r="DK49" s="90" t="s">
        <v>89</v>
      </c>
      <c r="DL49" s="90" t="s">
        <v>89</v>
      </c>
      <c r="DM49" s="90" t="s">
        <v>89</v>
      </c>
      <c r="DN49" s="90" t="s">
        <v>89</v>
      </c>
      <c r="DO49" s="90" t="s">
        <v>89</v>
      </c>
      <c r="DP49" s="90" t="s">
        <v>89</v>
      </c>
      <c r="DQ49" s="90" t="s">
        <v>89</v>
      </c>
      <c r="DR49" s="90" t="s">
        <v>89</v>
      </c>
      <c r="DS49" s="90" t="s">
        <v>89</v>
      </c>
      <c r="DT49" s="90" t="s">
        <v>89</v>
      </c>
      <c r="DU49" s="90" t="s">
        <v>89</v>
      </c>
      <c r="DV49" s="90" t="s">
        <v>89</v>
      </c>
      <c r="DW49" s="90" t="s">
        <v>89</v>
      </c>
      <c r="DX49" s="90" t="s">
        <v>89</v>
      </c>
      <c r="DY49" s="141" t="s">
        <v>89</v>
      </c>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1"/>
      <c r="FK49" s="1"/>
      <c r="FL49" s="1"/>
      <c r="FM49" s="1"/>
    </row>
    <row r="50" spans="1:169" ht="15" customHeight="1">
      <c r="A50" s="137" t="s">
        <v>74</v>
      </c>
      <c r="B50" s="116" t="s">
        <v>89</v>
      </c>
      <c r="C50" s="90" t="s">
        <v>89</v>
      </c>
      <c r="D50" s="90" t="s">
        <v>89</v>
      </c>
      <c r="E50" s="90" t="s">
        <v>89</v>
      </c>
      <c r="F50" s="90" t="s">
        <v>89</v>
      </c>
      <c r="G50" s="90" t="s">
        <v>89</v>
      </c>
      <c r="H50" s="90" t="s">
        <v>89</v>
      </c>
      <c r="I50" s="90" t="s">
        <v>89</v>
      </c>
      <c r="J50" s="90" t="s">
        <v>89</v>
      </c>
      <c r="K50" s="90" t="s">
        <v>89</v>
      </c>
      <c r="L50" s="90" t="s">
        <v>89</v>
      </c>
      <c r="M50" s="90" t="s">
        <v>89</v>
      </c>
      <c r="N50" s="90" t="s">
        <v>89</v>
      </c>
      <c r="O50" s="90" t="s">
        <v>89</v>
      </c>
      <c r="P50" s="90" t="s">
        <v>89</v>
      </c>
      <c r="Q50" s="90" t="s">
        <v>89</v>
      </c>
      <c r="R50" s="90" t="s">
        <v>89</v>
      </c>
      <c r="S50" s="90" t="s">
        <v>89</v>
      </c>
      <c r="T50" s="90" t="s">
        <v>89</v>
      </c>
      <c r="U50" s="90" t="s">
        <v>89</v>
      </c>
      <c r="V50" s="90" t="s">
        <v>89</v>
      </c>
      <c r="W50" s="90" t="s">
        <v>89</v>
      </c>
      <c r="X50" s="90" t="s">
        <v>89</v>
      </c>
      <c r="Y50" s="90" t="s">
        <v>89</v>
      </c>
      <c r="Z50" s="90" t="s">
        <v>89</v>
      </c>
      <c r="AA50" s="90" t="s">
        <v>89</v>
      </c>
      <c r="AB50" s="90" t="s">
        <v>89</v>
      </c>
      <c r="AC50" s="90" t="s">
        <v>89</v>
      </c>
      <c r="AD50" s="90" t="s">
        <v>89</v>
      </c>
      <c r="AE50" s="90" t="s">
        <v>89</v>
      </c>
      <c r="AF50" s="90" t="s">
        <v>89</v>
      </c>
      <c r="AG50" s="90" t="s">
        <v>89</v>
      </c>
      <c r="AH50" s="90" t="s">
        <v>89</v>
      </c>
      <c r="AI50" s="90" t="s">
        <v>89</v>
      </c>
      <c r="AJ50" s="90" t="s">
        <v>89</v>
      </c>
      <c r="AK50" s="90" t="s">
        <v>89</v>
      </c>
      <c r="AL50" s="90" t="s">
        <v>89</v>
      </c>
      <c r="AM50" s="90" t="s">
        <v>89</v>
      </c>
      <c r="AN50" s="90" t="s">
        <v>89</v>
      </c>
      <c r="AO50" s="90" t="s">
        <v>89</v>
      </c>
      <c r="AP50" s="90" t="s">
        <v>89</v>
      </c>
      <c r="AQ50" s="90" t="s">
        <v>89</v>
      </c>
      <c r="AR50" s="90" t="s">
        <v>89</v>
      </c>
      <c r="AS50" s="90" t="s">
        <v>89</v>
      </c>
      <c r="AT50" s="90" t="s">
        <v>89</v>
      </c>
      <c r="AU50" s="90" t="s">
        <v>89</v>
      </c>
      <c r="AV50" s="90" t="s">
        <v>89</v>
      </c>
      <c r="AW50" s="90" t="s">
        <v>89</v>
      </c>
      <c r="AX50" s="90" t="s">
        <v>89</v>
      </c>
      <c r="AY50" s="90" t="s">
        <v>89</v>
      </c>
      <c r="AZ50" s="90" t="s">
        <v>89</v>
      </c>
      <c r="BA50" s="90" t="s">
        <v>89</v>
      </c>
      <c r="BB50" s="90" t="s">
        <v>89</v>
      </c>
      <c r="BC50" s="90" t="s">
        <v>89</v>
      </c>
      <c r="BD50" s="90" t="s">
        <v>89</v>
      </c>
      <c r="BE50" s="90" t="s">
        <v>89</v>
      </c>
      <c r="BF50" s="90" t="s">
        <v>89</v>
      </c>
      <c r="BG50" s="90" t="s">
        <v>89</v>
      </c>
      <c r="BH50" s="90" t="s">
        <v>89</v>
      </c>
      <c r="BI50" s="90" t="s">
        <v>89</v>
      </c>
      <c r="BJ50" s="90" t="s">
        <v>89</v>
      </c>
      <c r="BK50" s="90" t="s">
        <v>89</v>
      </c>
      <c r="BL50" s="90" t="s">
        <v>89</v>
      </c>
      <c r="BM50" s="90" t="s">
        <v>89</v>
      </c>
      <c r="BN50" s="90" t="s">
        <v>89</v>
      </c>
      <c r="BO50" s="90" t="s">
        <v>89</v>
      </c>
      <c r="BP50" s="90" t="s">
        <v>89</v>
      </c>
      <c r="BQ50" s="90">
        <v>0</v>
      </c>
      <c r="BR50" s="90">
        <v>0</v>
      </c>
      <c r="BS50" s="90">
        <v>0</v>
      </c>
      <c r="BT50" s="90">
        <v>0</v>
      </c>
      <c r="BU50" s="90">
        <v>0</v>
      </c>
      <c r="BV50" s="90">
        <v>0</v>
      </c>
      <c r="BW50" s="90">
        <v>0</v>
      </c>
      <c r="BX50" s="90">
        <v>0</v>
      </c>
      <c r="BY50" s="90">
        <v>0</v>
      </c>
      <c r="BZ50" s="90">
        <v>0</v>
      </c>
      <c r="CA50" s="90">
        <v>0</v>
      </c>
      <c r="CB50" s="90">
        <v>0</v>
      </c>
      <c r="CC50" s="90">
        <v>0</v>
      </c>
      <c r="CD50" s="90">
        <v>0</v>
      </c>
      <c r="CE50" s="90">
        <v>0</v>
      </c>
      <c r="CF50" s="90">
        <v>0</v>
      </c>
      <c r="CG50" s="90">
        <v>0</v>
      </c>
      <c r="CH50" s="90">
        <v>0</v>
      </c>
      <c r="CI50" s="90">
        <v>0</v>
      </c>
      <c r="CJ50" s="90">
        <v>0</v>
      </c>
      <c r="CK50" s="90">
        <v>0</v>
      </c>
      <c r="CL50" s="90">
        <v>0</v>
      </c>
      <c r="CM50" s="90">
        <v>0</v>
      </c>
      <c r="CN50" s="90">
        <v>0</v>
      </c>
      <c r="CO50" s="90">
        <v>0</v>
      </c>
      <c r="CP50" s="90">
        <v>0</v>
      </c>
      <c r="CQ50" s="90">
        <v>0</v>
      </c>
      <c r="CR50" s="90">
        <v>0</v>
      </c>
      <c r="CS50" s="90">
        <v>0</v>
      </c>
      <c r="CT50" s="90">
        <v>0</v>
      </c>
      <c r="CU50" s="90">
        <v>0</v>
      </c>
      <c r="CV50" s="90">
        <v>0</v>
      </c>
      <c r="CW50" s="90">
        <v>0</v>
      </c>
      <c r="CX50" s="90">
        <v>0</v>
      </c>
      <c r="CY50" s="90">
        <v>0</v>
      </c>
      <c r="CZ50" s="90">
        <v>0</v>
      </c>
      <c r="DA50" s="90">
        <v>0</v>
      </c>
      <c r="DB50" s="90">
        <v>0</v>
      </c>
      <c r="DC50" s="90">
        <v>0</v>
      </c>
      <c r="DD50" s="90">
        <v>0</v>
      </c>
      <c r="DE50" s="90">
        <v>0</v>
      </c>
      <c r="DF50" s="90">
        <v>0</v>
      </c>
      <c r="DG50" s="90">
        <v>0</v>
      </c>
      <c r="DH50" s="90">
        <v>0</v>
      </c>
      <c r="DI50" s="90">
        <v>0</v>
      </c>
      <c r="DJ50" s="90">
        <v>0</v>
      </c>
      <c r="DK50" s="90">
        <v>0</v>
      </c>
      <c r="DL50" s="90">
        <v>0</v>
      </c>
      <c r="DM50" s="90">
        <v>0</v>
      </c>
      <c r="DN50" s="90">
        <v>0</v>
      </c>
      <c r="DO50" s="90">
        <v>0</v>
      </c>
      <c r="DP50" s="90">
        <v>0</v>
      </c>
      <c r="DQ50" s="90">
        <v>0</v>
      </c>
      <c r="DR50" s="90">
        <v>0</v>
      </c>
      <c r="DS50" s="90">
        <v>0</v>
      </c>
      <c r="DT50" s="90">
        <v>0</v>
      </c>
      <c r="DU50" s="90">
        <v>0</v>
      </c>
      <c r="DV50" s="90">
        <v>0</v>
      </c>
      <c r="DW50" s="90">
        <v>0</v>
      </c>
      <c r="DX50" s="90">
        <v>0</v>
      </c>
      <c r="DY50" s="141">
        <v>0</v>
      </c>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1"/>
      <c r="FK50" s="1"/>
      <c r="FL50" s="1"/>
      <c r="FM50" s="1"/>
    </row>
    <row r="51" spans="1:169" ht="15" customHeight="1">
      <c r="A51" s="137" t="s">
        <v>75</v>
      </c>
      <c r="B51" s="116" t="s">
        <v>89</v>
      </c>
      <c r="C51" s="90" t="s">
        <v>89</v>
      </c>
      <c r="D51" s="90" t="s">
        <v>89</v>
      </c>
      <c r="E51" s="90" t="s">
        <v>89</v>
      </c>
      <c r="F51" s="90" t="s">
        <v>89</v>
      </c>
      <c r="G51" s="90" t="s">
        <v>89</v>
      </c>
      <c r="H51" s="90" t="s">
        <v>89</v>
      </c>
      <c r="I51" s="90" t="s">
        <v>89</v>
      </c>
      <c r="J51" s="90" t="s">
        <v>89</v>
      </c>
      <c r="K51" s="90" t="s">
        <v>89</v>
      </c>
      <c r="L51" s="90" t="s">
        <v>89</v>
      </c>
      <c r="M51" s="80">
        <v>1</v>
      </c>
      <c r="N51" s="80">
        <v>1</v>
      </c>
      <c r="O51" s="80">
        <v>1</v>
      </c>
      <c r="P51" s="80">
        <v>1</v>
      </c>
      <c r="Q51" s="80">
        <v>1</v>
      </c>
      <c r="R51" s="80">
        <v>1</v>
      </c>
      <c r="S51" s="80">
        <v>1</v>
      </c>
      <c r="T51" s="80">
        <v>1</v>
      </c>
      <c r="U51" s="80">
        <v>1</v>
      </c>
      <c r="V51" s="80">
        <v>1</v>
      </c>
      <c r="W51" s="80">
        <v>1</v>
      </c>
      <c r="X51" s="80">
        <v>1</v>
      </c>
      <c r="Y51" s="80">
        <v>1</v>
      </c>
      <c r="Z51" s="80">
        <v>1</v>
      </c>
      <c r="AA51" s="80">
        <v>1</v>
      </c>
      <c r="AB51" s="80">
        <v>1</v>
      </c>
      <c r="AC51" s="80">
        <v>1</v>
      </c>
      <c r="AD51" s="80">
        <v>1</v>
      </c>
      <c r="AE51" s="80">
        <v>1</v>
      </c>
      <c r="AF51" s="80">
        <v>1</v>
      </c>
      <c r="AG51" s="80">
        <v>1</v>
      </c>
      <c r="AH51" s="80">
        <v>1</v>
      </c>
      <c r="AI51" s="80">
        <v>1</v>
      </c>
      <c r="AJ51" s="80">
        <v>1</v>
      </c>
      <c r="AK51" s="80">
        <v>1</v>
      </c>
      <c r="AL51" s="80">
        <v>1</v>
      </c>
      <c r="AM51" s="80">
        <v>1</v>
      </c>
      <c r="AN51" s="90">
        <v>1</v>
      </c>
      <c r="AO51" s="90">
        <v>1</v>
      </c>
      <c r="AP51" s="90">
        <v>1</v>
      </c>
      <c r="AQ51" s="90">
        <v>0.1</v>
      </c>
      <c r="AR51" s="90">
        <v>0.1</v>
      </c>
      <c r="AS51" s="90">
        <v>0.1</v>
      </c>
      <c r="AT51" s="90">
        <v>0.1</v>
      </c>
      <c r="AU51" s="90">
        <v>0.1</v>
      </c>
      <c r="AV51" s="90">
        <v>0.1</v>
      </c>
      <c r="AW51" s="90">
        <v>0.1</v>
      </c>
      <c r="AX51" s="90">
        <v>0.1</v>
      </c>
      <c r="AY51" s="90">
        <v>0.1</v>
      </c>
      <c r="AZ51" s="122">
        <v>0.1</v>
      </c>
      <c r="BA51" s="89">
        <v>0.1</v>
      </c>
      <c r="BB51" s="90">
        <v>0.1</v>
      </c>
      <c r="BC51" s="90">
        <v>0.1</v>
      </c>
      <c r="BD51" s="122">
        <v>0.1</v>
      </c>
      <c r="BE51" s="89">
        <v>0.1</v>
      </c>
      <c r="BF51" s="90">
        <v>0.1</v>
      </c>
      <c r="BG51" s="90">
        <v>0.1</v>
      </c>
      <c r="BH51" s="122">
        <v>0.1</v>
      </c>
      <c r="BI51" s="89">
        <v>0.1</v>
      </c>
      <c r="BJ51" s="90">
        <v>0.1</v>
      </c>
      <c r="BK51" s="90">
        <v>0.1</v>
      </c>
      <c r="BL51" s="122">
        <v>0.1</v>
      </c>
      <c r="BM51" s="89">
        <v>0.1</v>
      </c>
      <c r="BN51" s="90">
        <v>0.1</v>
      </c>
      <c r="BO51" s="90">
        <v>0.1</v>
      </c>
      <c r="BP51" s="122">
        <v>0.1</v>
      </c>
      <c r="BQ51" s="89">
        <v>0.1</v>
      </c>
      <c r="BR51" s="90">
        <v>0.1</v>
      </c>
      <c r="BS51" s="90">
        <v>0.1</v>
      </c>
      <c r="BT51" s="90">
        <v>0.1</v>
      </c>
      <c r="BU51" s="90">
        <v>0.1</v>
      </c>
      <c r="BV51" s="90">
        <v>0.1</v>
      </c>
      <c r="BW51" s="90">
        <v>0.1</v>
      </c>
      <c r="BX51" s="90">
        <v>0.1</v>
      </c>
      <c r="BY51" s="90">
        <v>0.1</v>
      </c>
      <c r="BZ51" s="90">
        <v>0.1</v>
      </c>
      <c r="CA51" s="90">
        <v>0.1</v>
      </c>
      <c r="CB51" s="90">
        <v>0</v>
      </c>
      <c r="CC51" s="90">
        <v>0</v>
      </c>
      <c r="CD51" s="90">
        <v>0</v>
      </c>
      <c r="CE51" s="90">
        <v>0</v>
      </c>
      <c r="CF51" s="90">
        <v>0</v>
      </c>
      <c r="CG51" s="90">
        <v>0</v>
      </c>
      <c r="CH51" s="90">
        <v>0</v>
      </c>
      <c r="CI51" s="90">
        <v>0</v>
      </c>
      <c r="CJ51" s="90">
        <v>0</v>
      </c>
      <c r="CK51" s="90">
        <v>0</v>
      </c>
      <c r="CL51" s="90">
        <v>0</v>
      </c>
      <c r="CM51" s="90">
        <v>0</v>
      </c>
      <c r="CN51" s="90">
        <v>0</v>
      </c>
      <c r="CO51" s="90">
        <v>0</v>
      </c>
      <c r="CP51" s="90">
        <v>0</v>
      </c>
      <c r="CQ51" s="90">
        <v>0</v>
      </c>
      <c r="CR51" s="90">
        <v>0</v>
      </c>
      <c r="CS51" s="90">
        <v>0</v>
      </c>
      <c r="CT51" s="90">
        <v>0</v>
      </c>
      <c r="CU51" s="90">
        <v>0</v>
      </c>
      <c r="CV51" s="90">
        <v>0</v>
      </c>
      <c r="CW51" s="90">
        <v>0</v>
      </c>
      <c r="CX51" s="90">
        <v>0</v>
      </c>
      <c r="CY51" s="90">
        <v>0</v>
      </c>
      <c r="CZ51" s="90">
        <v>0</v>
      </c>
      <c r="DA51" s="90">
        <v>0</v>
      </c>
      <c r="DB51" s="90">
        <v>0</v>
      </c>
      <c r="DC51" s="90">
        <v>0</v>
      </c>
      <c r="DD51" s="90">
        <v>0</v>
      </c>
      <c r="DE51" s="90">
        <v>0</v>
      </c>
      <c r="DF51" s="90">
        <v>0</v>
      </c>
      <c r="DG51" s="90">
        <v>0</v>
      </c>
      <c r="DH51" s="90">
        <v>0</v>
      </c>
      <c r="DI51" s="90">
        <v>0</v>
      </c>
      <c r="DJ51" s="90">
        <v>0</v>
      </c>
      <c r="DK51" s="90">
        <v>0</v>
      </c>
      <c r="DL51" s="90">
        <v>0</v>
      </c>
      <c r="DM51" s="90">
        <v>0</v>
      </c>
      <c r="DN51" s="90">
        <v>0</v>
      </c>
      <c r="DO51" s="90">
        <v>0</v>
      </c>
      <c r="DP51" s="90">
        <v>0</v>
      </c>
      <c r="DQ51" s="90">
        <v>0</v>
      </c>
      <c r="DR51" s="90">
        <v>0</v>
      </c>
      <c r="DS51" s="90">
        <v>0</v>
      </c>
      <c r="DT51" s="90">
        <v>0</v>
      </c>
      <c r="DU51" s="90">
        <v>0</v>
      </c>
      <c r="DV51" s="90">
        <v>0</v>
      </c>
      <c r="DW51" s="90">
        <v>0</v>
      </c>
      <c r="DX51" s="90">
        <v>0</v>
      </c>
      <c r="DY51" s="141">
        <v>0</v>
      </c>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row>
    <row r="52" spans="1:169" ht="15" customHeight="1">
      <c r="A52" s="138" t="s">
        <v>76</v>
      </c>
      <c r="B52" s="116" t="s">
        <v>89</v>
      </c>
      <c r="C52" s="90" t="s">
        <v>89</v>
      </c>
      <c r="D52" s="90" t="s">
        <v>89</v>
      </c>
      <c r="E52" s="90" t="s">
        <v>89</v>
      </c>
      <c r="F52" s="90" t="s">
        <v>89</v>
      </c>
      <c r="G52" s="90" t="s">
        <v>89</v>
      </c>
      <c r="H52" s="90" t="s">
        <v>89</v>
      </c>
      <c r="I52" s="90" t="s">
        <v>89</v>
      </c>
      <c r="J52" s="90" t="s">
        <v>89</v>
      </c>
      <c r="K52" s="90" t="s">
        <v>89</v>
      </c>
      <c r="L52" s="90" t="s">
        <v>89</v>
      </c>
      <c r="M52" s="90" t="s">
        <v>89</v>
      </c>
      <c r="N52" s="90" t="s">
        <v>89</v>
      </c>
      <c r="O52" s="90" t="s">
        <v>89</v>
      </c>
      <c r="P52" s="90" t="s">
        <v>89</v>
      </c>
      <c r="Q52" s="90" t="s">
        <v>89</v>
      </c>
      <c r="R52" s="90" t="s">
        <v>89</v>
      </c>
      <c r="S52" s="90" t="s">
        <v>89</v>
      </c>
      <c r="T52" s="90" t="s">
        <v>89</v>
      </c>
      <c r="U52" s="90" t="s">
        <v>89</v>
      </c>
      <c r="V52" s="90" t="s">
        <v>89</v>
      </c>
      <c r="W52" s="90" t="s">
        <v>89</v>
      </c>
      <c r="X52" s="90" t="s">
        <v>89</v>
      </c>
      <c r="Y52" s="90" t="s">
        <v>89</v>
      </c>
      <c r="Z52" s="90" t="s">
        <v>89</v>
      </c>
      <c r="AA52" s="90" t="s">
        <v>89</v>
      </c>
      <c r="AB52" s="90" t="s">
        <v>89</v>
      </c>
      <c r="AC52" s="90" t="s">
        <v>89</v>
      </c>
      <c r="AD52" s="90" t="s">
        <v>89</v>
      </c>
      <c r="AE52" s="90" t="s">
        <v>89</v>
      </c>
      <c r="AF52" s="90" t="s">
        <v>89</v>
      </c>
      <c r="AG52" s="90" t="s">
        <v>89</v>
      </c>
      <c r="AH52" s="90" t="s">
        <v>89</v>
      </c>
      <c r="AI52" s="90" t="s">
        <v>89</v>
      </c>
      <c r="AJ52" s="90" t="s">
        <v>89</v>
      </c>
      <c r="AK52" s="90" t="s">
        <v>89</v>
      </c>
      <c r="AL52" s="90" t="s">
        <v>89</v>
      </c>
      <c r="AM52" s="90" t="s">
        <v>89</v>
      </c>
      <c r="AN52" s="90" t="s">
        <v>89</v>
      </c>
      <c r="AO52" s="90" t="s">
        <v>89</v>
      </c>
      <c r="AP52" s="90" t="s">
        <v>89</v>
      </c>
      <c r="AQ52" s="90" t="s">
        <v>89</v>
      </c>
      <c r="AR52" s="90" t="s">
        <v>89</v>
      </c>
      <c r="AS52" s="90" t="s">
        <v>89</v>
      </c>
      <c r="AT52" s="90" t="s">
        <v>89</v>
      </c>
      <c r="AU52" s="90" t="s">
        <v>89</v>
      </c>
      <c r="AV52" s="90" t="s">
        <v>89</v>
      </c>
      <c r="AW52" s="90" t="s">
        <v>89</v>
      </c>
      <c r="AX52" s="90" t="s">
        <v>89</v>
      </c>
      <c r="AY52" s="90" t="s">
        <v>89</v>
      </c>
      <c r="AZ52" s="90" t="s">
        <v>89</v>
      </c>
      <c r="BA52" s="90" t="s">
        <v>89</v>
      </c>
      <c r="BB52" s="90" t="s">
        <v>89</v>
      </c>
      <c r="BC52" s="90" t="s">
        <v>89</v>
      </c>
      <c r="BD52" s="90" t="s">
        <v>89</v>
      </c>
      <c r="BE52" s="90" t="s">
        <v>89</v>
      </c>
      <c r="BF52" s="90" t="s">
        <v>89</v>
      </c>
      <c r="BG52" s="90" t="s">
        <v>89</v>
      </c>
      <c r="BH52" s="90" t="s">
        <v>89</v>
      </c>
      <c r="BI52" s="90" t="s">
        <v>89</v>
      </c>
      <c r="BJ52" s="90" t="s">
        <v>89</v>
      </c>
      <c r="BK52" s="90" t="s">
        <v>89</v>
      </c>
      <c r="BL52" s="90" t="s">
        <v>89</v>
      </c>
      <c r="BM52" s="90" t="s">
        <v>89</v>
      </c>
      <c r="BN52" s="90" t="s">
        <v>89</v>
      </c>
      <c r="BO52" s="90" t="s">
        <v>89</v>
      </c>
      <c r="BP52" s="90" t="s">
        <v>89</v>
      </c>
      <c r="BQ52" s="90" t="s">
        <v>89</v>
      </c>
      <c r="BR52" s="90" t="s">
        <v>89</v>
      </c>
      <c r="BS52" s="90" t="s">
        <v>89</v>
      </c>
      <c r="BT52" s="90" t="s">
        <v>89</v>
      </c>
      <c r="BU52" s="90" t="s">
        <v>89</v>
      </c>
      <c r="BV52" s="90" t="s">
        <v>89</v>
      </c>
      <c r="BW52" s="90" t="s">
        <v>89</v>
      </c>
      <c r="BX52" s="90" t="s">
        <v>89</v>
      </c>
      <c r="BY52" s="90" t="s">
        <v>89</v>
      </c>
      <c r="BZ52" s="90" t="s">
        <v>89</v>
      </c>
      <c r="CA52" s="90" t="s">
        <v>89</v>
      </c>
      <c r="CB52" s="90" t="s">
        <v>89</v>
      </c>
      <c r="CC52" s="90" t="s">
        <v>89</v>
      </c>
      <c r="CD52" s="90" t="s">
        <v>89</v>
      </c>
      <c r="CE52" s="90" t="s">
        <v>89</v>
      </c>
      <c r="CF52" s="90" t="s">
        <v>89</v>
      </c>
      <c r="CG52" s="90" t="s">
        <v>89</v>
      </c>
      <c r="CH52" s="90" t="s">
        <v>89</v>
      </c>
      <c r="CI52" s="90" t="s">
        <v>89</v>
      </c>
      <c r="CJ52" s="90" t="s">
        <v>89</v>
      </c>
      <c r="CK52" s="90" t="s">
        <v>89</v>
      </c>
      <c r="CL52" s="90" t="s">
        <v>89</v>
      </c>
      <c r="CM52" s="90" t="s">
        <v>89</v>
      </c>
      <c r="CN52" s="90" t="s">
        <v>89</v>
      </c>
      <c r="CO52" s="90" t="s">
        <v>89</v>
      </c>
      <c r="CP52" s="90" t="s">
        <v>89</v>
      </c>
      <c r="CQ52" s="90" t="s">
        <v>89</v>
      </c>
      <c r="CR52" s="90" t="s">
        <v>89</v>
      </c>
      <c r="CS52" s="90" t="s">
        <v>89</v>
      </c>
      <c r="CT52" s="90" t="s">
        <v>89</v>
      </c>
      <c r="CU52" s="90" t="s">
        <v>89</v>
      </c>
      <c r="CV52" s="90" t="s">
        <v>89</v>
      </c>
      <c r="CW52" s="90" t="s">
        <v>89</v>
      </c>
      <c r="CX52" s="90" t="s">
        <v>89</v>
      </c>
      <c r="CY52" s="90" t="s">
        <v>89</v>
      </c>
      <c r="CZ52" s="90" t="s">
        <v>89</v>
      </c>
      <c r="DA52" s="90" t="s">
        <v>89</v>
      </c>
      <c r="DB52" s="90" t="s">
        <v>89</v>
      </c>
      <c r="DC52" s="90" t="s">
        <v>89</v>
      </c>
      <c r="DD52" s="90" t="s">
        <v>89</v>
      </c>
      <c r="DE52" s="90" t="s">
        <v>89</v>
      </c>
      <c r="DF52" s="90" t="s">
        <v>89</v>
      </c>
      <c r="DG52" s="90" t="s">
        <v>89</v>
      </c>
      <c r="DH52" s="90" t="s">
        <v>89</v>
      </c>
      <c r="DI52" s="90" t="s">
        <v>89</v>
      </c>
      <c r="DJ52" s="90" t="s">
        <v>89</v>
      </c>
      <c r="DK52" s="90" t="s">
        <v>89</v>
      </c>
      <c r="DL52" s="90" t="s">
        <v>89</v>
      </c>
      <c r="DM52" s="90" t="s">
        <v>89</v>
      </c>
      <c r="DN52" s="90" t="s">
        <v>89</v>
      </c>
      <c r="DO52" s="90" t="s">
        <v>89</v>
      </c>
      <c r="DP52" s="90" t="s">
        <v>89</v>
      </c>
      <c r="DQ52" s="90" t="s">
        <v>89</v>
      </c>
      <c r="DR52" s="90" t="s">
        <v>89</v>
      </c>
      <c r="DS52" s="90" t="s">
        <v>89</v>
      </c>
      <c r="DT52" s="90" t="s">
        <v>89</v>
      </c>
      <c r="DU52" s="90" t="s">
        <v>89</v>
      </c>
      <c r="DV52" s="90" t="s">
        <v>89</v>
      </c>
      <c r="DW52" s="90" t="s">
        <v>89</v>
      </c>
      <c r="DX52" s="90" t="s">
        <v>89</v>
      </c>
      <c r="DY52" s="142" t="s">
        <v>89</v>
      </c>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row>
    <row r="53" spans="1:169" ht="15" customHeight="1">
      <c r="A53" s="36"/>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143"/>
      <c r="DZ53" s="8"/>
      <c r="EA53" s="8"/>
      <c r="EB53" s="8"/>
      <c r="EC53" s="8"/>
      <c r="ED53" s="8"/>
      <c r="EE53" s="8"/>
      <c r="EF53" s="8"/>
      <c r="EG53" s="8"/>
      <c r="EH53" s="8"/>
      <c r="EI53" s="8"/>
      <c r="EJ53" s="8"/>
      <c r="EK53" s="8"/>
      <c r="EL53" s="8"/>
      <c r="EM53" s="8"/>
      <c r="EN53" s="8"/>
      <c r="EO53" s="8"/>
      <c r="EP53" s="8"/>
      <c r="EQ53" s="8"/>
      <c r="ER53" s="8"/>
      <c r="ES53" s="8"/>
      <c r="ET53" s="8"/>
      <c r="EU53" s="8"/>
      <c r="EV53" s="8"/>
      <c r="EW53" s="8"/>
      <c r="EX53" s="8"/>
      <c r="EY53" s="8"/>
      <c r="EZ53" s="8"/>
      <c r="FA53" s="8"/>
      <c r="FB53" s="8"/>
      <c r="FC53" s="8"/>
      <c r="FD53" s="8"/>
      <c r="FE53" s="8"/>
      <c r="FF53" s="8"/>
      <c r="FG53" s="8"/>
      <c r="FH53" s="8"/>
      <c r="FI53" s="8"/>
      <c r="FJ53" s="8"/>
      <c r="FK53" s="8"/>
      <c r="FL53" s="8"/>
      <c r="FM53" s="8"/>
    </row>
    <row r="54" spans="1:169" ht="15" customHeight="1">
      <c r="A54" s="35" t="s">
        <v>93</v>
      </c>
      <c r="B54" s="149">
        <v>0</v>
      </c>
      <c r="C54" s="150">
        <v>0</v>
      </c>
      <c r="D54" s="150">
        <v>0</v>
      </c>
      <c r="E54" s="150">
        <v>0</v>
      </c>
      <c r="F54" s="150">
        <v>0</v>
      </c>
      <c r="G54" s="150">
        <v>0</v>
      </c>
      <c r="H54" s="150">
        <v>0</v>
      </c>
      <c r="I54" s="150">
        <v>0</v>
      </c>
      <c r="J54" s="150">
        <v>0</v>
      </c>
      <c r="K54" s="151">
        <v>0.01</v>
      </c>
      <c r="L54" s="151">
        <v>0.01</v>
      </c>
      <c r="M54" s="151">
        <v>0.01</v>
      </c>
      <c r="N54" s="151">
        <v>0.01</v>
      </c>
      <c r="O54" s="151">
        <v>0.01</v>
      </c>
      <c r="P54" s="151">
        <v>0.01</v>
      </c>
      <c r="Q54" s="152">
        <v>0.01</v>
      </c>
      <c r="R54" s="152">
        <v>0.02</v>
      </c>
      <c r="S54" s="152">
        <v>0.06</v>
      </c>
      <c r="T54" s="151">
        <v>0.12</v>
      </c>
      <c r="U54" s="151">
        <v>0.1</v>
      </c>
      <c r="V54" s="151">
        <v>0.1</v>
      </c>
      <c r="W54" s="151">
        <v>0.1</v>
      </c>
      <c r="X54" s="151">
        <v>0.125</v>
      </c>
      <c r="Y54" s="151">
        <v>0.125</v>
      </c>
      <c r="Z54" s="151">
        <v>0.125</v>
      </c>
      <c r="AA54" s="151">
        <v>0.13</v>
      </c>
      <c r="AB54" s="151">
        <v>0.13500000000000001</v>
      </c>
      <c r="AC54" s="151">
        <v>0.13500000000000001</v>
      </c>
      <c r="AD54" s="151">
        <v>0.12</v>
      </c>
      <c r="AE54" s="151">
        <v>0.11</v>
      </c>
      <c r="AF54" s="151">
        <v>0.12</v>
      </c>
      <c r="AG54" s="151">
        <v>0.12</v>
      </c>
      <c r="AH54" s="151">
        <v>0.13750000000000001</v>
      </c>
      <c r="AI54" s="151">
        <v>0.13750000000000001</v>
      </c>
      <c r="AJ54" s="151">
        <v>0.13750000000000001</v>
      </c>
      <c r="AK54" s="151">
        <v>0.13750000000000001</v>
      </c>
      <c r="AL54" s="151">
        <v>0.15</v>
      </c>
      <c r="AM54" s="151">
        <v>0.15</v>
      </c>
      <c r="AN54" s="151">
        <v>0.19</v>
      </c>
      <c r="AO54" s="151">
        <v>0.19</v>
      </c>
      <c r="AP54" s="151">
        <v>0.24</v>
      </c>
      <c r="AQ54" s="151">
        <v>0.31</v>
      </c>
      <c r="AR54" s="151">
        <v>0.4</v>
      </c>
      <c r="AS54" s="151">
        <v>0.4</v>
      </c>
      <c r="AT54" s="151">
        <v>0.4</v>
      </c>
      <c r="AU54" s="151">
        <v>0.4</v>
      </c>
      <c r="AV54" s="151">
        <v>0.38</v>
      </c>
      <c r="AW54" s="151">
        <v>0.38</v>
      </c>
      <c r="AX54" s="151">
        <v>0.38</v>
      </c>
      <c r="AY54" s="151">
        <v>0.38</v>
      </c>
      <c r="AZ54" s="151">
        <v>0.42</v>
      </c>
      <c r="BA54" s="151">
        <v>0.50749999999999995</v>
      </c>
      <c r="BB54" s="151">
        <v>0.52</v>
      </c>
      <c r="BC54" s="151">
        <v>0.52</v>
      </c>
      <c r="BD54" s="151">
        <v>0.52</v>
      </c>
      <c r="BE54" s="151">
        <v>0.52</v>
      </c>
      <c r="BF54" s="151">
        <v>0.52</v>
      </c>
      <c r="BG54" s="151">
        <v>0.52</v>
      </c>
      <c r="BH54" s="151">
        <v>0.52</v>
      </c>
      <c r="BI54" s="151">
        <v>0.52</v>
      </c>
      <c r="BJ54" s="151">
        <v>0.52</v>
      </c>
      <c r="BK54" s="151">
        <v>0.52</v>
      </c>
      <c r="BL54" s="151">
        <v>0.52</v>
      </c>
      <c r="BM54" s="151">
        <v>0.52</v>
      </c>
      <c r="BN54" s="151">
        <v>0.5</v>
      </c>
      <c r="BO54" s="151">
        <v>0.48</v>
      </c>
      <c r="BP54" s="151">
        <v>0.48</v>
      </c>
      <c r="BQ54" s="151">
        <v>0.48</v>
      </c>
      <c r="BR54" s="151">
        <v>0.52800000000000002</v>
      </c>
      <c r="BS54" s="151">
        <v>0.52800000000000002</v>
      </c>
      <c r="BT54" s="151">
        <v>0.49200000000000005</v>
      </c>
      <c r="BU54" s="151">
        <v>0.48</v>
      </c>
      <c r="BV54" s="151">
        <v>0.48</v>
      </c>
      <c r="BW54" s="151">
        <v>0.48</v>
      </c>
      <c r="BX54" s="151">
        <v>0.48</v>
      </c>
      <c r="BY54" s="151">
        <v>0.48</v>
      </c>
      <c r="BZ54" s="151">
        <v>0.48</v>
      </c>
      <c r="CA54" s="151">
        <v>0.48</v>
      </c>
      <c r="CB54" s="151">
        <v>0.48</v>
      </c>
      <c r="CC54" s="151">
        <v>0.46</v>
      </c>
      <c r="CD54" s="151">
        <v>0.46</v>
      </c>
      <c r="CE54" s="151">
        <v>0.46</v>
      </c>
      <c r="CF54" s="151">
        <v>0.46</v>
      </c>
      <c r="CG54" s="151">
        <v>0.46</v>
      </c>
      <c r="CH54" s="151">
        <v>0.46</v>
      </c>
      <c r="CI54" s="151">
        <v>0.46</v>
      </c>
      <c r="CJ54" s="151">
        <v>0.46</v>
      </c>
      <c r="CK54" s="151">
        <v>0.4</v>
      </c>
      <c r="CL54" s="151">
        <v>0.34</v>
      </c>
      <c r="CM54" s="151">
        <v>0.34</v>
      </c>
      <c r="CN54" s="151">
        <v>0.34</v>
      </c>
      <c r="CO54" s="151">
        <v>0.34</v>
      </c>
      <c r="CP54" s="151">
        <v>0.34</v>
      </c>
      <c r="CQ54" s="151">
        <v>0.35</v>
      </c>
      <c r="CR54" s="151">
        <v>0.35</v>
      </c>
      <c r="CS54" s="151">
        <v>0.35</v>
      </c>
      <c r="CT54" s="151">
        <v>0.35</v>
      </c>
      <c r="CU54" s="151">
        <v>0.35</v>
      </c>
      <c r="CV54" s="151">
        <v>0.35</v>
      </c>
      <c r="CW54" s="151">
        <v>0.35</v>
      </c>
      <c r="CX54" s="151">
        <v>0.35</v>
      </c>
      <c r="CY54" s="151">
        <v>0.35</v>
      </c>
      <c r="CZ54" s="151">
        <v>0.35</v>
      </c>
      <c r="DA54" s="151">
        <v>0.35</v>
      </c>
      <c r="DB54" s="151">
        <v>0.35</v>
      </c>
      <c r="DC54" s="151">
        <v>0.35</v>
      </c>
      <c r="DD54" s="151">
        <v>0.35</v>
      </c>
      <c r="DE54" s="151">
        <v>0.35</v>
      </c>
      <c r="DF54" s="151">
        <v>0.35</v>
      </c>
      <c r="DG54" s="151">
        <v>0.35</v>
      </c>
      <c r="DH54" s="151">
        <v>0.35</v>
      </c>
      <c r="DI54" s="151">
        <v>0.35</v>
      </c>
      <c r="DJ54" s="151">
        <v>0.35</v>
      </c>
      <c r="DK54" s="151">
        <v>0.35</v>
      </c>
      <c r="DL54" s="151">
        <v>0.35</v>
      </c>
      <c r="DM54" s="151">
        <v>0.35</v>
      </c>
      <c r="DN54" s="151">
        <v>0.35</v>
      </c>
      <c r="DO54" s="151">
        <v>0.35</v>
      </c>
      <c r="DP54" s="151">
        <v>0.21</v>
      </c>
      <c r="DQ54" s="151">
        <v>0.21</v>
      </c>
      <c r="DR54" s="151">
        <v>0.21</v>
      </c>
      <c r="DS54" s="151">
        <v>0.21</v>
      </c>
      <c r="DT54" s="151">
        <v>0.21</v>
      </c>
      <c r="DU54" s="151">
        <v>0.21</v>
      </c>
      <c r="DV54" s="151">
        <v>0.21</v>
      </c>
      <c r="DW54" s="151">
        <v>0.21</v>
      </c>
      <c r="DX54" s="151">
        <v>0.21</v>
      </c>
      <c r="DY54" s="146">
        <v>0.21</v>
      </c>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row>
    <row r="55" spans="1:169" ht="15" customHeight="1">
      <c r="A55" s="101"/>
      <c r="B55" s="102"/>
      <c r="C55" s="103"/>
      <c r="D55" s="103"/>
      <c r="E55" s="103"/>
      <c r="F55" s="103"/>
      <c r="G55" s="103"/>
      <c r="H55" s="103"/>
      <c r="I55" s="103"/>
      <c r="J55" s="103"/>
      <c r="K55" s="22"/>
      <c r="L55" s="22"/>
      <c r="M55" s="22"/>
      <c r="N55" s="22"/>
      <c r="O55" s="22"/>
      <c r="P55" s="22"/>
      <c r="Q55" s="100"/>
      <c r="R55" s="100"/>
      <c r="S55" s="100"/>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V55" s="22"/>
      <c r="BW55" s="22"/>
      <c r="BX55" s="22"/>
      <c r="BY55" s="22"/>
      <c r="BZ55" s="22"/>
      <c r="CA55" s="22"/>
      <c r="CB55" s="22"/>
      <c r="CC55" s="22"/>
      <c r="CD55" s="22"/>
      <c r="CE55" s="22"/>
      <c r="CF55" s="22"/>
      <c r="CG55" s="22"/>
      <c r="CH55" s="22"/>
      <c r="CI55" s="22"/>
      <c r="CJ55" s="22"/>
      <c r="CK55" s="22"/>
      <c r="CL55" s="22"/>
      <c r="CM55" s="22"/>
      <c r="CN55" s="22"/>
      <c r="CO55" s="22"/>
      <c r="CP55" s="22"/>
      <c r="CQ55" s="22"/>
      <c r="CR55" s="22"/>
      <c r="CS55" s="22"/>
      <c r="CT55" s="22"/>
      <c r="CU55" s="22"/>
      <c r="CV55" s="22"/>
      <c r="CW55" s="22"/>
      <c r="CX55" s="22"/>
      <c r="CY55" s="22"/>
      <c r="CZ55" s="22"/>
      <c r="DA55" s="22"/>
      <c r="DB55" s="22"/>
      <c r="DC55" s="22"/>
      <c r="DD55" s="22"/>
      <c r="DE55" s="22"/>
      <c r="DF55" s="22"/>
      <c r="DG55" s="22"/>
      <c r="DH55" s="22"/>
      <c r="DI55" s="22"/>
      <c r="DJ55" s="22"/>
      <c r="DK55" s="22"/>
      <c r="DL55" s="22"/>
      <c r="DM55" s="22"/>
      <c r="DN55" s="22"/>
      <c r="DO55" s="22"/>
      <c r="DP55" s="22"/>
      <c r="DQ55" s="22"/>
      <c r="DR55" s="22"/>
      <c r="DS55" s="22"/>
      <c r="DT55" s="22"/>
      <c r="DU55" s="22"/>
      <c r="DV55" s="22"/>
      <c r="DW55" s="22"/>
      <c r="DX55" s="22"/>
      <c r="DY55" s="11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row>
    <row r="56" spans="1:169" s="115" customFormat="1" ht="15" customHeight="1">
      <c r="A56" s="125" t="s">
        <v>98</v>
      </c>
      <c r="B56" s="111"/>
      <c r="C56" s="111"/>
      <c r="D56" s="111"/>
      <c r="E56" s="111"/>
      <c r="F56" s="111"/>
      <c r="G56" s="111"/>
      <c r="H56" s="111"/>
      <c r="I56" s="111"/>
      <c r="J56" s="111"/>
      <c r="K56" s="111"/>
      <c r="L56" s="111"/>
      <c r="M56" s="112"/>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c r="AS56" s="111"/>
      <c r="AT56" s="111"/>
      <c r="AU56" s="111"/>
      <c r="AV56" s="111"/>
      <c r="AW56" s="111"/>
      <c r="AX56" s="111"/>
      <c r="AY56" s="111"/>
      <c r="AZ56" s="111"/>
      <c r="BA56" s="111"/>
      <c r="BB56" s="111"/>
      <c r="BC56" s="111"/>
      <c r="BD56" s="111"/>
      <c r="BE56" s="111"/>
      <c r="BF56" s="111"/>
      <c r="BG56" s="111"/>
      <c r="BH56" s="111"/>
      <c r="BI56" s="111"/>
      <c r="BJ56" s="111"/>
      <c r="BK56" s="111"/>
      <c r="BL56" s="111"/>
      <c r="BM56" s="111"/>
      <c r="BN56" s="111"/>
      <c r="BO56" s="111"/>
      <c r="BP56" s="111"/>
      <c r="BQ56" s="111"/>
      <c r="BR56" s="111"/>
      <c r="BS56" s="111"/>
      <c r="BT56" s="111"/>
      <c r="BU56" s="111"/>
      <c r="BV56" s="111"/>
      <c r="BW56" s="111"/>
      <c r="BX56" s="111"/>
      <c r="BY56" s="111"/>
      <c r="BZ56" s="111"/>
      <c r="CA56" s="111"/>
      <c r="CB56" s="111"/>
      <c r="CC56" s="111"/>
      <c r="CD56" s="111"/>
      <c r="CE56" s="111"/>
      <c r="CF56" s="111"/>
      <c r="CG56" s="111"/>
      <c r="CH56" s="111"/>
      <c r="CI56" s="111"/>
      <c r="CJ56" s="111"/>
      <c r="CK56" s="111"/>
      <c r="CL56" s="111"/>
      <c r="CM56" s="111"/>
      <c r="CN56" s="111"/>
      <c r="CO56" s="111"/>
      <c r="CP56" s="111"/>
      <c r="CQ56" s="111"/>
      <c r="CR56" s="111"/>
      <c r="CS56" s="111"/>
      <c r="CT56" s="111"/>
      <c r="CU56" s="111"/>
      <c r="CV56" s="111"/>
      <c r="CW56" s="111"/>
      <c r="CX56" s="113"/>
      <c r="CY56" s="113"/>
      <c r="CZ56" s="113"/>
      <c r="DA56" s="113"/>
      <c r="DB56" s="113"/>
      <c r="DC56" s="113"/>
      <c r="DD56" s="113"/>
      <c r="DE56" s="113"/>
      <c r="DF56" s="113"/>
      <c r="DG56" s="113"/>
      <c r="DH56" s="113"/>
      <c r="DI56" s="113"/>
      <c r="DJ56" s="113"/>
      <c r="DK56" s="113"/>
      <c r="DL56" s="113"/>
      <c r="DM56" s="113"/>
      <c r="DN56" s="113"/>
      <c r="DO56" s="113"/>
      <c r="DP56" s="113"/>
      <c r="DQ56" s="113"/>
      <c r="DR56" s="113"/>
      <c r="DS56" s="113"/>
      <c r="DT56" s="113"/>
      <c r="DU56" s="113"/>
      <c r="DV56" s="113"/>
      <c r="DW56" s="113"/>
      <c r="DX56" s="113"/>
      <c r="DY56" s="126"/>
      <c r="DZ56" s="114"/>
      <c r="EA56" s="114"/>
      <c r="EB56" s="114"/>
      <c r="EC56" s="114"/>
      <c r="ED56" s="114"/>
      <c r="EE56" s="114"/>
      <c r="EF56" s="114"/>
      <c r="EG56" s="114"/>
      <c r="EH56" s="114"/>
      <c r="EI56" s="114"/>
      <c r="EJ56" s="114"/>
      <c r="EK56" s="114"/>
      <c r="EL56" s="114"/>
      <c r="EM56" s="114"/>
      <c r="EN56" s="114"/>
      <c r="EO56" s="114"/>
      <c r="EP56" s="114"/>
      <c r="EQ56" s="114"/>
      <c r="ER56" s="114"/>
      <c r="ES56" s="114"/>
      <c r="ET56" s="114"/>
      <c r="EU56" s="114"/>
      <c r="EV56" s="114"/>
      <c r="EW56" s="114"/>
      <c r="EX56" s="114"/>
      <c r="EY56" s="114"/>
      <c r="EZ56" s="114"/>
      <c r="FA56" s="114"/>
      <c r="FB56" s="114"/>
      <c r="FC56" s="114"/>
      <c r="FD56" s="114"/>
      <c r="FE56" s="114"/>
      <c r="FF56" s="114"/>
      <c r="FG56" s="114"/>
      <c r="FH56" s="114"/>
      <c r="FI56" s="114"/>
      <c r="FJ56" s="114"/>
      <c r="FK56" s="114"/>
      <c r="FL56" s="114"/>
      <c r="FM56" s="114"/>
    </row>
    <row r="57" spans="1:169" s="115" customFormat="1" ht="15" customHeight="1">
      <c r="A57" s="71" t="s">
        <v>79</v>
      </c>
      <c r="B57" s="111"/>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AS57" s="111"/>
      <c r="AT57" s="111"/>
      <c r="AU57" s="111"/>
      <c r="AV57" s="111"/>
      <c r="AW57" s="111"/>
      <c r="AX57" s="111"/>
      <c r="AY57" s="111"/>
      <c r="AZ57" s="111"/>
      <c r="BA57" s="111"/>
      <c r="BB57" s="111"/>
      <c r="BC57" s="111"/>
      <c r="BD57" s="111"/>
      <c r="BE57" s="111"/>
      <c r="BF57" s="111"/>
      <c r="BG57" s="111"/>
      <c r="BH57" s="111"/>
      <c r="BI57" s="111"/>
      <c r="BJ57" s="111"/>
      <c r="BK57" s="111"/>
      <c r="BL57" s="111"/>
      <c r="BM57" s="111"/>
      <c r="BN57" s="111"/>
      <c r="BO57" s="111"/>
      <c r="BP57" s="111"/>
      <c r="BQ57" s="111"/>
      <c r="BR57" s="111"/>
      <c r="BS57" s="111"/>
      <c r="BT57" s="111"/>
      <c r="BU57" s="111"/>
      <c r="BV57" s="111"/>
      <c r="BW57" s="111"/>
      <c r="BX57" s="111"/>
      <c r="BY57" s="111"/>
      <c r="BZ57" s="111"/>
      <c r="CA57" s="111"/>
      <c r="CB57" s="111"/>
      <c r="CC57" s="111"/>
      <c r="CD57" s="111"/>
      <c r="CE57" s="111"/>
      <c r="CF57" s="111"/>
      <c r="CG57" s="111"/>
      <c r="CH57" s="111"/>
      <c r="CI57" s="111"/>
      <c r="CJ57" s="111"/>
      <c r="CK57" s="111"/>
      <c r="CL57" s="111"/>
      <c r="CM57" s="111"/>
      <c r="CN57" s="111"/>
      <c r="CO57" s="111"/>
      <c r="CP57" s="111"/>
      <c r="CQ57" s="111"/>
      <c r="CR57" s="111"/>
      <c r="CS57" s="111"/>
      <c r="CT57" s="111"/>
      <c r="CU57" s="111"/>
      <c r="CV57" s="111"/>
      <c r="CW57" s="111"/>
      <c r="CX57" s="113"/>
      <c r="CY57" s="113"/>
      <c r="CZ57" s="113"/>
      <c r="DA57" s="113"/>
      <c r="DB57" s="113"/>
      <c r="DC57" s="113"/>
      <c r="DD57" s="113"/>
      <c r="DE57" s="113"/>
      <c r="DF57" s="113"/>
      <c r="DG57" s="113"/>
      <c r="DH57" s="113"/>
      <c r="DI57" s="113"/>
      <c r="DJ57" s="113"/>
      <c r="DK57" s="113"/>
      <c r="DL57" s="113"/>
      <c r="DM57" s="113"/>
      <c r="DN57" s="113"/>
      <c r="DO57" s="113"/>
      <c r="DP57" s="113"/>
      <c r="DQ57" s="113"/>
      <c r="DR57" s="113"/>
      <c r="DS57" s="113"/>
      <c r="DT57" s="113"/>
      <c r="DU57" s="113"/>
      <c r="DV57" s="113"/>
      <c r="DW57" s="113"/>
      <c r="DX57" s="113"/>
      <c r="DY57" s="126"/>
      <c r="DZ57" s="114"/>
      <c r="EA57" s="114"/>
      <c r="EB57" s="114"/>
      <c r="EC57" s="114"/>
      <c r="ED57" s="114"/>
      <c r="EE57" s="114"/>
      <c r="EF57" s="114"/>
      <c r="EG57" s="114"/>
      <c r="EH57" s="114"/>
      <c r="EI57" s="114"/>
      <c r="EJ57" s="114"/>
      <c r="EK57" s="114"/>
      <c r="EL57" s="114"/>
      <c r="EM57" s="114"/>
      <c r="EN57" s="114"/>
      <c r="EO57" s="114"/>
      <c r="EP57" s="114"/>
      <c r="EQ57" s="114"/>
      <c r="ER57" s="114"/>
      <c r="ES57" s="114"/>
      <c r="ET57" s="114"/>
      <c r="EU57" s="114"/>
      <c r="EV57" s="114"/>
      <c r="EW57" s="114"/>
      <c r="EX57" s="114"/>
      <c r="EY57" s="114"/>
      <c r="EZ57" s="114"/>
      <c r="FA57" s="114"/>
      <c r="FB57" s="114"/>
      <c r="FC57" s="114"/>
      <c r="FD57" s="114"/>
      <c r="FE57" s="114"/>
      <c r="FF57" s="114"/>
      <c r="FG57" s="114"/>
      <c r="FH57" s="114"/>
      <c r="FI57" s="114"/>
      <c r="FJ57" s="114"/>
      <c r="FK57" s="114"/>
      <c r="FL57" s="114"/>
      <c r="FM57" s="114"/>
    </row>
    <row r="58" spans="1:169" ht="15" customHeight="1">
      <c r="A58" s="105"/>
      <c r="B58" s="104"/>
      <c r="C58" s="104"/>
      <c r="D58" s="104"/>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c r="BF58" s="104"/>
      <c r="BG58" s="104"/>
      <c r="BH58" s="104"/>
      <c r="BI58" s="104"/>
      <c r="BJ58" s="104"/>
      <c r="BK58" s="104"/>
      <c r="BL58" s="104"/>
      <c r="BM58" s="104"/>
      <c r="BN58" s="104"/>
      <c r="BO58" s="104"/>
      <c r="BP58" s="104"/>
      <c r="BQ58" s="104"/>
      <c r="BR58" s="104"/>
      <c r="BS58" s="104"/>
      <c r="BT58" s="104"/>
      <c r="BU58" s="104"/>
      <c r="BV58" s="104"/>
      <c r="BW58" s="104"/>
      <c r="BX58" s="104"/>
      <c r="BY58" s="104"/>
      <c r="BZ58" s="104"/>
      <c r="CA58" s="104"/>
      <c r="CB58" s="104"/>
      <c r="CC58" s="104"/>
      <c r="CD58" s="104"/>
      <c r="CE58" s="104"/>
      <c r="CF58" s="104"/>
      <c r="CG58" s="104"/>
      <c r="CH58" s="104"/>
      <c r="CI58" s="104"/>
      <c r="CJ58" s="104"/>
      <c r="CK58" s="104"/>
      <c r="CL58" s="104"/>
      <c r="CM58" s="104"/>
      <c r="CN58" s="104"/>
      <c r="CO58" s="104"/>
      <c r="CP58" s="104"/>
      <c r="CQ58" s="104"/>
      <c r="CR58" s="104"/>
      <c r="CS58" s="104"/>
      <c r="CT58" s="104"/>
      <c r="CU58" s="104"/>
      <c r="CV58" s="104"/>
      <c r="CW58" s="104"/>
      <c r="CX58" s="99"/>
      <c r="CY58" s="99"/>
      <c r="CZ58" s="99"/>
      <c r="DA58" s="99"/>
      <c r="DB58" s="99"/>
      <c r="DC58" s="99"/>
      <c r="DD58" s="99"/>
      <c r="DE58" s="99"/>
      <c r="DF58" s="99"/>
      <c r="DG58" s="99"/>
      <c r="DH58" s="99"/>
      <c r="DI58" s="99"/>
      <c r="DJ58" s="99"/>
      <c r="DK58" s="99"/>
      <c r="DL58" s="99"/>
      <c r="DM58" s="99"/>
      <c r="DN58" s="99"/>
      <c r="DO58" s="99"/>
      <c r="DP58" s="99"/>
      <c r="DQ58" s="99"/>
      <c r="DR58" s="99"/>
      <c r="DS58" s="99"/>
      <c r="DT58" s="99"/>
      <c r="DU58" s="99"/>
      <c r="DV58" s="99"/>
      <c r="DW58" s="99"/>
      <c r="DX58" s="99"/>
      <c r="DY58" s="106"/>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row>
    <row r="59" spans="1:169" s="4" customFormat="1" ht="15" customHeight="1">
      <c r="A59" s="35" t="s">
        <v>80</v>
      </c>
      <c r="B59" s="84"/>
      <c r="C59" s="84"/>
      <c r="D59" s="84"/>
      <c r="E59" s="84"/>
      <c r="F59" s="84"/>
      <c r="G59" s="84"/>
      <c r="H59" s="84"/>
      <c r="I59" s="84"/>
      <c r="J59" s="84"/>
      <c r="K59" s="84"/>
      <c r="L59" s="84"/>
      <c r="M59" s="84"/>
      <c r="N59" s="84"/>
      <c r="O59" s="31"/>
      <c r="P59" s="31"/>
      <c r="Q59" s="31"/>
      <c r="R59" s="31"/>
      <c r="S59" s="31"/>
      <c r="T59" s="31"/>
      <c r="U59" s="31"/>
      <c r="V59" s="31"/>
      <c r="W59" s="31"/>
      <c r="X59" s="31"/>
      <c r="Y59" s="31"/>
      <c r="Z59" s="31"/>
      <c r="AA59" s="31"/>
      <c r="AB59" s="31"/>
      <c r="AC59" s="31"/>
      <c r="AD59" s="31"/>
      <c r="AE59" s="31"/>
      <c r="AF59" s="31"/>
      <c r="AG59" s="31"/>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2"/>
      <c r="BV59" s="32"/>
      <c r="BW59" s="32"/>
      <c r="BX59" s="32"/>
      <c r="BY59" s="32"/>
      <c r="BZ59" s="32"/>
      <c r="CA59" s="32"/>
      <c r="CB59" s="32"/>
      <c r="CC59" s="32"/>
      <c r="CD59" s="32"/>
      <c r="CE59" s="32"/>
      <c r="CF59" s="32"/>
      <c r="CG59" s="32"/>
      <c r="CH59" s="32"/>
      <c r="CI59" s="32"/>
      <c r="CJ59" s="33"/>
      <c r="CK59" s="32"/>
      <c r="CL59" s="34"/>
      <c r="CM59" s="34"/>
      <c r="CN59" s="34"/>
      <c r="CO59" s="34"/>
      <c r="CP59" s="34"/>
      <c r="CQ59" s="34"/>
      <c r="CR59" s="34"/>
      <c r="CS59" s="34"/>
      <c r="CT59" s="34"/>
      <c r="CU59" s="34"/>
      <c r="CV59" s="34"/>
      <c r="CW59" s="34"/>
      <c r="CX59" s="34"/>
      <c r="CY59" s="34"/>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2"/>
      <c r="EA59" s="2"/>
      <c r="EB59" s="2"/>
      <c r="EC59" s="2"/>
      <c r="ED59" s="2"/>
      <c r="EE59" s="2"/>
      <c r="EF59" s="2"/>
      <c r="EG59" s="2"/>
      <c r="EH59" s="2"/>
      <c r="EI59" s="2"/>
      <c r="EJ59" s="2"/>
      <c r="EK59" s="2"/>
      <c r="EL59" s="2"/>
      <c r="EM59" s="2"/>
      <c r="EN59" s="2"/>
      <c r="EO59" s="2"/>
      <c r="EP59" s="2"/>
      <c r="EQ59" s="2"/>
      <c r="ER59" s="2"/>
      <c r="ES59" s="2"/>
      <c r="ET59" s="2"/>
    </row>
    <row r="60" spans="1:169" s="9" customFormat="1" ht="30" customHeight="1">
      <c r="A60" s="93" t="s">
        <v>99</v>
      </c>
      <c r="B60" s="107">
        <f>COUNTIF(B2:B52,"&gt;0")</f>
        <v>0</v>
      </c>
      <c r="C60" s="107">
        <f t="shared" ref="C60:BN60" si="0">COUNTIF(C2:C52,"&gt;0")</f>
        <v>0</v>
      </c>
      <c r="D60" s="107">
        <f t="shared" si="0"/>
        <v>0</v>
      </c>
      <c r="E60" s="107">
        <f t="shared" si="0"/>
        <v>0</v>
      </c>
      <c r="F60" s="107">
        <f t="shared" si="0"/>
        <v>0</v>
      </c>
      <c r="G60" s="107">
        <f t="shared" si="0"/>
        <v>0</v>
      </c>
      <c r="H60" s="107">
        <f t="shared" si="0"/>
        <v>0</v>
      </c>
      <c r="I60" s="107">
        <f t="shared" si="0"/>
        <v>0</v>
      </c>
      <c r="J60" s="107">
        <f t="shared" si="0"/>
        <v>0</v>
      </c>
      <c r="K60" s="107">
        <f t="shared" si="0"/>
        <v>1</v>
      </c>
      <c r="L60" s="107">
        <f t="shared" si="0"/>
        <v>1</v>
      </c>
      <c r="M60" s="107">
        <f t="shared" si="0"/>
        <v>2</v>
      </c>
      <c r="N60" s="107">
        <f t="shared" si="0"/>
        <v>2</v>
      </c>
      <c r="O60" s="107">
        <f t="shared" si="0"/>
        <v>2</v>
      </c>
      <c r="P60" s="107">
        <f t="shared" si="0"/>
        <v>2</v>
      </c>
      <c r="Q60" s="107">
        <f t="shared" si="0"/>
        <v>2</v>
      </c>
      <c r="R60" s="107">
        <f t="shared" si="0"/>
        <v>2</v>
      </c>
      <c r="S60" s="107">
        <f t="shared" si="0"/>
        <v>4</v>
      </c>
      <c r="T60" s="107">
        <f t="shared" si="0"/>
        <v>4</v>
      </c>
      <c r="U60" s="107">
        <f t="shared" si="0"/>
        <v>6</v>
      </c>
      <c r="V60" s="107">
        <f t="shared" si="0"/>
        <v>5</v>
      </c>
      <c r="W60" s="107">
        <f t="shared" si="0"/>
        <v>5</v>
      </c>
      <c r="X60" s="107">
        <f t="shared" si="0"/>
        <v>5</v>
      </c>
      <c r="Y60" s="107">
        <f t="shared" si="0"/>
        <v>6</v>
      </c>
      <c r="Z60" s="107">
        <f t="shared" si="0"/>
        <v>5</v>
      </c>
      <c r="AA60" s="107">
        <f t="shared" si="0"/>
        <v>5</v>
      </c>
      <c r="AB60" s="107">
        <f t="shared" si="0"/>
        <v>5</v>
      </c>
      <c r="AC60" s="107">
        <f t="shared" si="0"/>
        <v>5</v>
      </c>
      <c r="AD60" s="107">
        <f t="shared" si="0"/>
        <v>5</v>
      </c>
      <c r="AE60" s="107">
        <f t="shared" si="0"/>
        <v>8</v>
      </c>
      <c r="AF60" s="107">
        <f t="shared" si="0"/>
        <v>8</v>
      </c>
      <c r="AG60" s="107">
        <f t="shared" si="0"/>
        <v>10</v>
      </c>
      <c r="AH60" s="107">
        <f t="shared" si="0"/>
        <v>11</v>
      </c>
      <c r="AI60" s="107">
        <f t="shared" si="0"/>
        <v>15</v>
      </c>
      <c r="AJ60" s="107">
        <f t="shared" si="0"/>
        <v>17</v>
      </c>
      <c r="AK60" s="107">
        <f t="shared" si="0"/>
        <v>20</v>
      </c>
      <c r="AL60" s="107">
        <f t="shared" si="0"/>
        <v>20</v>
      </c>
      <c r="AM60" s="107">
        <f t="shared" si="0"/>
        <v>22</v>
      </c>
      <c r="AN60" s="107">
        <f t="shared" si="0"/>
        <v>22</v>
      </c>
      <c r="AO60" s="107">
        <f t="shared" si="0"/>
        <v>21</v>
      </c>
      <c r="AP60" s="107">
        <f t="shared" si="0"/>
        <v>21</v>
      </c>
      <c r="AQ60" s="107">
        <f t="shared" si="0"/>
        <v>22</v>
      </c>
      <c r="AR60" s="107">
        <f t="shared" si="0"/>
        <v>22</v>
      </c>
      <c r="AS60" s="107">
        <f t="shared" si="0"/>
        <v>19</v>
      </c>
      <c r="AT60" s="107">
        <f t="shared" si="0"/>
        <v>19</v>
      </c>
      <c r="AU60" s="107">
        <f t="shared" si="0"/>
        <v>19</v>
      </c>
      <c r="AV60" s="107">
        <f t="shared" si="0"/>
        <v>19</v>
      </c>
      <c r="AW60" s="107">
        <f t="shared" si="0"/>
        <v>20</v>
      </c>
      <c r="AX60" s="107">
        <f t="shared" si="0"/>
        <v>20</v>
      </c>
      <c r="AY60" s="107">
        <f t="shared" si="0"/>
        <v>19</v>
      </c>
      <c r="AZ60" s="107">
        <f t="shared" si="0"/>
        <v>19</v>
      </c>
      <c r="BA60" s="107">
        <f t="shared" si="0"/>
        <v>18</v>
      </c>
      <c r="BB60" s="107">
        <f t="shared" si="0"/>
        <v>18</v>
      </c>
      <c r="BC60" s="107">
        <f t="shared" si="0"/>
        <v>18</v>
      </c>
      <c r="BD60" s="107">
        <f t="shared" si="0"/>
        <v>18</v>
      </c>
      <c r="BE60" s="107">
        <f t="shared" si="0"/>
        <v>17</v>
      </c>
      <c r="BF60" s="107">
        <f t="shared" si="0"/>
        <v>17</v>
      </c>
      <c r="BG60" s="107">
        <f t="shared" si="0"/>
        <v>16</v>
      </c>
      <c r="BH60" s="107">
        <f t="shared" si="0"/>
        <v>16</v>
      </c>
      <c r="BI60" s="107">
        <f t="shared" si="0"/>
        <v>15</v>
      </c>
      <c r="BJ60" s="107">
        <f t="shared" si="0"/>
        <v>15</v>
      </c>
      <c r="BK60" s="107">
        <f t="shared" si="0"/>
        <v>15</v>
      </c>
      <c r="BL60" s="107">
        <f t="shared" si="0"/>
        <v>15</v>
      </c>
      <c r="BM60" s="107">
        <f t="shared" si="0"/>
        <v>15</v>
      </c>
      <c r="BN60" s="107">
        <f t="shared" si="0"/>
        <v>15</v>
      </c>
      <c r="BO60" s="107">
        <f t="shared" ref="BO60:DX60" si="1">COUNTIF(BO2:BO52,"&gt;0")</f>
        <v>15</v>
      </c>
      <c r="BP60" s="107">
        <f t="shared" si="1"/>
        <v>15</v>
      </c>
      <c r="BQ60" s="107">
        <f t="shared" si="1"/>
        <v>15</v>
      </c>
      <c r="BR60" s="107">
        <f t="shared" si="1"/>
        <v>13</v>
      </c>
      <c r="BS60" s="107">
        <f t="shared" si="1"/>
        <v>12</v>
      </c>
      <c r="BT60" s="107">
        <f t="shared" si="1"/>
        <v>11</v>
      </c>
      <c r="BU60" s="107">
        <f t="shared" si="1"/>
        <v>10</v>
      </c>
      <c r="BV60" s="107">
        <f t="shared" si="1"/>
        <v>8</v>
      </c>
      <c r="BW60" s="107">
        <f t="shared" si="1"/>
        <v>8</v>
      </c>
      <c r="BX60" s="107">
        <f t="shared" si="1"/>
        <v>8</v>
      </c>
      <c r="BY60" s="107">
        <f t="shared" si="1"/>
        <v>8</v>
      </c>
      <c r="BZ60" s="107">
        <f t="shared" si="1"/>
        <v>8</v>
      </c>
      <c r="CA60" s="107">
        <f t="shared" si="1"/>
        <v>7</v>
      </c>
      <c r="CB60" s="107">
        <f t="shared" si="1"/>
        <v>6</v>
      </c>
      <c r="CC60" s="107">
        <f t="shared" si="1"/>
        <v>6</v>
      </c>
      <c r="CD60" s="107">
        <f t="shared" si="1"/>
        <v>6</v>
      </c>
      <c r="CE60" s="107">
        <f t="shared" si="1"/>
        <v>6</v>
      </c>
      <c r="CF60" s="107">
        <f t="shared" si="1"/>
        <v>6</v>
      </c>
      <c r="CG60" s="107">
        <f t="shared" si="1"/>
        <v>6</v>
      </c>
      <c r="CH60" s="107">
        <f t="shared" si="1"/>
        <v>6</v>
      </c>
      <c r="CI60" s="107">
        <f t="shared" si="1"/>
        <v>6</v>
      </c>
      <c r="CJ60" s="107">
        <f t="shared" si="1"/>
        <v>6</v>
      </c>
      <c r="CK60" s="107">
        <f t="shared" si="1"/>
        <v>6</v>
      </c>
      <c r="CL60" s="107">
        <f t="shared" si="1"/>
        <v>6</v>
      </c>
      <c r="CM60" s="107">
        <f t="shared" si="1"/>
        <v>5</v>
      </c>
      <c r="CN60" s="107">
        <f t="shared" si="1"/>
        <v>5</v>
      </c>
      <c r="CO60" s="107">
        <f t="shared" si="1"/>
        <v>5</v>
      </c>
      <c r="CP60" s="107">
        <f t="shared" si="1"/>
        <v>5</v>
      </c>
      <c r="CQ60" s="107">
        <f t="shared" si="1"/>
        <v>5</v>
      </c>
      <c r="CR60" s="107">
        <f t="shared" si="1"/>
        <v>5</v>
      </c>
      <c r="CS60" s="107">
        <f t="shared" si="1"/>
        <v>5</v>
      </c>
      <c r="CT60" s="107">
        <f t="shared" si="1"/>
        <v>5</v>
      </c>
      <c r="CU60" s="107">
        <f t="shared" si="1"/>
        <v>5</v>
      </c>
      <c r="CV60" s="107">
        <f t="shared" si="1"/>
        <v>5</v>
      </c>
      <c r="CW60" s="107">
        <f t="shared" si="1"/>
        <v>5</v>
      </c>
      <c r="CX60" s="107">
        <f t="shared" si="1"/>
        <v>5</v>
      </c>
      <c r="CY60" s="107">
        <f t="shared" si="1"/>
        <v>5</v>
      </c>
      <c r="CZ60" s="107">
        <f t="shared" si="1"/>
        <v>5</v>
      </c>
      <c r="DA60" s="107">
        <f t="shared" si="1"/>
        <v>5</v>
      </c>
      <c r="DB60" s="107">
        <f t="shared" si="1"/>
        <v>4</v>
      </c>
      <c r="DC60" s="107">
        <f t="shared" si="1"/>
        <v>4</v>
      </c>
      <c r="DD60" s="107">
        <f t="shared" si="1"/>
        <v>4</v>
      </c>
      <c r="DE60" s="107">
        <f t="shared" si="1"/>
        <v>4</v>
      </c>
      <c r="DF60" s="107">
        <f t="shared" si="1"/>
        <v>4</v>
      </c>
      <c r="DG60" s="107">
        <f t="shared" si="1"/>
        <v>4</v>
      </c>
      <c r="DH60" s="107">
        <f t="shared" si="1"/>
        <v>4</v>
      </c>
      <c r="DI60" s="107">
        <f t="shared" si="1"/>
        <v>4</v>
      </c>
      <c r="DJ60" s="107">
        <f t="shared" si="1"/>
        <v>4</v>
      </c>
      <c r="DK60" s="107">
        <f t="shared" si="1"/>
        <v>4</v>
      </c>
      <c r="DL60" s="107">
        <f t="shared" si="1"/>
        <v>4</v>
      </c>
      <c r="DM60" s="107">
        <f t="shared" si="1"/>
        <v>4</v>
      </c>
      <c r="DN60" s="107">
        <f t="shared" si="1"/>
        <v>4</v>
      </c>
      <c r="DO60" s="107">
        <f t="shared" si="1"/>
        <v>4</v>
      </c>
      <c r="DP60" s="107">
        <f t="shared" si="1"/>
        <v>4</v>
      </c>
      <c r="DQ60" s="107">
        <f t="shared" si="1"/>
        <v>4</v>
      </c>
      <c r="DR60" s="107">
        <f t="shared" si="1"/>
        <v>4</v>
      </c>
      <c r="DS60" s="107">
        <f t="shared" si="1"/>
        <v>4</v>
      </c>
      <c r="DT60" s="107">
        <f t="shared" si="1"/>
        <v>2</v>
      </c>
      <c r="DU60" s="107">
        <f t="shared" si="1"/>
        <v>2</v>
      </c>
      <c r="DV60" s="107">
        <f t="shared" si="1"/>
        <v>2</v>
      </c>
      <c r="DW60" s="107">
        <f t="shared" si="1"/>
        <v>2</v>
      </c>
      <c r="DX60" s="107">
        <f t="shared" si="1"/>
        <v>2</v>
      </c>
      <c r="DY60" s="108">
        <f>COUNTIF(DY2:DY52,"&gt;0")</f>
        <v>2</v>
      </c>
      <c r="DZ60" s="154"/>
      <c r="EA60" s="154"/>
      <c r="EB60" s="154"/>
      <c r="EC60" s="154"/>
      <c r="ED60" s="154"/>
      <c r="EE60" s="154"/>
      <c r="EF60" s="154"/>
      <c r="EG60" s="154"/>
      <c r="EH60" s="154"/>
      <c r="EI60" s="154"/>
      <c r="EJ60" s="154"/>
      <c r="EK60" s="154"/>
      <c r="EL60" s="154"/>
      <c r="EM60" s="154"/>
      <c r="EN60" s="154"/>
      <c r="EO60" s="154"/>
      <c r="EP60" s="154"/>
      <c r="EQ60" s="154"/>
      <c r="ER60" s="154"/>
      <c r="ES60" s="154"/>
      <c r="ET60" s="154"/>
    </row>
    <row r="61" spans="1:169" ht="15" customHeight="1">
      <c r="A61" s="41"/>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c r="CD61" s="82"/>
      <c r="CE61" s="82"/>
      <c r="CF61" s="82"/>
      <c r="CG61" s="82"/>
      <c r="CH61" s="82"/>
      <c r="CI61" s="82"/>
      <c r="CJ61" s="82"/>
      <c r="CK61" s="82"/>
      <c r="CL61" s="82"/>
      <c r="CM61" s="82"/>
      <c r="CN61" s="82"/>
      <c r="CO61" s="82"/>
      <c r="CP61" s="82"/>
      <c r="CQ61" s="82"/>
      <c r="CR61" s="82"/>
      <c r="CS61" s="82"/>
      <c r="CT61" s="82"/>
      <c r="CU61" s="82"/>
      <c r="CV61" s="82"/>
      <c r="CW61" s="82"/>
      <c r="CX61" s="82"/>
      <c r="CY61" s="82"/>
      <c r="CZ61" s="82"/>
      <c r="DA61" s="82"/>
      <c r="DB61" s="82"/>
      <c r="DC61" s="82"/>
      <c r="DD61" s="82"/>
      <c r="DE61" s="82"/>
      <c r="DF61" s="82"/>
      <c r="DG61" s="82"/>
      <c r="DH61" s="82"/>
      <c r="DI61" s="82"/>
      <c r="DJ61" s="82"/>
      <c r="DK61" s="82"/>
      <c r="DL61" s="82"/>
      <c r="DM61" s="82"/>
      <c r="DN61" s="82"/>
      <c r="DO61" s="82"/>
      <c r="DP61" s="82"/>
      <c r="DQ61" s="82"/>
      <c r="DR61" s="82"/>
      <c r="DS61" s="82"/>
      <c r="DT61" s="82"/>
      <c r="DU61" s="82"/>
      <c r="DV61" s="82"/>
      <c r="DW61" s="82"/>
      <c r="DX61" s="82"/>
      <c r="DY61" s="124"/>
    </row>
  </sheetData>
  <conditionalFormatting sqref="B2:DX12 B13 K13:DX13 B14:DX52">
    <cfRule type="cellIs" dxfId="8" priority="18" stopIfTrue="1" operator="equal">
      <formula>0</formula>
    </cfRule>
    <cfRule type="cellIs" dxfId="7" priority="19" operator="greaterThan">
      <formula>0</formula>
    </cfRule>
  </conditionalFormatting>
  <conditionalFormatting sqref="B54:DX54">
    <cfRule type="expression" dxfId="6" priority="55">
      <formula>_xlfn.ISFORMULA(B54)</formula>
    </cfRule>
    <cfRule type="cellIs" dxfId="5" priority="56" operator="equal">
      <formula>0</formula>
    </cfRule>
  </conditionalFormatting>
  <conditionalFormatting sqref="C13:J13">
    <cfRule type="cellIs" dxfId="4" priority="1" stopIfTrue="1" operator="equal">
      <formula>0</formula>
    </cfRule>
    <cfRule type="cellIs" dxfId="3" priority="2" operator="greaterThan">
      <formula>0</formula>
    </cfRule>
  </conditionalFormatting>
  <conditionalFormatting sqref="DY2:DY52">
    <cfRule type="cellIs" dxfId="2" priority="17" operator="equal">
      <formula>0</formula>
    </cfRule>
  </conditionalFormatting>
  <pageMargins left="0.7" right="0.7" top="0.75" bottom="0.75" header="0.3" footer="0.3"/>
  <pageSetup orientation="portrait" horizontalDpi="300" verticalDpi="30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9B927"/>
  </sheetPr>
  <dimension ref="A1:FU63"/>
  <sheetViews>
    <sheetView zoomScaleNormal="100" workbookViewId="0">
      <pane xSplit="1" ySplit="1" topLeftCell="DI2" activePane="bottomRight" state="frozen"/>
      <selection pane="topRight" activeCell="AD17" sqref="AD17"/>
      <selection pane="bottomLeft" activeCell="AD17" sqref="AD17"/>
      <selection pane="bottomRight"/>
    </sheetView>
  </sheetViews>
  <sheetFormatPr defaultColWidth="8.6640625" defaultRowHeight="14.4"/>
  <cols>
    <col min="1" max="1" width="23.6640625" style="4" customWidth="1"/>
    <col min="2" max="131" width="10.6640625" style="4" customWidth="1"/>
    <col min="132" max="132" width="10" style="4" bestFit="1" customWidth="1"/>
    <col min="133" max="133" width="8.6640625" style="4" customWidth="1"/>
    <col min="134" max="16384" width="8.6640625" style="4"/>
  </cols>
  <sheetData>
    <row r="1" spans="1:177" s="9" customFormat="1" ht="39" customHeight="1">
      <c r="A1" s="20" t="s">
        <v>100</v>
      </c>
      <c r="B1" s="20">
        <v>1900</v>
      </c>
      <c r="C1" s="20">
        <v>1901</v>
      </c>
      <c r="D1" s="20">
        <v>1902</v>
      </c>
      <c r="E1" s="20">
        <v>1903</v>
      </c>
      <c r="F1" s="20">
        <v>1904</v>
      </c>
      <c r="G1" s="20">
        <v>1905</v>
      </c>
      <c r="H1" s="20">
        <v>1906</v>
      </c>
      <c r="I1" s="20">
        <v>1907</v>
      </c>
      <c r="J1" s="20">
        <v>1908</v>
      </c>
      <c r="K1" s="20">
        <v>1909</v>
      </c>
      <c r="L1" s="20">
        <v>1910</v>
      </c>
      <c r="M1" s="20">
        <v>1911</v>
      </c>
      <c r="N1" s="20">
        <v>1912</v>
      </c>
      <c r="O1" s="20">
        <v>1913</v>
      </c>
      <c r="P1" s="20">
        <v>1914</v>
      </c>
      <c r="Q1" s="20">
        <v>1915</v>
      </c>
      <c r="R1" s="20">
        <v>1916</v>
      </c>
      <c r="S1" s="20">
        <v>1917</v>
      </c>
      <c r="T1" s="20">
        <v>1918</v>
      </c>
      <c r="U1" s="20">
        <v>1919</v>
      </c>
      <c r="V1" s="20">
        <v>1920</v>
      </c>
      <c r="W1" s="20">
        <v>1921</v>
      </c>
      <c r="X1" s="20">
        <v>1922</v>
      </c>
      <c r="Y1" s="20">
        <v>1923</v>
      </c>
      <c r="Z1" s="20">
        <v>1924</v>
      </c>
      <c r="AA1" s="20">
        <v>1925</v>
      </c>
      <c r="AB1" s="20">
        <v>1926</v>
      </c>
      <c r="AC1" s="20">
        <v>1927</v>
      </c>
      <c r="AD1" s="20">
        <v>1928</v>
      </c>
      <c r="AE1" s="20">
        <v>1929</v>
      </c>
      <c r="AF1" s="20">
        <v>1930</v>
      </c>
      <c r="AG1" s="20">
        <v>1931</v>
      </c>
      <c r="AH1" s="20">
        <v>1932</v>
      </c>
      <c r="AI1" s="20">
        <v>1933</v>
      </c>
      <c r="AJ1" s="20">
        <v>1934</v>
      </c>
      <c r="AK1" s="20">
        <v>1935</v>
      </c>
      <c r="AL1" s="20">
        <v>1936</v>
      </c>
      <c r="AM1" s="20">
        <v>1937</v>
      </c>
      <c r="AN1" s="20">
        <v>1938</v>
      </c>
      <c r="AO1" s="20">
        <v>1939</v>
      </c>
      <c r="AP1" s="20">
        <v>1940</v>
      </c>
      <c r="AQ1" s="20">
        <v>1941</v>
      </c>
      <c r="AR1" s="20">
        <v>1942</v>
      </c>
      <c r="AS1" s="20">
        <v>1943</v>
      </c>
      <c r="AT1" s="20">
        <v>1944</v>
      </c>
      <c r="AU1" s="20">
        <v>1945</v>
      </c>
      <c r="AV1" s="20">
        <v>1946</v>
      </c>
      <c r="AW1" s="20">
        <v>1947</v>
      </c>
      <c r="AX1" s="20">
        <v>1948</v>
      </c>
      <c r="AY1" s="20">
        <v>1949</v>
      </c>
      <c r="AZ1" s="20">
        <v>1950</v>
      </c>
      <c r="BA1" s="20">
        <v>1951</v>
      </c>
      <c r="BB1" s="20">
        <v>1952</v>
      </c>
      <c r="BC1" s="20">
        <v>1953</v>
      </c>
      <c r="BD1" s="20">
        <v>1954</v>
      </c>
      <c r="BE1" s="20">
        <v>1955</v>
      </c>
      <c r="BF1" s="20">
        <v>1956</v>
      </c>
      <c r="BG1" s="20">
        <v>1957</v>
      </c>
      <c r="BH1" s="20">
        <v>1958</v>
      </c>
      <c r="BI1" s="20">
        <v>1959</v>
      </c>
      <c r="BJ1" s="20">
        <v>1960</v>
      </c>
      <c r="BK1" s="20">
        <v>1961</v>
      </c>
      <c r="BL1" s="20">
        <v>1962</v>
      </c>
      <c r="BM1" s="20">
        <v>1963</v>
      </c>
      <c r="BN1" s="20">
        <v>1964</v>
      </c>
      <c r="BO1" s="20">
        <v>1965</v>
      </c>
      <c r="BP1" s="20">
        <v>1966</v>
      </c>
      <c r="BQ1" s="20">
        <v>1967</v>
      </c>
      <c r="BR1" s="20">
        <v>1968</v>
      </c>
      <c r="BS1" s="20">
        <v>1969</v>
      </c>
      <c r="BT1" s="20">
        <v>1970</v>
      </c>
      <c r="BU1" s="20">
        <v>1971</v>
      </c>
      <c r="BV1" s="20">
        <v>1972</v>
      </c>
      <c r="BW1" s="20">
        <v>1973</v>
      </c>
      <c r="BX1" s="20">
        <v>1974</v>
      </c>
      <c r="BY1" s="20">
        <v>1975</v>
      </c>
      <c r="BZ1" s="20">
        <v>1976</v>
      </c>
      <c r="CA1" s="20">
        <v>1977</v>
      </c>
      <c r="CB1" s="20">
        <v>1978</v>
      </c>
      <c r="CC1" s="20">
        <v>1979</v>
      </c>
      <c r="CD1" s="20">
        <v>1980</v>
      </c>
      <c r="CE1" s="20">
        <v>1981</v>
      </c>
      <c r="CF1" s="20">
        <v>1982</v>
      </c>
      <c r="CG1" s="20">
        <v>1983</v>
      </c>
      <c r="CH1" s="20">
        <v>1984</v>
      </c>
      <c r="CI1" s="20">
        <v>1985</v>
      </c>
      <c r="CJ1" s="20">
        <v>1986</v>
      </c>
      <c r="CK1" s="20">
        <v>1987</v>
      </c>
      <c r="CL1" s="20">
        <v>1988</v>
      </c>
      <c r="CM1" s="20">
        <v>1989</v>
      </c>
      <c r="CN1" s="20">
        <v>1990</v>
      </c>
      <c r="CO1" s="20">
        <v>1991</v>
      </c>
      <c r="CP1" s="20">
        <v>1992</v>
      </c>
      <c r="CQ1" s="20">
        <v>1993</v>
      </c>
      <c r="CR1" s="20">
        <v>1994</v>
      </c>
      <c r="CS1" s="20">
        <v>1995</v>
      </c>
      <c r="CT1" s="20">
        <v>1996</v>
      </c>
      <c r="CU1" s="20">
        <v>1997</v>
      </c>
      <c r="CV1" s="20">
        <v>1998</v>
      </c>
      <c r="CW1" s="20">
        <v>1999</v>
      </c>
      <c r="CX1" s="20">
        <v>2000</v>
      </c>
      <c r="CY1" s="20">
        <v>2001</v>
      </c>
      <c r="CZ1" s="20">
        <v>2002</v>
      </c>
      <c r="DA1" s="20">
        <v>2003</v>
      </c>
      <c r="DB1" s="20">
        <v>2004</v>
      </c>
      <c r="DC1" s="20">
        <v>2005</v>
      </c>
      <c r="DD1" s="20">
        <v>2006</v>
      </c>
      <c r="DE1" s="20">
        <v>2007</v>
      </c>
      <c r="DF1" s="20">
        <v>2008</v>
      </c>
      <c r="DG1" s="20">
        <v>2009</v>
      </c>
      <c r="DH1" s="20">
        <v>2010</v>
      </c>
      <c r="DI1" s="20">
        <v>2011</v>
      </c>
      <c r="DJ1" s="20">
        <v>2012</v>
      </c>
      <c r="DK1" s="20">
        <v>2013</v>
      </c>
      <c r="DL1" s="20">
        <v>2014</v>
      </c>
      <c r="DM1" s="20">
        <v>2015</v>
      </c>
      <c r="DN1" s="20">
        <v>2016</v>
      </c>
      <c r="DO1" s="20">
        <v>2017</v>
      </c>
      <c r="DP1" s="20">
        <v>2018</v>
      </c>
      <c r="DQ1" s="20">
        <v>2019</v>
      </c>
      <c r="DR1" s="20">
        <v>2020</v>
      </c>
      <c r="DS1" s="20">
        <v>2021</v>
      </c>
      <c r="DT1" s="20">
        <v>2022</v>
      </c>
      <c r="DU1" s="20">
        <v>2023</v>
      </c>
      <c r="DV1" s="20">
        <v>2024</v>
      </c>
      <c r="DW1" s="20">
        <v>2025</v>
      </c>
      <c r="DX1" s="20">
        <v>2026</v>
      </c>
      <c r="DY1" s="70">
        <v>2027</v>
      </c>
      <c r="DZ1" s="103"/>
      <c r="EA1" s="103"/>
    </row>
    <row r="2" spans="1:177" ht="15" customHeight="1">
      <c r="A2" s="132" t="s">
        <v>26</v>
      </c>
      <c r="B2" s="22">
        <v>0</v>
      </c>
      <c r="C2" s="22">
        <v>0</v>
      </c>
      <c r="D2" s="22">
        <v>0</v>
      </c>
      <c r="E2" s="22">
        <v>0</v>
      </c>
      <c r="F2" s="22">
        <v>0</v>
      </c>
      <c r="G2" s="22">
        <v>0</v>
      </c>
      <c r="H2" s="22">
        <v>0</v>
      </c>
      <c r="I2" s="22">
        <v>0</v>
      </c>
      <c r="J2" s="22">
        <v>0</v>
      </c>
      <c r="K2" s="22">
        <v>0</v>
      </c>
      <c r="L2" s="22">
        <v>0</v>
      </c>
      <c r="M2" s="22">
        <v>0</v>
      </c>
      <c r="N2" s="22">
        <v>0</v>
      </c>
      <c r="O2" s="22">
        <v>0</v>
      </c>
      <c r="P2" s="22">
        <v>0</v>
      </c>
      <c r="Q2" s="22">
        <v>0</v>
      </c>
      <c r="R2" s="22">
        <v>0</v>
      </c>
      <c r="S2" s="22">
        <v>0</v>
      </c>
      <c r="T2" s="22">
        <v>0</v>
      </c>
      <c r="U2" s="22">
        <v>0</v>
      </c>
      <c r="V2" s="22">
        <v>0</v>
      </c>
      <c r="W2" s="22">
        <v>0</v>
      </c>
      <c r="X2" s="22">
        <v>0</v>
      </c>
      <c r="Y2" s="22">
        <v>0</v>
      </c>
      <c r="Z2" s="22">
        <v>0</v>
      </c>
      <c r="AA2" s="22">
        <v>0</v>
      </c>
      <c r="AB2" s="22">
        <v>0</v>
      </c>
      <c r="AC2" s="22">
        <v>0</v>
      </c>
      <c r="AD2" s="22">
        <v>0</v>
      </c>
      <c r="AE2" s="22">
        <v>0</v>
      </c>
      <c r="AF2" s="22">
        <v>0</v>
      </c>
      <c r="AG2" s="22">
        <v>0</v>
      </c>
      <c r="AH2" s="22">
        <v>0</v>
      </c>
      <c r="AI2" s="22">
        <v>0</v>
      </c>
      <c r="AJ2" s="22">
        <v>0</v>
      </c>
      <c r="AK2" s="22">
        <v>0</v>
      </c>
      <c r="AL2" s="22">
        <v>0</v>
      </c>
      <c r="AM2" s="22">
        <v>0.02</v>
      </c>
      <c r="AN2" s="22">
        <v>0.02</v>
      </c>
      <c r="AO2" s="22">
        <v>0.02</v>
      </c>
      <c r="AP2" s="22">
        <v>0.02</v>
      </c>
      <c r="AQ2" s="22">
        <v>0.02</v>
      </c>
      <c r="AR2" s="22">
        <v>0.02</v>
      </c>
      <c r="AS2" s="22">
        <v>0.02</v>
      </c>
      <c r="AT2" s="22">
        <v>0.02</v>
      </c>
      <c r="AU2" s="22">
        <v>0.02</v>
      </c>
      <c r="AV2" s="22">
        <v>0.02</v>
      </c>
      <c r="AW2" s="22">
        <v>0.02</v>
      </c>
      <c r="AX2" s="22">
        <v>0.02</v>
      </c>
      <c r="AY2" s="22">
        <v>0.02</v>
      </c>
      <c r="AZ2" s="22">
        <v>0.02</v>
      </c>
      <c r="BA2" s="22">
        <v>0.03</v>
      </c>
      <c r="BB2" s="22">
        <v>0.03</v>
      </c>
      <c r="BC2" s="22">
        <v>0.03</v>
      </c>
      <c r="BD2" s="22">
        <v>0.03</v>
      </c>
      <c r="BE2" s="22">
        <v>0.03</v>
      </c>
      <c r="BF2" s="22">
        <v>0.03</v>
      </c>
      <c r="BG2" s="22">
        <v>0.03</v>
      </c>
      <c r="BH2" s="22">
        <v>0.03</v>
      </c>
      <c r="BI2" s="22">
        <v>0.03</v>
      </c>
      <c r="BJ2" s="22">
        <v>0.03</v>
      </c>
      <c r="BK2" s="22">
        <v>0.03</v>
      </c>
      <c r="BL2" s="22">
        <v>0.03</v>
      </c>
      <c r="BM2" s="22">
        <v>0.03</v>
      </c>
      <c r="BN2" s="22">
        <v>0.04</v>
      </c>
      <c r="BO2" s="22">
        <v>0.04</v>
      </c>
      <c r="BP2" s="22">
        <v>0.04</v>
      </c>
      <c r="BQ2" s="22">
        <v>0.04</v>
      </c>
      <c r="BR2" s="22">
        <v>0.04</v>
      </c>
      <c r="BS2" s="22">
        <v>0.04</v>
      </c>
      <c r="BT2" s="22">
        <v>0.04</v>
      </c>
      <c r="BU2" s="22">
        <v>0.04</v>
      </c>
      <c r="BV2" s="22">
        <v>0.04</v>
      </c>
      <c r="BW2" s="22">
        <v>0.04</v>
      </c>
      <c r="BX2" s="22">
        <v>0.04</v>
      </c>
      <c r="BY2" s="22">
        <v>0.04</v>
      </c>
      <c r="BZ2" s="22">
        <v>0.04</v>
      </c>
      <c r="CA2" s="22">
        <v>0.04</v>
      </c>
      <c r="CB2" s="22">
        <v>0.04</v>
      </c>
      <c r="CC2" s="22">
        <v>0.04</v>
      </c>
      <c r="CD2" s="22">
        <v>0.04</v>
      </c>
      <c r="CE2" s="22">
        <v>0.04</v>
      </c>
      <c r="CF2" s="22">
        <v>0.04</v>
      </c>
      <c r="CG2" s="22">
        <v>0.04</v>
      </c>
      <c r="CH2" s="22">
        <v>0.04</v>
      </c>
      <c r="CI2" s="22">
        <v>0.04</v>
      </c>
      <c r="CJ2" s="22">
        <v>0.04</v>
      </c>
      <c r="CK2" s="22">
        <v>0.04</v>
      </c>
      <c r="CL2" s="22">
        <v>0.04</v>
      </c>
      <c r="CM2" s="22">
        <v>0.04</v>
      </c>
      <c r="CN2" s="22">
        <v>0.04</v>
      </c>
      <c r="CO2" s="22">
        <v>0.04</v>
      </c>
      <c r="CP2" s="22">
        <v>0.04</v>
      </c>
      <c r="CQ2" s="22">
        <v>0.04</v>
      </c>
      <c r="CR2" s="22">
        <v>0.04</v>
      </c>
      <c r="CS2" s="22">
        <v>0.04</v>
      </c>
      <c r="CT2" s="22">
        <v>0.04</v>
      </c>
      <c r="CU2" s="22">
        <v>0.04</v>
      </c>
      <c r="CV2" s="22">
        <v>0.04</v>
      </c>
      <c r="CW2" s="22">
        <v>0.04</v>
      </c>
      <c r="CX2" s="22">
        <v>0.04</v>
      </c>
      <c r="CY2" s="22">
        <v>0.04</v>
      </c>
      <c r="CZ2" s="22">
        <v>0.04</v>
      </c>
      <c r="DA2" s="22">
        <v>0.04</v>
      </c>
      <c r="DB2" s="22">
        <v>0.04</v>
      </c>
      <c r="DC2" s="22">
        <v>0.04</v>
      </c>
      <c r="DD2" s="22">
        <v>0.04</v>
      </c>
      <c r="DE2" s="22">
        <v>0.04</v>
      </c>
      <c r="DF2" s="22">
        <v>0.04</v>
      </c>
      <c r="DG2" s="22">
        <v>0.04</v>
      </c>
      <c r="DH2" s="22">
        <v>0.04</v>
      </c>
      <c r="DI2" s="22">
        <v>0.04</v>
      </c>
      <c r="DJ2" s="22">
        <v>0.04</v>
      </c>
      <c r="DK2" s="22">
        <v>0.04</v>
      </c>
      <c r="DL2" s="22">
        <v>0.04</v>
      </c>
      <c r="DM2" s="22">
        <v>0.04</v>
      </c>
      <c r="DN2" s="22">
        <v>0.04</v>
      </c>
      <c r="DO2" s="22">
        <v>0.04</v>
      </c>
      <c r="DP2" s="22">
        <v>0.04</v>
      </c>
      <c r="DQ2" s="22">
        <v>0.04</v>
      </c>
      <c r="DR2" s="22">
        <v>0.04</v>
      </c>
      <c r="DS2" s="22">
        <v>0.04</v>
      </c>
      <c r="DT2" s="22">
        <v>0.04</v>
      </c>
      <c r="DU2" s="22">
        <v>0.04</v>
      </c>
      <c r="DV2" s="22">
        <v>0.04</v>
      </c>
      <c r="DW2" s="22">
        <v>0.04</v>
      </c>
      <c r="DX2" s="22">
        <v>0.04</v>
      </c>
      <c r="DY2" s="127">
        <v>0.04</v>
      </c>
      <c r="DZ2" s="68"/>
      <c r="EA2" s="68"/>
      <c r="EB2" s="13"/>
      <c r="EC2" s="13"/>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row>
    <row r="3" spans="1:177" ht="15" customHeight="1">
      <c r="A3" s="133" t="s">
        <v>27</v>
      </c>
      <c r="B3" s="22">
        <v>0</v>
      </c>
      <c r="C3" s="22">
        <v>0</v>
      </c>
      <c r="D3" s="22">
        <v>0</v>
      </c>
      <c r="E3" s="22">
        <v>0</v>
      </c>
      <c r="F3" s="22">
        <v>0</v>
      </c>
      <c r="G3" s="22">
        <v>0</v>
      </c>
      <c r="H3" s="22">
        <v>0</v>
      </c>
      <c r="I3" s="22">
        <v>0</v>
      </c>
      <c r="J3" s="22">
        <v>0</v>
      </c>
      <c r="K3" s="22">
        <v>0</v>
      </c>
      <c r="L3" s="22">
        <v>0</v>
      </c>
      <c r="M3" s="22">
        <v>0</v>
      </c>
      <c r="N3" s="22">
        <v>0</v>
      </c>
      <c r="O3" s="22">
        <v>0</v>
      </c>
      <c r="P3" s="22">
        <v>0</v>
      </c>
      <c r="Q3" s="22">
        <v>0</v>
      </c>
      <c r="R3" s="22">
        <v>0</v>
      </c>
      <c r="S3" s="22">
        <v>0</v>
      </c>
      <c r="T3" s="22">
        <v>0</v>
      </c>
      <c r="U3" s="22">
        <v>0</v>
      </c>
      <c r="V3" s="22">
        <v>0</v>
      </c>
      <c r="W3" s="22">
        <v>0</v>
      </c>
      <c r="X3" s="22">
        <v>0</v>
      </c>
      <c r="Y3" s="22">
        <v>0</v>
      </c>
      <c r="Z3" s="22">
        <v>0</v>
      </c>
      <c r="AA3" s="22">
        <v>0</v>
      </c>
      <c r="AB3" s="22">
        <v>0</v>
      </c>
      <c r="AC3" s="22">
        <v>0</v>
      </c>
      <c r="AD3" s="22">
        <v>0</v>
      </c>
      <c r="AE3" s="22">
        <v>0</v>
      </c>
      <c r="AF3" s="22">
        <v>0</v>
      </c>
      <c r="AG3" s="22">
        <v>0</v>
      </c>
      <c r="AH3" s="22">
        <v>0</v>
      </c>
      <c r="AI3" s="22">
        <v>0</v>
      </c>
      <c r="AJ3" s="22">
        <v>0</v>
      </c>
      <c r="AK3" s="22">
        <v>0</v>
      </c>
      <c r="AL3" s="22">
        <v>0</v>
      </c>
      <c r="AM3" s="22">
        <v>0</v>
      </c>
      <c r="AN3" s="22">
        <v>0</v>
      </c>
      <c r="AO3" s="22">
        <v>0</v>
      </c>
      <c r="AP3" s="22">
        <v>0</v>
      </c>
      <c r="AQ3" s="22">
        <v>0</v>
      </c>
      <c r="AR3" s="22">
        <v>0</v>
      </c>
      <c r="AS3" s="22">
        <v>0</v>
      </c>
      <c r="AT3" s="22">
        <v>0</v>
      </c>
      <c r="AU3" s="22">
        <v>0</v>
      </c>
      <c r="AV3" s="22">
        <v>0</v>
      </c>
      <c r="AW3" s="22">
        <v>0</v>
      </c>
      <c r="AX3" s="22">
        <v>0</v>
      </c>
      <c r="AY3" s="22">
        <v>0</v>
      </c>
      <c r="AZ3" s="22">
        <v>0</v>
      </c>
      <c r="BA3" s="22">
        <v>0</v>
      </c>
      <c r="BB3" s="22">
        <v>0</v>
      </c>
      <c r="BC3" s="22">
        <v>0</v>
      </c>
      <c r="BD3" s="22">
        <v>0</v>
      </c>
      <c r="BE3" s="22">
        <v>0</v>
      </c>
      <c r="BF3" s="22">
        <v>0</v>
      </c>
      <c r="BG3" s="22">
        <v>0</v>
      </c>
      <c r="BH3" s="22">
        <v>0</v>
      </c>
      <c r="BI3" s="22">
        <v>0</v>
      </c>
      <c r="BJ3" s="22">
        <v>0</v>
      </c>
      <c r="BK3" s="22">
        <v>0</v>
      </c>
      <c r="BL3" s="22">
        <v>0</v>
      </c>
      <c r="BM3" s="22">
        <v>0</v>
      </c>
      <c r="BN3" s="22">
        <v>0</v>
      </c>
      <c r="BO3" s="22">
        <v>0</v>
      </c>
      <c r="BP3" s="22">
        <v>0</v>
      </c>
      <c r="BQ3" s="22">
        <v>0</v>
      </c>
      <c r="BR3" s="22">
        <v>0</v>
      </c>
      <c r="BS3" s="22">
        <v>0</v>
      </c>
      <c r="BT3" s="22">
        <v>0</v>
      </c>
      <c r="BU3" s="22">
        <v>0</v>
      </c>
      <c r="BV3" s="22">
        <v>0</v>
      </c>
      <c r="BW3" s="22">
        <v>0</v>
      </c>
      <c r="BX3" s="22">
        <v>0</v>
      </c>
      <c r="BY3" s="22">
        <v>0</v>
      </c>
      <c r="BZ3" s="22">
        <v>0</v>
      </c>
      <c r="CA3" s="22">
        <v>0</v>
      </c>
      <c r="CB3" s="22">
        <v>0</v>
      </c>
      <c r="CC3" s="22">
        <v>0</v>
      </c>
      <c r="CD3" s="22">
        <v>0</v>
      </c>
      <c r="CE3" s="22">
        <v>0</v>
      </c>
      <c r="CF3" s="22">
        <v>0</v>
      </c>
      <c r="CG3" s="22">
        <v>0</v>
      </c>
      <c r="CH3" s="22">
        <v>0</v>
      </c>
      <c r="CI3" s="22">
        <v>0</v>
      </c>
      <c r="CJ3" s="22">
        <v>0</v>
      </c>
      <c r="CK3" s="22">
        <v>0</v>
      </c>
      <c r="CL3" s="22">
        <v>0</v>
      </c>
      <c r="CM3" s="22">
        <v>0</v>
      </c>
      <c r="CN3" s="22">
        <v>0</v>
      </c>
      <c r="CO3" s="22">
        <v>0</v>
      </c>
      <c r="CP3" s="22">
        <v>0</v>
      </c>
      <c r="CQ3" s="22">
        <v>0</v>
      </c>
      <c r="CR3" s="22">
        <v>0</v>
      </c>
      <c r="CS3" s="22">
        <v>0</v>
      </c>
      <c r="CT3" s="22">
        <v>0</v>
      </c>
      <c r="CU3" s="22">
        <v>0</v>
      </c>
      <c r="CV3" s="22">
        <v>0</v>
      </c>
      <c r="CW3" s="22">
        <v>0</v>
      </c>
      <c r="CX3" s="22">
        <v>0</v>
      </c>
      <c r="CY3" s="22">
        <v>0</v>
      </c>
      <c r="CZ3" s="22">
        <v>0</v>
      </c>
      <c r="DA3" s="22">
        <v>0</v>
      </c>
      <c r="DB3" s="22">
        <v>0</v>
      </c>
      <c r="DC3" s="22">
        <v>0</v>
      </c>
      <c r="DD3" s="22">
        <v>0</v>
      </c>
      <c r="DE3" s="22">
        <v>0</v>
      </c>
      <c r="DF3" s="22">
        <v>0</v>
      </c>
      <c r="DG3" s="22">
        <v>0</v>
      </c>
      <c r="DH3" s="22">
        <v>0</v>
      </c>
      <c r="DI3" s="22">
        <v>0</v>
      </c>
      <c r="DJ3" s="22">
        <v>0</v>
      </c>
      <c r="DK3" s="22">
        <v>0</v>
      </c>
      <c r="DL3" s="22">
        <v>0</v>
      </c>
      <c r="DM3" s="22">
        <v>0</v>
      </c>
      <c r="DN3" s="22">
        <v>0</v>
      </c>
      <c r="DO3" s="22">
        <v>0</v>
      </c>
      <c r="DP3" s="22">
        <v>0</v>
      </c>
      <c r="DQ3" s="22">
        <v>0</v>
      </c>
      <c r="DR3" s="22">
        <v>0</v>
      </c>
      <c r="DS3" s="22">
        <v>0</v>
      </c>
      <c r="DT3" s="22">
        <v>0</v>
      </c>
      <c r="DU3" s="22">
        <v>0</v>
      </c>
      <c r="DV3" s="22">
        <v>0</v>
      </c>
      <c r="DW3" s="22">
        <v>0</v>
      </c>
      <c r="DX3" s="22">
        <v>0</v>
      </c>
      <c r="DY3" s="127">
        <v>0</v>
      </c>
      <c r="DZ3" s="68"/>
      <c r="EA3" s="68"/>
      <c r="EB3" s="13"/>
      <c r="EC3" s="13"/>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row>
    <row r="4" spans="1:177" ht="15" customHeight="1">
      <c r="A4" s="133" t="s">
        <v>28</v>
      </c>
      <c r="B4" s="22">
        <v>0</v>
      </c>
      <c r="C4" s="22">
        <v>0</v>
      </c>
      <c r="D4" s="22">
        <v>0</v>
      </c>
      <c r="E4" s="22">
        <v>0</v>
      </c>
      <c r="F4" s="22">
        <v>0</v>
      </c>
      <c r="G4" s="22">
        <v>0</v>
      </c>
      <c r="H4" s="22">
        <v>0</v>
      </c>
      <c r="I4" s="22">
        <v>0</v>
      </c>
      <c r="J4" s="22">
        <v>0</v>
      </c>
      <c r="K4" s="22">
        <v>0</v>
      </c>
      <c r="L4" s="22">
        <v>0</v>
      </c>
      <c r="M4" s="22">
        <v>0</v>
      </c>
      <c r="N4" s="22">
        <v>0</v>
      </c>
      <c r="O4" s="22">
        <v>0</v>
      </c>
      <c r="P4" s="22">
        <v>0</v>
      </c>
      <c r="Q4" s="22">
        <v>0</v>
      </c>
      <c r="R4" s="22">
        <v>0</v>
      </c>
      <c r="S4" s="22">
        <v>0</v>
      </c>
      <c r="T4" s="22">
        <v>0</v>
      </c>
      <c r="U4" s="22">
        <v>0</v>
      </c>
      <c r="V4" s="22">
        <v>0</v>
      </c>
      <c r="W4" s="22">
        <v>0</v>
      </c>
      <c r="X4" s="22">
        <v>0</v>
      </c>
      <c r="Y4" s="22">
        <v>0</v>
      </c>
      <c r="Z4" s="22">
        <v>0</v>
      </c>
      <c r="AA4" s="22">
        <v>0</v>
      </c>
      <c r="AB4" s="22">
        <v>0</v>
      </c>
      <c r="AC4" s="22">
        <v>0</v>
      </c>
      <c r="AD4" s="22">
        <v>0</v>
      </c>
      <c r="AE4" s="22">
        <v>0</v>
      </c>
      <c r="AF4" s="22">
        <v>0</v>
      </c>
      <c r="AG4" s="22">
        <v>0</v>
      </c>
      <c r="AH4" s="22">
        <v>0</v>
      </c>
      <c r="AI4" s="22">
        <v>1.4999999999999999E-2</v>
      </c>
      <c r="AJ4" s="22">
        <v>0.02</v>
      </c>
      <c r="AK4" s="22">
        <v>0.02</v>
      </c>
      <c r="AL4" s="22">
        <v>0.02</v>
      </c>
      <c r="AM4" s="22">
        <v>0.02</v>
      </c>
      <c r="AN4" s="22">
        <v>0.02</v>
      </c>
      <c r="AO4" s="22">
        <v>0.02</v>
      </c>
      <c r="AP4" s="22">
        <v>0.02</v>
      </c>
      <c r="AQ4" s="22">
        <v>0.02</v>
      </c>
      <c r="AR4" s="22">
        <v>0.02</v>
      </c>
      <c r="AS4" s="22">
        <v>0.02</v>
      </c>
      <c r="AT4" s="22">
        <v>0.02</v>
      </c>
      <c r="AU4" s="22">
        <v>0.02</v>
      </c>
      <c r="AV4" s="22">
        <v>0.02</v>
      </c>
      <c r="AW4" s="22">
        <v>0.02</v>
      </c>
      <c r="AX4" s="22">
        <v>0.02</v>
      </c>
      <c r="AY4" s="22">
        <v>0.02</v>
      </c>
      <c r="AZ4" s="22">
        <v>0.02</v>
      </c>
      <c r="BA4" s="22">
        <v>0.02</v>
      </c>
      <c r="BB4" s="22">
        <v>0.02</v>
      </c>
      <c r="BC4" s="22">
        <v>0.02</v>
      </c>
      <c r="BD4" s="22">
        <v>0.02</v>
      </c>
      <c r="BE4" s="22">
        <v>0.02</v>
      </c>
      <c r="BF4" s="22">
        <v>0.02</v>
      </c>
      <c r="BG4" s="22">
        <v>0.02</v>
      </c>
      <c r="BH4" s="22">
        <v>0.02</v>
      </c>
      <c r="BI4" s="22">
        <v>0.02</v>
      </c>
      <c r="BJ4" s="22">
        <v>0.03</v>
      </c>
      <c r="BK4" s="22">
        <v>0.03</v>
      </c>
      <c r="BL4" s="22">
        <v>0.03</v>
      </c>
      <c r="BM4" s="22">
        <v>0.03</v>
      </c>
      <c r="BN4" s="22">
        <v>0.03</v>
      </c>
      <c r="BO4" s="22">
        <v>0.03</v>
      </c>
      <c r="BP4" s="22">
        <v>0.03</v>
      </c>
      <c r="BQ4" s="22">
        <v>0.03</v>
      </c>
      <c r="BR4" s="22">
        <v>0.03</v>
      </c>
      <c r="BS4" s="22">
        <v>0.03</v>
      </c>
      <c r="BT4" s="22">
        <v>0.03</v>
      </c>
      <c r="BU4" s="22">
        <v>0.03</v>
      </c>
      <c r="BV4" s="22">
        <v>0.03</v>
      </c>
      <c r="BW4" s="22">
        <v>0.03</v>
      </c>
      <c r="BX4" s="22">
        <v>0.03</v>
      </c>
      <c r="BY4" s="22">
        <v>0.04</v>
      </c>
      <c r="BZ4" s="22">
        <v>0.04</v>
      </c>
      <c r="CA4" s="22">
        <v>0.04</v>
      </c>
      <c r="CB4" s="22">
        <v>0.04</v>
      </c>
      <c r="CC4" s="22">
        <v>0.04</v>
      </c>
      <c r="CD4" s="22">
        <v>0.04</v>
      </c>
      <c r="CE4" s="22">
        <v>0.04</v>
      </c>
      <c r="CF4" s="22">
        <v>0.04</v>
      </c>
      <c r="CG4" s="22">
        <v>0.04</v>
      </c>
      <c r="CH4" s="22">
        <v>0.05</v>
      </c>
      <c r="CI4" s="22">
        <v>0.05</v>
      </c>
      <c r="CJ4" s="22">
        <v>0.05</v>
      </c>
      <c r="CK4" s="22">
        <v>0.05</v>
      </c>
      <c r="CL4" s="22">
        <v>0.05</v>
      </c>
      <c r="CM4" s="22">
        <v>0.05</v>
      </c>
      <c r="CN4" s="22">
        <v>0.05</v>
      </c>
      <c r="CO4" s="22">
        <v>0.05</v>
      </c>
      <c r="CP4" s="22">
        <v>0.05</v>
      </c>
      <c r="CQ4" s="22">
        <v>0.05</v>
      </c>
      <c r="CR4" s="22">
        <v>0.05</v>
      </c>
      <c r="CS4" s="22">
        <v>0.05</v>
      </c>
      <c r="CT4" s="22">
        <v>0.05</v>
      </c>
      <c r="CU4" s="22">
        <v>0.05</v>
      </c>
      <c r="CV4" s="22">
        <v>0.05</v>
      </c>
      <c r="CW4" s="22">
        <v>0.05</v>
      </c>
      <c r="CX4" s="22">
        <v>0.05</v>
      </c>
      <c r="CY4" s="22">
        <v>5.6000000000000001E-2</v>
      </c>
      <c r="CZ4" s="22">
        <v>5.6000000000000001E-2</v>
      </c>
      <c r="DA4" s="22">
        <v>5.5999999999999994E-2</v>
      </c>
      <c r="DB4" s="22">
        <v>5.5999999999999994E-2</v>
      </c>
      <c r="DC4" s="22">
        <v>5.6000000000000001E-2</v>
      </c>
      <c r="DD4" s="22">
        <v>5.5999999999999994E-2</v>
      </c>
      <c r="DE4" s="22">
        <v>5.5999999999999994E-2</v>
      </c>
      <c r="DF4" s="22">
        <v>5.5999999999999994E-2</v>
      </c>
      <c r="DG4" s="22">
        <v>5.6000000000000001E-2</v>
      </c>
      <c r="DH4" s="22">
        <v>6.6000000000000003E-2</v>
      </c>
      <c r="DI4" s="22">
        <v>6.6000000000000003E-2</v>
      </c>
      <c r="DJ4" s="22">
        <v>6.6000000000000003E-2</v>
      </c>
      <c r="DK4" s="22">
        <v>5.6000000000000001E-2</v>
      </c>
      <c r="DL4" s="22">
        <v>5.5999999999999994E-2</v>
      </c>
      <c r="DM4" s="22">
        <v>5.5999999999999994E-2</v>
      </c>
      <c r="DN4" s="22">
        <v>5.5999999999999994E-2</v>
      </c>
      <c r="DO4" s="22">
        <v>5.5999999999999994E-2</v>
      </c>
      <c r="DP4" s="22">
        <v>5.5999999999999994E-2</v>
      </c>
      <c r="DQ4" s="22">
        <v>5.5999999999999994E-2</v>
      </c>
      <c r="DR4" s="22">
        <v>5.5999999999999994E-2</v>
      </c>
      <c r="DS4" s="22">
        <v>5.5999999999999994E-2</v>
      </c>
      <c r="DT4" s="22">
        <v>5.5999999999999994E-2</v>
      </c>
      <c r="DU4" s="22">
        <v>5.5999999999999994E-2</v>
      </c>
      <c r="DV4" s="22">
        <v>5.5999999999999994E-2</v>
      </c>
      <c r="DW4" s="22">
        <v>5.6000000000000001E-2</v>
      </c>
      <c r="DX4" s="22">
        <v>5.6000000000000001E-2</v>
      </c>
      <c r="DY4" s="127">
        <v>5.6000000000000001E-2</v>
      </c>
      <c r="DZ4" s="68"/>
      <c r="EA4" s="68"/>
      <c r="EB4" s="13"/>
      <c r="EC4" s="13"/>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row>
    <row r="5" spans="1:177" ht="15" customHeight="1">
      <c r="A5" s="133" t="s">
        <v>29</v>
      </c>
      <c r="B5" s="22">
        <v>0</v>
      </c>
      <c r="C5" s="22">
        <v>0</v>
      </c>
      <c r="D5" s="22">
        <v>0</v>
      </c>
      <c r="E5" s="22">
        <v>0</v>
      </c>
      <c r="F5" s="22">
        <v>0</v>
      </c>
      <c r="G5" s="22">
        <v>0</v>
      </c>
      <c r="H5" s="22">
        <v>0</v>
      </c>
      <c r="I5" s="22">
        <v>0</v>
      </c>
      <c r="J5" s="22">
        <v>0</v>
      </c>
      <c r="K5" s="22">
        <v>0</v>
      </c>
      <c r="L5" s="22">
        <v>0</v>
      </c>
      <c r="M5" s="22">
        <v>0</v>
      </c>
      <c r="N5" s="22">
        <v>0</v>
      </c>
      <c r="O5" s="22">
        <v>0</v>
      </c>
      <c r="P5" s="22">
        <v>0</v>
      </c>
      <c r="Q5" s="22">
        <v>0</v>
      </c>
      <c r="R5" s="22">
        <v>0</v>
      </c>
      <c r="S5" s="22">
        <v>0</v>
      </c>
      <c r="T5" s="22">
        <v>0</v>
      </c>
      <c r="U5" s="22">
        <v>0</v>
      </c>
      <c r="V5" s="22">
        <v>0</v>
      </c>
      <c r="W5" s="22">
        <v>0</v>
      </c>
      <c r="X5" s="22">
        <v>0</v>
      </c>
      <c r="Y5" s="22">
        <v>0</v>
      </c>
      <c r="Z5" s="22">
        <v>0</v>
      </c>
      <c r="AA5" s="22">
        <v>0</v>
      </c>
      <c r="AB5" s="22">
        <v>0</v>
      </c>
      <c r="AC5" s="22">
        <v>0</v>
      </c>
      <c r="AD5" s="22">
        <v>0</v>
      </c>
      <c r="AE5" s="22">
        <v>0</v>
      </c>
      <c r="AF5" s="22">
        <v>0</v>
      </c>
      <c r="AG5" s="22">
        <v>0</v>
      </c>
      <c r="AH5" s="22">
        <v>0</v>
      </c>
      <c r="AI5" s="22">
        <v>0</v>
      </c>
      <c r="AJ5" s="22">
        <v>0</v>
      </c>
      <c r="AK5" s="22">
        <v>0.02</v>
      </c>
      <c r="AL5" s="22">
        <v>0.02</v>
      </c>
      <c r="AM5" s="22">
        <v>0.02</v>
      </c>
      <c r="AN5" s="22">
        <v>0.02</v>
      </c>
      <c r="AO5" s="22">
        <v>0.02</v>
      </c>
      <c r="AP5" s="22">
        <v>0.02</v>
      </c>
      <c r="AQ5" s="22">
        <v>0.02</v>
      </c>
      <c r="AR5" s="22">
        <v>0.02</v>
      </c>
      <c r="AS5" s="22">
        <v>0.02</v>
      </c>
      <c r="AT5" s="22">
        <v>0.02</v>
      </c>
      <c r="AU5" s="22">
        <v>0.02</v>
      </c>
      <c r="AV5" s="22">
        <v>0.02</v>
      </c>
      <c r="AW5" s="22">
        <v>0.02</v>
      </c>
      <c r="AX5" s="22">
        <v>0.02</v>
      </c>
      <c r="AY5" s="22">
        <v>0.02</v>
      </c>
      <c r="AZ5" s="22">
        <v>0.02</v>
      </c>
      <c r="BA5" s="22">
        <v>0.02</v>
      </c>
      <c r="BB5" s="22">
        <v>0.02</v>
      </c>
      <c r="BC5" s="22">
        <v>0.02</v>
      </c>
      <c r="BD5" s="22">
        <v>0.02</v>
      </c>
      <c r="BE5" s="22">
        <v>0.02</v>
      </c>
      <c r="BF5" s="22">
        <v>0.02</v>
      </c>
      <c r="BG5" s="22">
        <v>0.02</v>
      </c>
      <c r="BH5" s="22">
        <v>0.03</v>
      </c>
      <c r="BI5" s="22">
        <v>0.03</v>
      </c>
      <c r="BJ5" s="22">
        <v>0.03</v>
      </c>
      <c r="BK5" s="22">
        <v>0.03</v>
      </c>
      <c r="BL5" s="22">
        <v>0.03</v>
      </c>
      <c r="BM5" s="22">
        <v>0.03</v>
      </c>
      <c r="BN5" s="22">
        <v>0.03</v>
      </c>
      <c r="BO5" s="22">
        <v>0.03</v>
      </c>
      <c r="BP5" s="22">
        <v>0.03</v>
      </c>
      <c r="BQ5" s="22">
        <v>0.03</v>
      </c>
      <c r="BR5" s="22">
        <v>0.03</v>
      </c>
      <c r="BS5" s="22">
        <v>0.03</v>
      </c>
      <c r="BT5" s="22">
        <v>0.03</v>
      </c>
      <c r="BU5" s="22">
        <v>0.03</v>
      </c>
      <c r="BV5" s="22">
        <v>0.03</v>
      </c>
      <c r="BW5" s="22">
        <v>0.03</v>
      </c>
      <c r="BX5" s="22">
        <v>0.03</v>
      </c>
      <c r="BY5" s="22">
        <v>0.03</v>
      </c>
      <c r="BZ5" s="22">
        <v>0.03</v>
      </c>
      <c r="CA5" s="22">
        <v>0.03</v>
      </c>
      <c r="CB5" s="22">
        <v>0.03</v>
      </c>
      <c r="CC5" s="22">
        <v>0.03</v>
      </c>
      <c r="CD5" s="22">
        <v>0.03</v>
      </c>
      <c r="CE5" s="22">
        <v>0.03</v>
      </c>
      <c r="CF5" s="22">
        <v>0.03</v>
      </c>
      <c r="CG5" s="22">
        <v>0.04</v>
      </c>
      <c r="CH5" s="22">
        <v>0.04</v>
      </c>
      <c r="CI5" s="22">
        <v>0.04</v>
      </c>
      <c r="CJ5" s="22">
        <v>0.04</v>
      </c>
      <c r="CK5" s="22">
        <v>0.04</v>
      </c>
      <c r="CL5" s="22">
        <v>0.04</v>
      </c>
      <c r="CM5" s="22">
        <v>0.04</v>
      </c>
      <c r="CN5" s="22">
        <v>0.04</v>
      </c>
      <c r="CO5" s="22">
        <v>4.4999999999999998E-2</v>
      </c>
      <c r="CP5" s="22">
        <v>4.4999999999999998E-2</v>
      </c>
      <c r="CQ5" s="22">
        <v>4.4999999999999998E-2</v>
      </c>
      <c r="CR5" s="22">
        <v>4.4999999999999998E-2</v>
      </c>
      <c r="CS5" s="22">
        <v>4.4999999999999998E-2</v>
      </c>
      <c r="CT5" s="22">
        <v>4.4999999999999998E-2</v>
      </c>
      <c r="CU5" s="22">
        <v>4.6249999999999999E-2</v>
      </c>
      <c r="CV5" s="22">
        <v>4.6249999999999999E-2</v>
      </c>
      <c r="CW5" s="22">
        <v>4.6249999999999999E-2</v>
      </c>
      <c r="CX5" s="22">
        <v>5.1249999999999997E-2</v>
      </c>
      <c r="CY5" s="22">
        <v>5.1249999999999997E-2</v>
      </c>
      <c r="CZ5" s="22">
        <v>5.1249999999999997E-2</v>
      </c>
      <c r="DA5" s="22">
        <v>5.1249999999999997E-2</v>
      </c>
      <c r="DB5" s="22">
        <v>5.1249999999999997E-2</v>
      </c>
      <c r="DC5" s="22">
        <v>0.06</v>
      </c>
      <c r="DD5" s="22">
        <v>0.06</v>
      </c>
      <c r="DE5" s="22">
        <v>0.06</v>
      </c>
      <c r="DF5" s="22">
        <v>0.06</v>
      </c>
      <c r="DG5" s="22">
        <v>0.06</v>
      </c>
      <c r="DH5" s="22">
        <v>0.06</v>
      </c>
      <c r="DI5" s="22">
        <v>0.06</v>
      </c>
      <c r="DJ5" s="22">
        <v>0.06</v>
      </c>
      <c r="DK5" s="22">
        <v>6.5000000000000002E-2</v>
      </c>
      <c r="DL5" s="22">
        <v>6.5000000000000002E-2</v>
      </c>
      <c r="DM5" s="22">
        <v>6.5000000000000002E-2</v>
      </c>
      <c r="DN5" s="22">
        <v>6.5000000000000002E-2</v>
      </c>
      <c r="DO5" s="22">
        <v>6.5000000000000002E-2</v>
      </c>
      <c r="DP5" s="22">
        <v>6.5000000000000002E-2</v>
      </c>
      <c r="DQ5" s="22">
        <v>6.5000000000000002E-2</v>
      </c>
      <c r="DR5" s="22">
        <v>6.5000000000000002E-2</v>
      </c>
      <c r="DS5" s="22">
        <v>6.5000000000000002E-2</v>
      </c>
      <c r="DT5" s="22">
        <v>6.5000000000000002E-2</v>
      </c>
      <c r="DU5" s="22">
        <v>6.5000000000000002E-2</v>
      </c>
      <c r="DV5" s="22">
        <v>6.5000000000000002E-2</v>
      </c>
      <c r="DW5" s="22">
        <v>6.5000000000000002E-2</v>
      </c>
      <c r="DX5" s="22">
        <v>6.5000000000000002E-2</v>
      </c>
      <c r="DY5" s="127">
        <v>6.5000000000000002E-2</v>
      </c>
      <c r="DZ5" s="68"/>
      <c r="EA5" s="68"/>
      <c r="EB5" s="13"/>
      <c r="EC5" s="13"/>
      <c r="ED5" s="11"/>
      <c r="EE5" s="11"/>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row>
    <row r="6" spans="1:177" ht="15" customHeight="1">
      <c r="A6" s="133" t="s">
        <v>30</v>
      </c>
      <c r="B6" s="22">
        <v>0</v>
      </c>
      <c r="C6" s="22">
        <v>0</v>
      </c>
      <c r="D6" s="22">
        <v>0</v>
      </c>
      <c r="E6" s="22">
        <v>0</v>
      </c>
      <c r="F6" s="22">
        <v>0</v>
      </c>
      <c r="G6" s="22">
        <v>0</v>
      </c>
      <c r="H6" s="22">
        <v>0</v>
      </c>
      <c r="I6" s="22">
        <v>0</v>
      </c>
      <c r="J6" s="22">
        <v>0</v>
      </c>
      <c r="K6" s="22">
        <v>0</v>
      </c>
      <c r="L6" s="22">
        <v>0</v>
      </c>
      <c r="M6" s="22">
        <v>0</v>
      </c>
      <c r="N6" s="22">
        <v>0</v>
      </c>
      <c r="O6" s="22">
        <v>0</v>
      </c>
      <c r="P6" s="22">
        <v>0</v>
      </c>
      <c r="Q6" s="22">
        <v>0</v>
      </c>
      <c r="R6" s="22">
        <v>0</v>
      </c>
      <c r="S6" s="22">
        <v>0</v>
      </c>
      <c r="T6" s="22">
        <v>0</v>
      </c>
      <c r="U6" s="22">
        <v>0</v>
      </c>
      <c r="V6" s="22">
        <v>0</v>
      </c>
      <c r="W6" s="22">
        <v>0</v>
      </c>
      <c r="X6" s="22">
        <v>0</v>
      </c>
      <c r="Y6" s="22">
        <v>0</v>
      </c>
      <c r="Z6" s="22">
        <v>0</v>
      </c>
      <c r="AA6" s="22">
        <v>0</v>
      </c>
      <c r="AB6" s="22">
        <v>0</v>
      </c>
      <c r="AC6" s="22">
        <v>0</v>
      </c>
      <c r="AD6" s="22">
        <v>0</v>
      </c>
      <c r="AE6" s="22">
        <v>0</v>
      </c>
      <c r="AF6" s="22">
        <v>0</v>
      </c>
      <c r="AG6" s="22">
        <v>0</v>
      </c>
      <c r="AH6" s="22">
        <v>0</v>
      </c>
      <c r="AI6" s="22">
        <v>2.5000000000000001E-2</v>
      </c>
      <c r="AJ6" s="22">
        <v>2.5000000000000001E-2</v>
      </c>
      <c r="AK6" s="22">
        <v>0.03</v>
      </c>
      <c r="AL6" s="22">
        <v>0.03</v>
      </c>
      <c r="AM6" s="22">
        <v>0.03</v>
      </c>
      <c r="AN6" s="22">
        <v>0.03</v>
      </c>
      <c r="AO6" s="22">
        <v>0.03</v>
      </c>
      <c r="AP6" s="22">
        <v>0.03</v>
      </c>
      <c r="AQ6" s="22">
        <v>0.03</v>
      </c>
      <c r="AR6" s="22">
        <v>0.03</v>
      </c>
      <c r="AS6" s="22">
        <v>2.5000000000000001E-2</v>
      </c>
      <c r="AT6" s="22">
        <v>2.5000000000000001E-2</v>
      </c>
      <c r="AU6" s="22">
        <v>2.5000000000000001E-2</v>
      </c>
      <c r="AV6" s="22">
        <v>2.5000000000000001E-2</v>
      </c>
      <c r="AW6" s="22">
        <v>2.5000000000000001E-2</v>
      </c>
      <c r="AX6" s="22">
        <v>2.5000000000000001E-2</v>
      </c>
      <c r="AY6" s="22">
        <v>0.03</v>
      </c>
      <c r="AZ6" s="22">
        <v>0.03</v>
      </c>
      <c r="BA6" s="22">
        <v>0.03</v>
      </c>
      <c r="BB6" s="22">
        <v>0.03</v>
      </c>
      <c r="BC6" s="22">
        <v>0.03</v>
      </c>
      <c r="BD6" s="22">
        <v>0.03</v>
      </c>
      <c r="BE6" s="22">
        <v>0.03</v>
      </c>
      <c r="BF6" s="22">
        <v>0.03</v>
      </c>
      <c r="BG6" s="22">
        <v>0.03</v>
      </c>
      <c r="BH6" s="22">
        <v>0.03</v>
      </c>
      <c r="BI6" s="22">
        <v>0.03</v>
      </c>
      <c r="BJ6" s="22">
        <v>0.03</v>
      </c>
      <c r="BK6" s="22">
        <v>0.03</v>
      </c>
      <c r="BL6" s="22">
        <f>3%+1%</f>
        <v>0.04</v>
      </c>
      <c r="BM6" s="22">
        <f>3%+1%</f>
        <v>0.04</v>
      </c>
      <c r="BN6" s="22">
        <f>3%+1%</f>
        <v>0.04</v>
      </c>
      <c r="BO6" s="22">
        <f>3%+1%</f>
        <v>0.04</v>
      </c>
      <c r="BP6" s="22">
        <f>3%+1%</f>
        <v>0.04</v>
      </c>
      <c r="BQ6" s="22">
        <f>4%+1%</f>
        <v>0.05</v>
      </c>
      <c r="BR6" s="22">
        <f>4%+1%</f>
        <v>0.05</v>
      </c>
      <c r="BS6" s="22">
        <f>4%+1%</f>
        <v>0.05</v>
      </c>
      <c r="BT6" s="22">
        <f>4%+1%</f>
        <v>0.05</v>
      </c>
      <c r="BU6" s="22">
        <f>4%+1%</f>
        <v>0.05</v>
      </c>
      <c r="BV6" s="22">
        <f>3.75%+1.25%</f>
        <v>0.05</v>
      </c>
      <c r="BW6" s="22">
        <f>3.75%+1.25%</f>
        <v>0.05</v>
      </c>
      <c r="BX6" s="22">
        <f t="shared" ref="BX6:CL6" si="0">4.75%+1.25%</f>
        <v>0.06</v>
      </c>
      <c r="BY6" s="22">
        <f t="shared" si="0"/>
        <v>0.06</v>
      </c>
      <c r="BZ6" s="22">
        <f t="shared" si="0"/>
        <v>0.06</v>
      </c>
      <c r="CA6" s="22">
        <f t="shared" si="0"/>
        <v>0.06</v>
      </c>
      <c r="CB6" s="22">
        <f t="shared" si="0"/>
        <v>0.06</v>
      </c>
      <c r="CC6" s="22">
        <f t="shared" si="0"/>
        <v>0.06</v>
      </c>
      <c r="CD6" s="22">
        <f t="shared" si="0"/>
        <v>0.06</v>
      </c>
      <c r="CE6" s="22">
        <f t="shared" si="0"/>
        <v>0.06</v>
      </c>
      <c r="CF6" s="22">
        <f t="shared" si="0"/>
        <v>0.06</v>
      </c>
      <c r="CG6" s="22">
        <f t="shared" si="0"/>
        <v>0.06</v>
      </c>
      <c r="CH6" s="22">
        <f t="shared" si="0"/>
        <v>0.06</v>
      </c>
      <c r="CI6" s="22">
        <f t="shared" si="0"/>
        <v>0.06</v>
      </c>
      <c r="CJ6" s="22">
        <f t="shared" si="0"/>
        <v>0.06</v>
      </c>
      <c r="CK6" s="22">
        <f t="shared" si="0"/>
        <v>0.06</v>
      </c>
      <c r="CL6" s="22">
        <f t="shared" si="0"/>
        <v>0.06</v>
      </c>
      <c r="CM6" s="22">
        <f>5%+1.25%</f>
        <v>6.25E-2</v>
      </c>
      <c r="CN6" s="22">
        <f>5%+1.25%</f>
        <v>6.25E-2</v>
      </c>
      <c r="CO6" s="22">
        <f t="shared" ref="CO6:CX6" si="1">6%+1.25%</f>
        <v>7.2499999999999995E-2</v>
      </c>
      <c r="CP6" s="22">
        <f t="shared" si="1"/>
        <v>7.2499999999999995E-2</v>
      </c>
      <c r="CQ6" s="22">
        <f t="shared" si="1"/>
        <v>7.2499999999999995E-2</v>
      </c>
      <c r="CR6" s="22">
        <f t="shared" si="1"/>
        <v>7.2499999999999995E-2</v>
      </c>
      <c r="CS6" s="22">
        <f t="shared" si="1"/>
        <v>7.2499999999999995E-2</v>
      </c>
      <c r="CT6" s="22">
        <f t="shared" si="1"/>
        <v>7.2499999999999995E-2</v>
      </c>
      <c r="CU6" s="22">
        <f t="shared" si="1"/>
        <v>7.2499999999999995E-2</v>
      </c>
      <c r="CV6" s="22">
        <f t="shared" si="1"/>
        <v>7.2499999999999995E-2</v>
      </c>
      <c r="CW6" s="22">
        <f t="shared" si="1"/>
        <v>7.2499999999999995E-2</v>
      </c>
      <c r="CX6" s="22">
        <f t="shared" si="1"/>
        <v>7.2499999999999995E-2</v>
      </c>
      <c r="CY6" s="22">
        <f>5.75%+1.25%</f>
        <v>7.0000000000000007E-2</v>
      </c>
      <c r="CZ6" s="22">
        <f>6%+1.25%</f>
        <v>7.2499999999999995E-2</v>
      </c>
      <c r="DA6" s="22">
        <f>6%+1.25%</f>
        <v>7.2499999999999995E-2</v>
      </c>
      <c r="DB6" s="22">
        <f>6.25%+1%</f>
        <v>7.2499999999999995E-2</v>
      </c>
      <c r="DC6" s="22">
        <f>6.25%+1%</f>
        <v>7.2499999999999995E-2</v>
      </c>
      <c r="DD6" s="22">
        <f>6.25%+1%</f>
        <v>7.2499999999999995E-2</v>
      </c>
      <c r="DE6" s="22">
        <f>6.25%+1%</f>
        <v>7.2499999999999995E-2</v>
      </c>
      <c r="DF6" s="22">
        <f>6.25%+1%</f>
        <v>7.2499999999999995E-2</v>
      </c>
      <c r="DG6" s="22">
        <f>7.25%+1%</f>
        <v>8.249999999999999E-2</v>
      </c>
      <c r="DH6" s="22">
        <f>7.25%+1%</f>
        <v>8.249999999999999E-2</v>
      </c>
      <c r="DI6" s="22">
        <f>6.25%+1%</f>
        <v>7.2499999999999995E-2</v>
      </c>
      <c r="DJ6" s="22">
        <f>6.25%+1%</f>
        <v>7.2499999999999995E-2</v>
      </c>
      <c r="DK6" s="22">
        <f>6.5%+1%</f>
        <v>7.4999999999999997E-2</v>
      </c>
      <c r="DL6" s="22">
        <f>6.5%+1%</f>
        <v>7.4999999999999997E-2</v>
      </c>
      <c r="DM6" s="22">
        <f>6.5%+1%</f>
        <v>7.4999999999999997E-2</v>
      </c>
      <c r="DN6" s="22">
        <f>6.5%+1%</f>
        <v>7.4999999999999997E-2</v>
      </c>
      <c r="DO6" s="22">
        <f t="shared" ref="DO6:DX6" si="2">6%+1.25%</f>
        <v>7.2499999999999995E-2</v>
      </c>
      <c r="DP6" s="22">
        <f t="shared" si="2"/>
        <v>7.2499999999999995E-2</v>
      </c>
      <c r="DQ6" s="22">
        <f t="shared" si="2"/>
        <v>7.2499999999999995E-2</v>
      </c>
      <c r="DR6" s="22">
        <f t="shared" si="2"/>
        <v>7.2499999999999995E-2</v>
      </c>
      <c r="DS6" s="22">
        <f t="shared" si="2"/>
        <v>7.2499999999999995E-2</v>
      </c>
      <c r="DT6" s="22">
        <f t="shared" si="2"/>
        <v>7.2499999999999995E-2</v>
      </c>
      <c r="DU6" s="22">
        <f t="shared" si="2"/>
        <v>7.2499999999999995E-2</v>
      </c>
      <c r="DV6" s="22">
        <f t="shared" si="2"/>
        <v>7.2499999999999995E-2</v>
      </c>
      <c r="DW6" s="22">
        <f t="shared" si="2"/>
        <v>7.2499999999999995E-2</v>
      </c>
      <c r="DX6" s="22">
        <f t="shared" si="2"/>
        <v>7.2499999999999995E-2</v>
      </c>
      <c r="DY6" s="127">
        <v>7.2499999999999995E-2</v>
      </c>
      <c r="DZ6" s="68"/>
      <c r="EA6" s="68"/>
      <c r="EB6" s="13"/>
      <c r="EC6" s="13"/>
      <c r="ED6" s="11"/>
      <c r="EE6" s="11"/>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row>
    <row r="7" spans="1:177" ht="15" customHeight="1">
      <c r="A7" s="133" t="s">
        <v>31</v>
      </c>
      <c r="B7" s="22">
        <v>0</v>
      </c>
      <c r="C7" s="22">
        <v>0</v>
      </c>
      <c r="D7" s="22">
        <v>0</v>
      </c>
      <c r="E7" s="22">
        <v>0</v>
      </c>
      <c r="F7" s="22">
        <v>0</v>
      </c>
      <c r="G7" s="22">
        <v>0</v>
      </c>
      <c r="H7" s="22">
        <v>0</v>
      </c>
      <c r="I7" s="22">
        <v>0</v>
      </c>
      <c r="J7" s="22">
        <v>0</v>
      </c>
      <c r="K7" s="22">
        <v>0</v>
      </c>
      <c r="L7" s="22">
        <v>0</v>
      </c>
      <c r="M7" s="22">
        <v>0</v>
      </c>
      <c r="N7" s="22">
        <v>0</v>
      </c>
      <c r="O7" s="22">
        <v>0</v>
      </c>
      <c r="P7" s="22">
        <v>0</v>
      </c>
      <c r="Q7" s="22">
        <v>0</v>
      </c>
      <c r="R7" s="22">
        <v>0</v>
      </c>
      <c r="S7" s="22">
        <v>0</v>
      </c>
      <c r="T7" s="22">
        <v>0</v>
      </c>
      <c r="U7" s="22">
        <v>0</v>
      </c>
      <c r="V7" s="22">
        <v>0</v>
      </c>
      <c r="W7" s="22">
        <v>0</v>
      </c>
      <c r="X7" s="22">
        <v>0</v>
      </c>
      <c r="Y7" s="22">
        <v>0</v>
      </c>
      <c r="Z7" s="22">
        <v>0</v>
      </c>
      <c r="AA7" s="22">
        <v>0</v>
      </c>
      <c r="AB7" s="22">
        <v>0</v>
      </c>
      <c r="AC7" s="22">
        <v>0</v>
      </c>
      <c r="AD7" s="22">
        <v>0</v>
      </c>
      <c r="AE7" s="22">
        <v>0</v>
      </c>
      <c r="AF7" s="22">
        <v>0</v>
      </c>
      <c r="AG7" s="22">
        <v>0</v>
      </c>
      <c r="AH7" s="22">
        <v>0</v>
      </c>
      <c r="AI7" s="22">
        <v>0</v>
      </c>
      <c r="AJ7" s="22">
        <v>0</v>
      </c>
      <c r="AK7" s="22">
        <v>0.02</v>
      </c>
      <c r="AL7" s="22">
        <v>0.02</v>
      </c>
      <c r="AM7" s="22">
        <v>0.02</v>
      </c>
      <c r="AN7" s="22">
        <v>0.02</v>
      </c>
      <c r="AO7" s="22">
        <v>0.02</v>
      </c>
      <c r="AP7" s="22">
        <v>0.02</v>
      </c>
      <c r="AQ7" s="22">
        <v>0.02</v>
      </c>
      <c r="AR7" s="22">
        <v>0.02</v>
      </c>
      <c r="AS7" s="22">
        <v>0.02</v>
      </c>
      <c r="AT7" s="22">
        <v>0.02</v>
      </c>
      <c r="AU7" s="22">
        <v>0.02</v>
      </c>
      <c r="AV7" s="22">
        <v>0.02</v>
      </c>
      <c r="AW7" s="22">
        <v>0.02</v>
      </c>
      <c r="AX7" s="22">
        <v>0.02</v>
      </c>
      <c r="AY7" s="22">
        <v>0.02</v>
      </c>
      <c r="AZ7" s="22">
        <v>0.02</v>
      </c>
      <c r="BA7" s="22">
        <v>0.02</v>
      </c>
      <c r="BB7" s="22">
        <v>0.02</v>
      </c>
      <c r="BC7" s="22">
        <v>0.02</v>
      </c>
      <c r="BD7" s="22">
        <v>0.02</v>
      </c>
      <c r="BE7" s="22">
        <v>0.02</v>
      </c>
      <c r="BF7" s="22">
        <v>0.02</v>
      </c>
      <c r="BG7" s="22">
        <v>0.02</v>
      </c>
      <c r="BH7" s="22">
        <v>0.02</v>
      </c>
      <c r="BI7" s="22">
        <v>0.02</v>
      </c>
      <c r="BJ7" s="22">
        <v>0.02</v>
      </c>
      <c r="BK7" s="22">
        <v>0.02</v>
      </c>
      <c r="BL7" s="22">
        <v>0.02</v>
      </c>
      <c r="BM7" s="22">
        <v>0.02</v>
      </c>
      <c r="BN7" s="22">
        <v>0.02</v>
      </c>
      <c r="BO7" s="22">
        <v>0.02</v>
      </c>
      <c r="BP7" s="22">
        <v>0.03</v>
      </c>
      <c r="BQ7" s="22">
        <v>0.03</v>
      </c>
      <c r="BR7" s="22">
        <v>0.03</v>
      </c>
      <c r="BS7" s="22">
        <v>0.03</v>
      </c>
      <c r="BT7" s="22">
        <v>0.03</v>
      </c>
      <c r="BU7" s="22">
        <v>0.03</v>
      </c>
      <c r="BV7" s="22">
        <v>0.03</v>
      </c>
      <c r="BW7" s="22">
        <v>0.03</v>
      </c>
      <c r="BX7" s="22">
        <v>0.03</v>
      </c>
      <c r="BY7" s="22">
        <v>0.03</v>
      </c>
      <c r="BZ7" s="22">
        <v>0.03</v>
      </c>
      <c r="CA7" s="22">
        <v>0.03</v>
      </c>
      <c r="CB7" s="22">
        <v>0.03</v>
      </c>
      <c r="CC7" s="22">
        <v>0.03</v>
      </c>
      <c r="CD7" s="22">
        <v>0.03</v>
      </c>
      <c r="CE7" s="22">
        <v>0.03</v>
      </c>
      <c r="CF7" s="22">
        <v>0.03</v>
      </c>
      <c r="CG7" s="22">
        <v>3.5000000000000003E-2</v>
      </c>
      <c r="CH7" s="22">
        <v>0.03</v>
      </c>
      <c r="CI7" s="22">
        <v>0.03</v>
      </c>
      <c r="CJ7" s="22">
        <v>0.03</v>
      </c>
      <c r="CK7" s="22">
        <v>0.03</v>
      </c>
      <c r="CL7" s="22">
        <v>0.03</v>
      </c>
      <c r="CM7" s="22">
        <v>0.03</v>
      </c>
      <c r="CN7" s="22">
        <v>0.03</v>
      </c>
      <c r="CO7" s="22">
        <v>0.03</v>
      </c>
      <c r="CP7" s="22">
        <v>0.03</v>
      </c>
      <c r="CQ7" s="22">
        <v>0.03</v>
      </c>
      <c r="CR7" s="22">
        <v>0.03</v>
      </c>
      <c r="CS7" s="22">
        <v>0.03</v>
      </c>
      <c r="CT7" s="22">
        <v>0.03</v>
      </c>
      <c r="CU7" s="22">
        <v>0.03</v>
      </c>
      <c r="CV7" s="22">
        <v>0.03</v>
      </c>
      <c r="CW7" s="22">
        <v>2.9000000000000001E-2</v>
      </c>
      <c r="CX7" s="22">
        <v>2.9000000000000001E-2</v>
      </c>
      <c r="CY7" s="22">
        <v>2.9000000000000001E-2</v>
      </c>
      <c r="CZ7" s="22">
        <v>2.9000000000000001E-2</v>
      </c>
      <c r="DA7" s="22">
        <v>2.8999999999999998E-2</v>
      </c>
      <c r="DB7" s="22">
        <v>2.8999999999999998E-2</v>
      </c>
      <c r="DC7" s="22">
        <v>2.9000000000000001E-2</v>
      </c>
      <c r="DD7" s="22">
        <v>2.8999999999999998E-2</v>
      </c>
      <c r="DE7" s="22">
        <v>2.8999999999999998E-2</v>
      </c>
      <c r="DF7" s="22">
        <v>2.8999999999999998E-2</v>
      </c>
      <c r="DG7" s="22">
        <v>2.9000000000000001E-2</v>
      </c>
      <c r="DH7" s="22">
        <v>2.8999999999999998E-2</v>
      </c>
      <c r="DI7" s="22">
        <v>2.8999999999999998E-2</v>
      </c>
      <c r="DJ7" s="22">
        <v>2.8999999999999998E-2</v>
      </c>
      <c r="DK7" s="22">
        <v>2.8999999999999998E-2</v>
      </c>
      <c r="DL7" s="22">
        <v>2.8999999999999998E-2</v>
      </c>
      <c r="DM7" s="22">
        <v>2.8999999999999998E-2</v>
      </c>
      <c r="DN7" s="22">
        <v>2.8999999999999998E-2</v>
      </c>
      <c r="DO7" s="22">
        <v>2.8999999999999998E-2</v>
      </c>
      <c r="DP7" s="22">
        <v>2.8999999999999998E-2</v>
      </c>
      <c r="DQ7" s="22">
        <v>2.8999999999999998E-2</v>
      </c>
      <c r="DR7" s="22">
        <v>2.8999999999999998E-2</v>
      </c>
      <c r="DS7" s="22">
        <v>2.8999999999999998E-2</v>
      </c>
      <c r="DT7" s="22">
        <v>2.8999999999999998E-2</v>
      </c>
      <c r="DU7" s="22">
        <v>2.8999999999999998E-2</v>
      </c>
      <c r="DV7" s="22">
        <v>2.8999999999999998E-2</v>
      </c>
      <c r="DW7" s="22">
        <v>2.9000000000000001E-2</v>
      </c>
      <c r="DX7" s="22">
        <v>2.9000000000000001E-2</v>
      </c>
      <c r="DY7" s="127">
        <v>2.9000000000000001E-2</v>
      </c>
      <c r="DZ7" s="68"/>
      <c r="EA7" s="128"/>
      <c r="EB7" s="13"/>
      <c r="EC7" s="13"/>
      <c r="ED7" s="11"/>
      <c r="EE7" s="11"/>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row>
    <row r="8" spans="1:177" ht="15" customHeight="1">
      <c r="A8" s="133" t="s">
        <v>32</v>
      </c>
      <c r="B8" s="22">
        <v>0</v>
      </c>
      <c r="C8" s="22">
        <v>0</v>
      </c>
      <c r="D8" s="22">
        <v>0</v>
      </c>
      <c r="E8" s="22">
        <v>0</v>
      </c>
      <c r="F8" s="22">
        <v>0</v>
      </c>
      <c r="G8" s="22">
        <v>0</v>
      </c>
      <c r="H8" s="22">
        <v>0</v>
      </c>
      <c r="I8" s="22">
        <v>0</v>
      </c>
      <c r="J8" s="22">
        <v>0</v>
      </c>
      <c r="K8" s="22">
        <v>0</v>
      </c>
      <c r="L8" s="22">
        <v>0</v>
      </c>
      <c r="M8" s="22">
        <v>0</v>
      </c>
      <c r="N8" s="22">
        <v>0</v>
      </c>
      <c r="O8" s="22">
        <v>0</v>
      </c>
      <c r="P8" s="22">
        <v>0</v>
      </c>
      <c r="Q8" s="22">
        <v>0</v>
      </c>
      <c r="R8" s="22">
        <v>0</v>
      </c>
      <c r="S8" s="22">
        <v>0</v>
      </c>
      <c r="T8" s="22">
        <v>0</v>
      </c>
      <c r="U8" s="22">
        <v>0</v>
      </c>
      <c r="V8" s="22">
        <v>0</v>
      </c>
      <c r="W8" s="22">
        <v>0</v>
      </c>
      <c r="X8" s="22">
        <v>0</v>
      </c>
      <c r="Y8" s="22">
        <v>0</v>
      </c>
      <c r="Z8" s="22">
        <v>0</v>
      </c>
      <c r="AA8" s="22">
        <v>0</v>
      </c>
      <c r="AB8" s="22">
        <v>0</v>
      </c>
      <c r="AC8" s="22">
        <v>0</v>
      </c>
      <c r="AD8" s="22">
        <v>0</v>
      </c>
      <c r="AE8" s="22">
        <v>0</v>
      </c>
      <c r="AF8" s="22">
        <v>0</v>
      </c>
      <c r="AG8" s="22">
        <v>0</v>
      </c>
      <c r="AH8" s="22">
        <v>0</v>
      </c>
      <c r="AI8" s="22">
        <v>0</v>
      </c>
      <c r="AJ8" s="22">
        <v>0</v>
      </c>
      <c r="AK8" s="22">
        <v>0</v>
      </c>
      <c r="AL8" s="22">
        <v>0</v>
      </c>
      <c r="AM8" s="22">
        <v>0</v>
      </c>
      <c r="AN8" s="22">
        <v>0</v>
      </c>
      <c r="AO8" s="22">
        <v>0</v>
      </c>
      <c r="AP8" s="22">
        <v>0</v>
      </c>
      <c r="AQ8" s="22">
        <v>0</v>
      </c>
      <c r="AR8" s="22">
        <v>0</v>
      </c>
      <c r="AS8" s="22">
        <v>0</v>
      </c>
      <c r="AT8" s="22">
        <v>0</v>
      </c>
      <c r="AU8" s="22">
        <v>0</v>
      </c>
      <c r="AV8" s="22">
        <v>0</v>
      </c>
      <c r="AW8" s="22">
        <v>0</v>
      </c>
      <c r="AX8" s="22">
        <v>0.01</v>
      </c>
      <c r="AY8" s="22">
        <v>0.02</v>
      </c>
      <c r="AZ8" s="22">
        <v>0.02</v>
      </c>
      <c r="BA8" s="22">
        <v>0.02</v>
      </c>
      <c r="BB8" s="22">
        <v>0.02</v>
      </c>
      <c r="BC8" s="22">
        <v>0.02</v>
      </c>
      <c r="BD8" s="22">
        <v>0.03</v>
      </c>
      <c r="BE8" s="22">
        <v>0.03</v>
      </c>
      <c r="BF8" s="22">
        <v>3.5000000000000003E-2</v>
      </c>
      <c r="BG8" s="22">
        <v>0.03</v>
      </c>
      <c r="BH8" s="22">
        <v>0.03</v>
      </c>
      <c r="BI8" s="22">
        <v>0.03</v>
      </c>
      <c r="BJ8" s="22">
        <v>0.03</v>
      </c>
      <c r="BK8" s="22">
        <v>0.03</v>
      </c>
      <c r="BL8" s="22">
        <v>3.5000000000000003E-2</v>
      </c>
      <c r="BM8" s="22">
        <v>3.5000000000000003E-2</v>
      </c>
      <c r="BN8" s="22">
        <v>3.5000000000000003E-2</v>
      </c>
      <c r="BO8" s="22">
        <v>3.5000000000000003E-2</v>
      </c>
      <c r="BP8" s="22">
        <v>3.5000000000000003E-2</v>
      </c>
      <c r="BQ8" s="22">
        <v>3.5000000000000003E-2</v>
      </c>
      <c r="BR8" s="22">
        <v>3.5000000000000003E-2</v>
      </c>
      <c r="BS8" s="22">
        <v>3.5000000000000003E-2</v>
      </c>
      <c r="BT8" s="22">
        <v>0.05</v>
      </c>
      <c r="BU8" s="22">
        <v>0.05</v>
      </c>
      <c r="BV8" s="22">
        <v>6.5000000000000002E-2</v>
      </c>
      <c r="BW8" s="22">
        <v>7.0000000000000007E-2</v>
      </c>
      <c r="BX8" s="22">
        <v>6.5000000000000002E-2</v>
      </c>
      <c r="BY8" s="22">
        <v>0.06</v>
      </c>
      <c r="BZ8" s="22">
        <v>7.0000000000000007E-2</v>
      </c>
      <c r="CA8" s="22">
        <v>7.0000000000000007E-2</v>
      </c>
      <c r="CB8" s="22">
        <v>7.0000000000000007E-2</v>
      </c>
      <c r="CC8" s="22">
        <v>7.0000000000000007E-2</v>
      </c>
      <c r="CD8" s="22">
        <v>7.4999999999999997E-2</v>
      </c>
      <c r="CE8" s="22">
        <v>7.4999999999999997E-2</v>
      </c>
      <c r="CF8" s="22">
        <v>7.4999999999999997E-2</v>
      </c>
      <c r="CG8" s="22">
        <v>7.4999999999999997E-2</v>
      </c>
      <c r="CH8" s="22">
        <v>7.4999999999999997E-2</v>
      </c>
      <c r="CI8" s="22">
        <v>7.4999999999999997E-2</v>
      </c>
      <c r="CJ8" s="22">
        <v>7.4999999999999997E-2</v>
      </c>
      <c r="CK8" s="22">
        <v>7.4999999999999997E-2</v>
      </c>
      <c r="CL8" s="22">
        <v>7.4999999999999997E-2</v>
      </c>
      <c r="CM8" s="22">
        <v>0.08</v>
      </c>
      <c r="CN8" s="22">
        <v>0.08</v>
      </c>
      <c r="CO8" s="22">
        <v>0.06</v>
      </c>
      <c r="CP8" s="22">
        <v>0.06</v>
      </c>
      <c r="CQ8" s="22">
        <v>0.06</v>
      </c>
      <c r="CR8" s="22">
        <v>0.06</v>
      </c>
      <c r="CS8" s="22">
        <v>0.06</v>
      </c>
      <c r="CT8" s="22">
        <v>0.06</v>
      </c>
      <c r="CU8" s="22">
        <v>0.06</v>
      </c>
      <c r="CV8" s="22">
        <v>0.06</v>
      </c>
      <c r="CW8" s="22">
        <v>0.06</v>
      </c>
      <c r="CX8" s="22">
        <v>0.06</v>
      </c>
      <c r="CY8" s="22">
        <v>0.06</v>
      </c>
      <c r="CZ8" s="22">
        <v>0.06</v>
      </c>
      <c r="DA8" s="22">
        <v>0.06</v>
      </c>
      <c r="DB8" s="22">
        <v>0.06</v>
      </c>
      <c r="DC8" s="22">
        <v>0.06</v>
      </c>
      <c r="DD8" s="22">
        <v>0.06</v>
      </c>
      <c r="DE8" s="22">
        <v>0.06</v>
      </c>
      <c r="DF8" s="22">
        <v>0.06</v>
      </c>
      <c r="DG8" s="22">
        <v>0.06</v>
      </c>
      <c r="DH8" s="22">
        <v>0.06</v>
      </c>
      <c r="DI8" s="22">
        <v>6.3500000000000001E-2</v>
      </c>
      <c r="DJ8" s="22">
        <v>6.3500000000000001E-2</v>
      </c>
      <c r="DK8" s="22">
        <v>6.3500000000000001E-2</v>
      </c>
      <c r="DL8" s="22">
        <v>6.3500000000000001E-2</v>
      </c>
      <c r="DM8" s="22">
        <v>6.3500000000000001E-2</v>
      </c>
      <c r="DN8" s="22">
        <v>6.3500000000000001E-2</v>
      </c>
      <c r="DO8" s="22">
        <v>6.3500000000000001E-2</v>
      </c>
      <c r="DP8" s="22">
        <v>6.3500000000000001E-2</v>
      </c>
      <c r="DQ8" s="22">
        <v>6.3500000000000001E-2</v>
      </c>
      <c r="DR8" s="22">
        <v>6.3500000000000001E-2</v>
      </c>
      <c r="DS8" s="22">
        <v>6.3500000000000001E-2</v>
      </c>
      <c r="DT8" s="22">
        <v>6.3500000000000001E-2</v>
      </c>
      <c r="DU8" s="22">
        <v>6.3500000000000001E-2</v>
      </c>
      <c r="DV8" s="22">
        <v>6.3500000000000001E-2</v>
      </c>
      <c r="DW8" s="22">
        <v>6.3500000000000001E-2</v>
      </c>
      <c r="DX8" s="22">
        <v>6.3500000000000001E-2</v>
      </c>
      <c r="DY8" s="127">
        <v>6.3500000000000001E-2</v>
      </c>
      <c r="DZ8" s="68"/>
      <c r="EA8" s="68"/>
      <c r="EB8" s="13"/>
      <c r="EC8" s="13"/>
      <c r="ED8" s="11"/>
      <c r="EE8" s="11"/>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row>
    <row r="9" spans="1:177" ht="15" customHeight="1">
      <c r="A9" s="133" t="s">
        <v>33</v>
      </c>
      <c r="B9" s="22">
        <v>0</v>
      </c>
      <c r="C9" s="22">
        <v>0</v>
      </c>
      <c r="D9" s="22">
        <v>0</v>
      </c>
      <c r="E9" s="22">
        <v>0</v>
      </c>
      <c r="F9" s="22">
        <v>0</v>
      </c>
      <c r="G9" s="22">
        <v>0</v>
      </c>
      <c r="H9" s="22">
        <v>0</v>
      </c>
      <c r="I9" s="22">
        <v>0</v>
      </c>
      <c r="J9" s="22">
        <v>0</v>
      </c>
      <c r="K9" s="22">
        <v>0</v>
      </c>
      <c r="L9" s="22">
        <v>0</v>
      </c>
      <c r="M9" s="22">
        <v>0</v>
      </c>
      <c r="N9" s="22">
        <v>0</v>
      </c>
      <c r="O9" s="22">
        <v>0</v>
      </c>
      <c r="P9" s="22">
        <v>0</v>
      </c>
      <c r="Q9" s="22">
        <v>0</v>
      </c>
      <c r="R9" s="22">
        <v>0</v>
      </c>
      <c r="S9" s="22">
        <v>0</v>
      </c>
      <c r="T9" s="22">
        <v>0</v>
      </c>
      <c r="U9" s="22">
        <v>0</v>
      </c>
      <c r="V9" s="22">
        <v>0</v>
      </c>
      <c r="W9" s="22">
        <v>0</v>
      </c>
      <c r="X9" s="22">
        <v>0</v>
      </c>
      <c r="Y9" s="22">
        <v>0</v>
      </c>
      <c r="Z9" s="22">
        <v>0</v>
      </c>
      <c r="AA9" s="22">
        <v>0</v>
      </c>
      <c r="AB9" s="22">
        <v>0</v>
      </c>
      <c r="AC9" s="22">
        <v>0</v>
      </c>
      <c r="AD9" s="22">
        <v>0</v>
      </c>
      <c r="AE9" s="22">
        <v>0</v>
      </c>
      <c r="AF9" s="22">
        <v>0</v>
      </c>
      <c r="AG9" s="22">
        <v>0</v>
      </c>
      <c r="AH9" s="22">
        <v>0</v>
      </c>
      <c r="AI9" s="22">
        <v>0</v>
      </c>
      <c r="AJ9" s="22">
        <v>0</v>
      </c>
      <c r="AK9" s="22">
        <v>0</v>
      </c>
      <c r="AL9" s="22">
        <v>0</v>
      </c>
      <c r="AM9" s="22">
        <v>0</v>
      </c>
      <c r="AN9" s="22">
        <v>0</v>
      </c>
      <c r="AO9" s="22">
        <v>0</v>
      </c>
      <c r="AP9" s="22">
        <v>0</v>
      </c>
      <c r="AQ9" s="22">
        <v>0</v>
      </c>
      <c r="AR9" s="22">
        <v>0</v>
      </c>
      <c r="AS9" s="22">
        <v>0</v>
      </c>
      <c r="AT9" s="22">
        <v>0</v>
      </c>
      <c r="AU9" s="22">
        <v>0</v>
      </c>
      <c r="AV9" s="22">
        <v>0</v>
      </c>
      <c r="AW9" s="22">
        <v>0</v>
      </c>
      <c r="AX9" s="22">
        <v>0</v>
      </c>
      <c r="AY9" s="22">
        <v>0</v>
      </c>
      <c r="AZ9" s="22">
        <v>0</v>
      </c>
      <c r="BA9" s="22">
        <v>0</v>
      </c>
      <c r="BB9" s="22">
        <v>0</v>
      </c>
      <c r="BC9" s="22">
        <v>0</v>
      </c>
      <c r="BD9" s="22">
        <v>0</v>
      </c>
      <c r="BE9" s="22">
        <v>0</v>
      </c>
      <c r="BF9" s="22">
        <v>0</v>
      </c>
      <c r="BG9" s="22">
        <v>0</v>
      </c>
      <c r="BH9" s="22">
        <v>0</v>
      </c>
      <c r="BI9" s="22">
        <v>0</v>
      </c>
      <c r="BJ9" s="22">
        <v>0</v>
      </c>
      <c r="BK9" s="22">
        <v>0</v>
      </c>
      <c r="BL9" s="22">
        <v>0</v>
      </c>
      <c r="BM9" s="22">
        <v>0</v>
      </c>
      <c r="BN9" s="22">
        <v>0</v>
      </c>
      <c r="BO9" s="22">
        <v>0</v>
      </c>
      <c r="BP9" s="22">
        <v>0</v>
      </c>
      <c r="BQ9" s="22">
        <v>0</v>
      </c>
      <c r="BR9" s="22">
        <v>0</v>
      </c>
      <c r="BS9" s="22">
        <v>0</v>
      </c>
      <c r="BT9" s="22">
        <v>0</v>
      </c>
      <c r="BU9" s="22">
        <v>0</v>
      </c>
      <c r="BV9" s="22">
        <v>0</v>
      </c>
      <c r="BW9" s="22">
        <v>0</v>
      </c>
      <c r="BX9" s="22">
        <v>0</v>
      </c>
      <c r="BY9" s="22">
        <v>0</v>
      </c>
      <c r="BZ9" s="22">
        <v>0</v>
      </c>
      <c r="CA9" s="22">
        <v>0</v>
      </c>
      <c r="CB9" s="22">
        <v>0</v>
      </c>
      <c r="CC9" s="22">
        <v>0</v>
      </c>
      <c r="CD9" s="22">
        <v>0</v>
      </c>
      <c r="CE9" s="22">
        <v>0</v>
      </c>
      <c r="CF9" s="22">
        <v>0</v>
      </c>
      <c r="CG9" s="22">
        <v>0</v>
      </c>
      <c r="CH9" s="22">
        <v>0</v>
      </c>
      <c r="CI9" s="22">
        <v>0</v>
      </c>
      <c r="CJ9" s="22">
        <v>0</v>
      </c>
      <c r="CK9" s="22">
        <v>0</v>
      </c>
      <c r="CL9" s="22">
        <v>0</v>
      </c>
      <c r="CM9" s="22">
        <v>0</v>
      </c>
      <c r="CN9" s="22">
        <v>0</v>
      </c>
      <c r="CO9" s="22">
        <v>0</v>
      </c>
      <c r="CP9" s="22">
        <v>0</v>
      </c>
      <c r="CQ9" s="22">
        <v>0</v>
      </c>
      <c r="CR9" s="22">
        <v>0</v>
      </c>
      <c r="CS9" s="22">
        <v>0</v>
      </c>
      <c r="CT9" s="22">
        <v>0</v>
      </c>
      <c r="CU9" s="22">
        <v>0</v>
      </c>
      <c r="CV9" s="22">
        <v>0</v>
      </c>
      <c r="CW9" s="22">
        <v>0</v>
      </c>
      <c r="CX9" s="22">
        <v>0</v>
      </c>
      <c r="CY9" s="22">
        <v>0</v>
      </c>
      <c r="CZ9" s="22">
        <v>0</v>
      </c>
      <c r="DA9" s="22">
        <v>0</v>
      </c>
      <c r="DB9" s="22">
        <v>0</v>
      </c>
      <c r="DC9" s="22">
        <v>0</v>
      </c>
      <c r="DD9" s="22">
        <v>0</v>
      </c>
      <c r="DE9" s="22">
        <v>0</v>
      </c>
      <c r="DF9" s="22">
        <v>0</v>
      </c>
      <c r="DG9" s="22">
        <v>0</v>
      </c>
      <c r="DH9" s="22">
        <v>0</v>
      </c>
      <c r="DI9" s="22">
        <v>0</v>
      </c>
      <c r="DJ9" s="22">
        <v>0</v>
      </c>
      <c r="DK9" s="22">
        <v>0</v>
      </c>
      <c r="DL9" s="22">
        <v>0</v>
      </c>
      <c r="DM9" s="22">
        <v>0</v>
      </c>
      <c r="DN9" s="22">
        <v>0</v>
      </c>
      <c r="DO9" s="22">
        <v>0</v>
      </c>
      <c r="DP9" s="22">
        <v>0</v>
      </c>
      <c r="DQ9" s="22">
        <v>0</v>
      </c>
      <c r="DR9" s="22">
        <v>0</v>
      </c>
      <c r="DS9" s="22">
        <v>0</v>
      </c>
      <c r="DT9" s="22">
        <v>0</v>
      </c>
      <c r="DU9" s="22">
        <v>0</v>
      </c>
      <c r="DV9" s="22">
        <v>0</v>
      </c>
      <c r="DW9" s="22">
        <v>0</v>
      </c>
      <c r="DX9" s="22">
        <v>0</v>
      </c>
      <c r="DY9" s="127">
        <v>0</v>
      </c>
      <c r="DZ9" s="68"/>
      <c r="EA9" s="68"/>
      <c r="EB9" s="13"/>
      <c r="EC9" s="13"/>
      <c r="ED9" s="11"/>
      <c r="EE9" s="11"/>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row>
    <row r="10" spans="1:177" ht="15" customHeight="1">
      <c r="A10" s="133" t="s">
        <v>34</v>
      </c>
      <c r="B10" s="22">
        <v>0</v>
      </c>
      <c r="C10" s="22">
        <v>0</v>
      </c>
      <c r="D10" s="22">
        <v>0</v>
      </c>
      <c r="E10" s="22">
        <v>0</v>
      </c>
      <c r="F10" s="22">
        <v>0</v>
      </c>
      <c r="G10" s="22">
        <v>0</v>
      </c>
      <c r="H10" s="22">
        <v>0</v>
      </c>
      <c r="I10" s="22">
        <v>0</v>
      </c>
      <c r="J10" s="22">
        <v>0</v>
      </c>
      <c r="K10" s="22">
        <v>0</v>
      </c>
      <c r="L10" s="22">
        <v>0</v>
      </c>
      <c r="M10" s="22">
        <v>0</v>
      </c>
      <c r="N10" s="22">
        <v>0</v>
      </c>
      <c r="O10" s="22">
        <v>0</v>
      </c>
      <c r="P10" s="22">
        <v>0</v>
      </c>
      <c r="Q10" s="22">
        <v>0</v>
      </c>
      <c r="R10" s="22">
        <v>0</v>
      </c>
      <c r="S10" s="22">
        <v>0</v>
      </c>
      <c r="T10" s="22">
        <v>0</v>
      </c>
      <c r="U10" s="22">
        <v>0</v>
      </c>
      <c r="V10" s="22">
        <v>0</v>
      </c>
      <c r="W10" s="22">
        <v>0</v>
      </c>
      <c r="X10" s="22">
        <v>0</v>
      </c>
      <c r="Y10" s="22">
        <v>0</v>
      </c>
      <c r="Z10" s="22">
        <v>0</v>
      </c>
      <c r="AA10" s="22">
        <v>0</v>
      </c>
      <c r="AB10" s="22">
        <v>0</v>
      </c>
      <c r="AC10" s="22">
        <v>0</v>
      </c>
      <c r="AD10" s="22">
        <v>0</v>
      </c>
      <c r="AE10" s="22">
        <v>0</v>
      </c>
      <c r="AF10" s="22">
        <v>0</v>
      </c>
      <c r="AG10" s="22">
        <v>0</v>
      </c>
      <c r="AH10" s="22">
        <v>0</v>
      </c>
      <c r="AI10" s="22">
        <v>0</v>
      </c>
      <c r="AJ10" s="22">
        <v>0</v>
      </c>
      <c r="AK10" s="22">
        <v>0</v>
      </c>
      <c r="AL10" s="22">
        <v>0</v>
      </c>
      <c r="AM10" s="22">
        <v>0</v>
      </c>
      <c r="AN10" s="22">
        <v>0</v>
      </c>
      <c r="AO10" s="22">
        <v>0</v>
      </c>
      <c r="AP10" s="22">
        <v>0</v>
      </c>
      <c r="AQ10" s="22">
        <v>0</v>
      </c>
      <c r="AR10" s="22">
        <v>0</v>
      </c>
      <c r="AS10" s="22">
        <v>0</v>
      </c>
      <c r="AT10" s="22">
        <v>0</v>
      </c>
      <c r="AU10" s="22">
        <v>0</v>
      </c>
      <c r="AV10" s="22">
        <v>0</v>
      </c>
      <c r="AW10" s="22">
        <v>0</v>
      </c>
      <c r="AX10" s="22">
        <v>0</v>
      </c>
      <c r="AY10" s="22">
        <v>0.02</v>
      </c>
      <c r="AZ10" s="22">
        <v>0.02</v>
      </c>
      <c r="BA10" s="22">
        <v>0.02</v>
      </c>
      <c r="BB10" s="22">
        <v>0.02</v>
      </c>
      <c r="BC10" s="22">
        <v>0.02</v>
      </c>
      <c r="BD10" s="22">
        <v>0.02</v>
      </c>
      <c r="BE10" s="22">
        <v>0.02</v>
      </c>
      <c r="BF10" s="22">
        <v>0.02</v>
      </c>
      <c r="BG10" s="22">
        <v>0.02</v>
      </c>
      <c r="BH10" s="22">
        <v>0.02</v>
      </c>
      <c r="BI10" s="22">
        <v>0.02</v>
      </c>
      <c r="BJ10" s="22">
        <v>0.02</v>
      </c>
      <c r="BK10" s="22">
        <v>0.02</v>
      </c>
      <c r="BL10" s="22">
        <v>0.04</v>
      </c>
      <c r="BM10" s="22">
        <v>0.04</v>
      </c>
      <c r="BN10" s="22">
        <v>0.04</v>
      </c>
      <c r="BO10" s="22">
        <v>0.04</v>
      </c>
      <c r="BP10" s="22">
        <v>0.05</v>
      </c>
      <c r="BQ10" s="22">
        <v>0.05</v>
      </c>
      <c r="BR10" s="22">
        <v>0.05</v>
      </c>
      <c r="BS10" s="22">
        <v>0.04</v>
      </c>
      <c r="BT10" s="22">
        <v>0.04</v>
      </c>
      <c r="BU10" s="22">
        <v>0.04</v>
      </c>
      <c r="BV10" s="22">
        <v>0.05</v>
      </c>
      <c r="BW10" s="22">
        <v>0.05</v>
      </c>
      <c r="BX10" s="22">
        <v>0.05</v>
      </c>
      <c r="BY10" s="22">
        <v>0.05</v>
      </c>
      <c r="BZ10" s="22">
        <v>0.05</v>
      </c>
      <c r="CA10" s="22">
        <v>0.05</v>
      </c>
      <c r="CB10" s="22">
        <v>0.05</v>
      </c>
      <c r="CC10" s="22">
        <v>0.05</v>
      </c>
      <c r="CD10" s="22">
        <v>0.06</v>
      </c>
      <c r="CE10" s="22">
        <v>0.06</v>
      </c>
      <c r="CF10" s="22">
        <v>0.06</v>
      </c>
      <c r="CG10" s="22">
        <v>0.06</v>
      </c>
      <c r="CH10" s="22">
        <v>0.06</v>
      </c>
      <c r="CI10" s="22">
        <v>0.06</v>
      </c>
      <c r="CJ10" s="22">
        <v>0.06</v>
      </c>
      <c r="CK10" s="22">
        <v>0.06</v>
      </c>
      <c r="CL10" s="22">
        <v>0.06</v>
      </c>
      <c r="CM10" s="22">
        <v>0.06</v>
      </c>
      <c r="CN10" s="22">
        <v>0.06</v>
      </c>
      <c r="CO10" s="22">
        <v>0.06</v>
      </c>
      <c r="CP10" s="22">
        <v>0.06</v>
      </c>
      <c r="CQ10" s="22">
        <v>0.06</v>
      </c>
      <c r="CR10" s="22">
        <v>5.7500000000000002E-2</v>
      </c>
      <c r="CS10" s="22">
        <v>5.7500000000000002E-2</v>
      </c>
      <c r="CT10" s="22">
        <v>5.7500000000000002E-2</v>
      </c>
      <c r="CU10" s="22">
        <v>5.7500000000000002E-2</v>
      </c>
      <c r="CV10" s="22">
        <v>5.7500000000000002E-2</v>
      </c>
      <c r="CW10" s="22">
        <v>5.7500000000000002E-2</v>
      </c>
      <c r="CX10" s="22">
        <v>5.7500000000000002E-2</v>
      </c>
      <c r="CY10" s="22">
        <v>5.7500000000000002E-2</v>
      </c>
      <c r="CZ10" s="22">
        <v>5.7500000000000002E-2</v>
      </c>
      <c r="DA10" s="22">
        <v>5.7500000000000002E-2</v>
      </c>
      <c r="DB10" s="22">
        <v>5.7500000000000002E-2</v>
      </c>
      <c r="DC10" s="22">
        <v>5.7500000000000002E-2</v>
      </c>
      <c r="DD10" s="22">
        <v>5.7500000000000002E-2</v>
      </c>
      <c r="DE10" s="22">
        <v>5.7500000000000002E-2</v>
      </c>
      <c r="DF10" s="22">
        <v>5.7500000000000002E-2</v>
      </c>
      <c r="DG10" s="22">
        <v>5.7500000000000002E-2</v>
      </c>
      <c r="DH10" s="22">
        <v>0.06</v>
      </c>
      <c r="DI10" s="22">
        <v>0.06</v>
      </c>
      <c r="DJ10" s="22">
        <v>0.06</v>
      </c>
      <c r="DK10" s="22">
        <v>5.7500000000000002E-2</v>
      </c>
      <c r="DL10" s="22">
        <v>5.7500000000000002E-2</v>
      </c>
      <c r="DM10" s="22">
        <v>5.7500000000000002E-2</v>
      </c>
      <c r="DN10" s="22">
        <v>5.7500000000000002E-2</v>
      </c>
      <c r="DO10" s="22">
        <v>5.7500000000000002E-2</v>
      </c>
      <c r="DP10" s="22">
        <v>0.06</v>
      </c>
      <c r="DQ10" s="22">
        <v>0.06</v>
      </c>
      <c r="DR10" s="22">
        <v>0.06</v>
      </c>
      <c r="DS10" s="22">
        <v>0.06</v>
      </c>
      <c r="DT10" s="22">
        <v>0.06</v>
      </c>
      <c r="DU10" s="22">
        <v>0.06</v>
      </c>
      <c r="DV10" s="22">
        <v>0.06</v>
      </c>
      <c r="DW10" s="22">
        <v>0.06</v>
      </c>
      <c r="DX10" s="22">
        <v>7.0000000000000007E-2</v>
      </c>
      <c r="DY10" s="127">
        <v>7.0000000000000007E-2</v>
      </c>
      <c r="DZ10" s="68"/>
      <c r="EA10" s="68"/>
      <c r="EB10" s="13"/>
      <c r="EC10" s="13"/>
      <c r="ED10" s="11"/>
      <c r="EE10" s="11"/>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row>
    <row r="11" spans="1:177" ht="15" customHeight="1">
      <c r="A11" s="133" t="s">
        <v>35</v>
      </c>
      <c r="B11" s="22">
        <v>0</v>
      </c>
      <c r="C11" s="22">
        <v>0</v>
      </c>
      <c r="D11" s="22">
        <v>0</v>
      </c>
      <c r="E11" s="22">
        <v>0</v>
      </c>
      <c r="F11" s="22">
        <v>0</v>
      </c>
      <c r="G11" s="22">
        <v>0</v>
      </c>
      <c r="H11" s="22">
        <v>0</v>
      </c>
      <c r="I11" s="22">
        <v>0</v>
      </c>
      <c r="J11" s="22">
        <v>0</v>
      </c>
      <c r="K11" s="22">
        <v>0</v>
      </c>
      <c r="L11" s="22">
        <v>0</v>
      </c>
      <c r="M11" s="22">
        <v>0</v>
      </c>
      <c r="N11" s="22">
        <v>0</v>
      </c>
      <c r="O11" s="22">
        <v>0</v>
      </c>
      <c r="P11" s="22">
        <v>0</v>
      </c>
      <c r="Q11" s="22">
        <v>0</v>
      </c>
      <c r="R11" s="22">
        <v>0</v>
      </c>
      <c r="S11" s="22">
        <v>0</v>
      </c>
      <c r="T11" s="22">
        <v>0</v>
      </c>
      <c r="U11" s="22">
        <v>0</v>
      </c>
      <c r="V11" s="22">
        <v>0</v>
      </c>
      <c r="W11" s="22">
        <v>0</v>
      </c>
      <c r="X11" s="22">
        <v>0</v>
      </c>
      <c r="Y11" s="22">
        <v>0</v>
      </c>
      <c r="Z11" s="22">
        <v>0</v>
      </c>
      <c r="AA11" s="22">
        <v>0</v>
      </c>
      <c r="AB11" s="22">
        <v>0</v>
      </c>
      <c r="AC11" s="22">
        <v>0</v>
      </c>
      <c r="AD11" s="22">
        <v>0</v>
      </c>
      <c r="AE11" s="22">
        <v>0</v>
      </c>
      <c r="AF11" s="22">
        <v>0</v>
      </c>
      <c r="AG11" s="22">
        <v>0</v>
      </c>
      <c r="AH11" s="22">
        <v>0</v>
      </c>
      <c r="AI11" s="22">
        <v>0</v>
      </c>
      <c r="AJ11" s="22">
        <v>0</v>
      </c>
      <c r="AK11" s="22">
        <v>0</v>
      </c>
      <c r="AL11" s="22">
        <v>0</v>
      </c>
      <c r="AM11" s="22">
        <v>0</v>
      </c>
      <c r="AN11" s="22">
        <v>0</v>
      </c>
      <c r="AO11" s="22">
        <v>0</v>
      </c>
      <c r="AP11" s="22">
        <v>0</v>
      </c>
      <c r="AQ11" s="22">
        <v>0</v>
      </c>
      <c r="AR11" s="22">
        <v>0</v>
      </c>
      <c r="AS11" s="22">
        <v>0</v>
      </c>
      <c r="AT11" s="22">
        <v>0</v>
      </c>
      <c r="AU11" s="22">
        <v>0</v>
      </c>
      <c r="AV11" s="22">
        <v>0</v>
      </c>
      <c r="AW11" s="22">
        <v>0</v>
      </c>
      <c r="AX11" s="22">
        <v>0</v>
      </c>
      <c r="AY11" s="22">
        <v>0.03</v>
      </c>
      <c r="AZ11" s="22">
        <v>0.03</v>
      </c>
      <c r="BA11" s="22">
        <v>0.03</v>
      </c>
      <c r="BB11" s="22">
        <v>0.03</v>
      </c>
      <c r="BC11" s="22">
        <v>0.03</v>
      </c>
      <c r="BD11" s="22">
        <v>0.03</v>
      </c>
      <c r="BE11" s="22">
        <v>0.03</v>
      </c>
      <c r="BF11" s="22">
        <v>0.03</v>
      </c>
      <c r="BG11" s="22">
        <v>0.03</v>
      </c>
      <c r="BH11" s="22">
        <v>0.03</v>
      </c>
      <c r="BI11" s="22">
        <v>0.03</v>
      </c>
      <c r="BJ11" s="22">
        <v>0.03</v>
      </c>
      <c r="BK11" s="22">
        <v>0.03</v>
      </c>
      <c r="BL11" s="22">
        <v>0.03</v>
      </c>
      <c r="BM11" s="22">
        <v>0.03</v>
      </c>
      <c r="BN11" s="22">
        <v>0.03</v>
      </c>
      <c r="BO11" s="22">
        <v>0.03</v>
      </c>
      <c r="BP11" s="22">
        <v>0.03</v>
      </c>
      <c r="BQ11" s="22">
        <v>0.03</v>
      </c>
      <c r="BR11" s="22">
        <v>0.03</v>
      </c>
      <c r="BS11" s="22">
        <v>0.04</v>
      </c>
      <c r="BT11" s="22">
        <v>0.04</v>
      </c>
      <c r="BU11" s="22">
        <v>0.04</v>
      </c>
      <c r="BV11" s="22">
        <v>0.04</v>
      </c>
      <c r="BW11" s="22">
        <v>0.04</v>
      </c>
      <c r="BX11" s="22">
        <v>0.04</v>
      </c>
      <c r="BY11" s="22">
        <v>0.04</v>
      </c>
      <c r="BZ11" s="22">
        <v>0.04</v>
      </c>
      <c r="CA11" s="22">
        <v>0.04</v>
      </c>
      <c r="CB11" s="22">
        <v>0.04</v>
      </c>
      <c r="CC11" s="22">
        <v>0.04</v>
      </c>
      <c r="CD11" s="22">
        <v>0.04</v>
      </c>
      <c r="CE11" s="22">
        <v>0.04</v>
      </c>
      <c r="CF11" s="22">
        <v>0.05</v>
      </c>
      <c r="CG11" s="22">
        <v>0.05</v>
      </c>
      <c r="CH11" s="22">
        <v>0.05</v>
      </c>
      <c r="CI11" s="22">
        <v>0.05</v>
      </c>
      <c r="CJ11" s="22">
        <v>0.05</v>
      </c>
      <c r="CK11" s="22">
        <v>0.05</v>
      </c>
      <c r="CL11" s="22">
        <v>0.06</v>
      </c>
      <c r="CM11" s="22">
        <v>0.06</v>
      </c>
      <c r="CN11" s="22">
        <v>0.06</v>
      </c>
      <c r="CO11" s="22">
        <v>0.06</v>
      </c>
      <c r="CP11" s="22">
        <v>0.06</v>
      </c>
      <c r="CQ11" s="22">
        <v>0.06</v>
      </c>
      <c r="CR11" s="22">
        <v>0.06</v>
      </c>
      <c r="CS11" s="22">
        <v>0.06</v>
      </c>
      <c r="CT11" s="22">
        <v>0.06</v>
      </c>
      <c r="CU11" s="22">
        <v>0.06</v>
      </c>
      <c r="CV11" s="22">
        <v>0.06</v>
      </c>
      <c r="CW11" s="22">
        <v>0.06</v>
      </c>
      <c r="CX11" s="22">
        <v>0.06</v>
      </c>
      <c r="CY11" s="22">
        <v>0.06</v>
      </c>
      <c r="CZ11" s="22">
        <v>0.06</v>
      </c>
      <c r="DA11" s="22">
        <v>0.06</v>
      </c>
      <c r="DB11" s="22">
        <v>0.06</v>
      </c>
      <c r="DC11" s="22">
        <v>0.06</v>
      </c>
      <c r="DD11" s="22">
        <v>0.06</v>
      </c>
      <c r="DE11" s="22">
        <v>0.06</v>
      </c>
      <c r="DF11" s="22">
        <v>0.06</v>
      </c>
      <c r="DG11" s="22">
        <v>0.06</v>
      </c>
      <c r="DH11" s="22">
        <v>0.06</v>
      </c>
      <c r="DI11" s="22">
        <v>0.06</v>
      </c>
      <c r="DJ11" s="22">
        <v>0.06</v>
      </c>
      <c r="DK11" s="22">
        <v>0.06</v>
      </c>
      <c r="DL11" s="22">
        <v>0.06</v>
      </c>
      <c r="DM11" s="22">
        <v>0.06</v>
      </c>
      <c r="DN11" s="22">
        <v>0.06</v>
      </c>
      <c r="DO11" s="22">
        <v>0.06</v>
      </c>
      <c r="DP11" s="22">
        <v>0.06</v>
      </c>
      <c r="DQ11" s="22">
        <v>0.06</v>
      </c>
      <c r="DR11" s="22">
        <v>0.06</v>
      </c>
      <c r="DS11" s="22">
        <v>0.06</v>
      </c>
      <c r="DT11" s="22">
        <v>0.06</v>
      </c>
      <c r="DU11" s="22">
        <v>0.06</v>
      </c>
      <c r="DV11" s="22">
        <v>0.06</v>
      </c>
      <c r="DW11" s="22">
        <v>0.06</v>
      </c>
      <c r="DX11" s="22">
        <v>0.06</v>
      </c>
      <c r="DY11" s="127">
        <v>0.06</v>
      </c>
      <c r="DZ11" s="68"/>
      <c r="EA11" s="68"/>
      <c r="EB11" s="13"/>
      <c r="EC11" s="13"/>
      <c r="ED11" s="11"/>
      <c r="EE11" s="11"/>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row>
    <row r="12" spans="1:177" ht="15" customHeight="1">
      <c r="A12" s="133" t="s">
        <v>36</v>
      </c>
      <c r="B12" s="22">
        <v>0</v>
      </c>
      <c r="C12" s="22">
        <v>0</v>
      </c>
      <c r="D12" s="22">
        <v>0</v>
      </c>
      <c r="E12" s="22">
        <v>0</v>
      </c>
      <c r="F12" s="22">
        <v>0</v>
      </c>
      <c r="G12" s="22">
        <v>0</v>
      </c>
      <c r="H12" s="22">
        <v>0</v>
      </c>
      <c r="I12" s="22">
        <v>0</v>
      </c>
      <c r="J12" s="22">
        <v>0</v>
      </c>
      <c r="K12" s="22">
        <v>0</v>
      </c>
      <c r="L12" s="22">
        <v>0</v>
      </c>
      <c r="M12" s="22">
        <v>0</v>
      </c>
      <c r="N12" s="22">
        <v>0</v>
      </c>
      <c r="O12" s="22">
        <v>0</v>
      </c>
      <c r="P12" s="22">
        <v>0</v>
      </c>
      <c r="Q12" s="22">
        <v>0</v>
      </c>
      <c r="R12" s="22">
        <v>0</v>
      </c>
      <c r="S12" s="22">
        <v>0</v>
      </c>
      <c r="T12" s="22">
        <v>0</v>
      </c>
      <c r="U12" s="22">
        <v>0</v>
      </c>
      <c r="V12" s="22">
        <v>0</v>
      </c>
      <c r="W12" s="22">
        <v>0</v>
      </c>
      <c r="X12" s="22">
        <v>0</v>
      </c>
      <c r="Y12" s="22">
        <v>0</v>
      </c>
      <c r="Z12" s="22">
        <v>0</v>
      </c>
      <c r="AA12" s="22">
        <v>0</v>
      </c>
      <c r="AB12" s="22">
        <v>0</v>
      </c>
      <c r="AC12" s="22">
        <v>0</v>
      </c>
      <c r="AD12" s="22">
        <v>0</v>
      </c>
      <c r="AE12" s="22">
        <v>0</v>
      </c>
      <c r="AF12" s="22">
        <v>0</v>
      </c>
      <c r="AG12" s="22">
        <v>0</v>
      </c>
      <c r="AH12" s="22">
        <v>0</v>
      </c>
      <c r="AI12" s="22">
        <v>0</v>
      </c>
      <c r="AJ12" s="22">
        <v>0</v>
      </c>
      <c r="AK12" s="22">
        <v>0</v>
      </c>
      <c r="AL12" s="22">
        <v>0</v>
      </c>
      <c r="AM12" s="22">
        <v>0</v>
      </c>
      <c r="AN12" s="22">
        <v>0</v>
      </c>
      <c r="AO12" s="22">
        <v>0</v>
      </c>
      <c r="AP12" s="22">
        <v>0</v>
      </c>
      <c r="AQ12" s="22">
        <v>0</v>
      </c>
      <c r="AR12" s="22">
        <v>0</v>
      </c>
      <c r="AS12" s="22">
        <v>0</v>
      </c>
      <c r="AT12" s="22">
        <v>0</v>
      </c>
      <c r="AU12" s="22">
        <v>0</v>
      </c>
      <c r="AV12" s="22">
        <v>0</v>
      </c>
      <c r="AW12" s="22">
        <v>0</v>
      </c>
      <c r="AX12" s="22">
        <v>0</v>
      </c>
      <c r="AY12" s="22">
        <v>0</v>
      </c>
      <c r="AZ12" s="22">
        <v>0</v>
      </c>
      <c r="BA12" s="22">
        <v>0.03</v>
      </c>
      <c r="BB12" s="22">
        <v>0.03</v>
      </c>
      <c r="BC12" s="22">
        <v>0.03</v>
      </c>
      <c r="BD12" s="22">
        <v>0.03</v>
      </c>
      <c r="BE12" s="22">
        <v>0.03</v>
      </c>
      <c r="BF12" s="22">
        <v>0.03</v>
      </c>
      <c r="BG12" s="22">
        <v>0.03</v>
      </c>
      <c r="BH12" s="22">
        <v>0.03</v>
      </c>
      <c r="BI12" s="22">
        <v>0.03</v>
      </c>
      <c r="BJ12" s="22">
        <v>0.03</v>
      </c>
      <c r="BK12" s="22">
        <v>0.03</v>
      </c>
      <c r="BL12" s="22">
        <v>0.03</v>
      </c>
      <c r="BM12" s="22">
        <v>0.03</v>
      </c>
      <c r="BN12" s="22">
        <v>0.03</v>
      </c>
      <c r="BO12" s="22">
        <v>0.03</v>
      </c>
      <c r="BP12" s="22">
        <v>0.03</v>
      </c>
      <c r="BQ12" s="22">
        <v>0.03</v>
      </c>
      <c r="BR12" s="22">
        <v>0.03</v>
      </c>
      <c r="BS12" s="22">
        <v>0.03</v>
      </c>
      <c r="BT12" s="22">
        <v>0.03</v>
      </c>
      <c r="BU12" s="22">
        <v>0.03</v>
      </c>
      <c r="BV12" s="22">
        <v>0.03</v>
      </c>
      <c r="BW12" s="22">
        <v>0.03</v>
      </c>
      <c r="BX12" s="22">
        <v>0.03</v>
      </c>
      <c r="BY12" s="22">
        <v>0.03</v>
      </c>
      <c r="BZ12" s="22">
        <v>0.03</v>
      </c>
      <c r="CA12" s="22">
        <v>0.03</v>
      </c>
      <c r="CB12" s="22">
        <v>0.03</v>
      </c>
      <c r="CC12" s="22">
        <v>0.03</v>
      </c>
      <c r="CD12" s="22">
        <v>0.03</v>
      </c>
      <c r="CE12" s="22">
        <v>0.03</v>
      </c>
      <c r="CF12" s="22">
        <v>0.03</v>
      </c>
      <c r="CG12" s="22">
        <v>0.03</v>
      </c>
      <c r="CH12" s="22">
        <v>0.03</v>
      </c>
      <c r="CI12" s="22">
        <v>0.03</v>
      </c>
      <c r="CJ12" s="22">
        <v>0.03</v>
      </c>
      <c r="CK12" s="22">
        <v>0.03</v>
      </c>
      <c r="CL12" s="22">
        <v>0.03</v>
      </c>
      <c r="CM12" s="22">
        <v>0.04</v>
      </c>
      <c r="CN12" s="22">
        <v>0.04</v>
      </c>
      <c r="CO12" s="22">
        <v>0.04</v>
      </c>
      <c r="CP12" s="22">
        <v>0.04</v>
      </c>
      <c r="CQ12" s="22">
        <v>0.04</v>
      </c>
      <c r="CR12" s="22">
        <v>0.04</v>
      </c>
      <c r="CS12" s="22">
        <v>0.04</v>
      </c>
      <c r="CT12" s="22">
        <v>0.04</v>
      </c>
      <c r="CU12" s="22">
        <v>0.04</v>
      </c>
      <c r="CV12" s="22">
        <v>0.04</v>
      </c>
      <c r="CW12" s="22">
        <v>0.04</v>
      </c>
      <c r="CX12" s="22">
        <v>0.04</v>
      </c>
      <c r="CY12" s="22">
        <v>0.04</v>
      </c>
      <c r="CZ12" s="22">
        <v>0.04</v>
      </c>
      <c r="DA12" s="22">
        <v>0.04</v>
      </c>
      <c r="DB12" s="22">
        <v>0.04</v>
      </c>
      <c r="DC12" s="22">
        <v>0.04</v>
      </c>
      <c r="DD12" s="22">
        <v>0.04</v>
      </c>
      <c r="DE12" s="22">
        <v>0.04</v>
      </c>
      <c r="DF12" s="22">
        <v>0.04</v>
      </c>
      <c r="DG12" s="22">
        <v>0.04</v>
      </c>
      <c r="DH12" s="22">
        <v>0.04</v>
      </c>
      <c r="DI12" s="22">
        <v>0.04</v>
      </c>
      <c r="DJ12" s="22">
        <v>0.04</v>
      </c>
      <c r="DK12" s="22">
        <v>0.04</v>
      </c>
      <c r="DL12" s="22">
        <v>0.04</v>
      </c>
      <c r="DM12" s="22">
        <v>0.04</v>
      </c>
      <c r="DN12" s="22">
        <v>0.04</v>
      </c>
      <c r="DO12" s="22">
        <v>0.04</v>
      </c>
      <c r="DP12" s="22">
        <v>0.04</v>
      </c>
      <c r="DQ12" s="22">
        <v>0.04</v>
      </c>
      <c r="DR12" s="22">
        <v>0.04</v>
      </c>
      <c r="DS12" s="22">
        <v>0.04</v>
      </c>
      <c r="DT12" s="22">
        <v>0.04</v>
      </c>
      <c r="DU12" s="22">
        <v>0.04</v>
      </c>
      <c r="DV12" s="22">
        <v>0.04</v>
      </c>
      <c r="DW12" s="22">
        <v>0.04</v>
      </c>
      <c r="DX12" s="22">
        <v>0.04</v>
      </c>
      <c r="DY12" s="127">
        <v>0.04</v>
      </c>
      <c r="DZ12" s="68"/>
      <c r="EA12" s="68"/>
      <c r="EB12" s="13"/>
      <c r="EC12" s="13"/>
      <c r="ED12" s="11"/>
      <c r="EE12" s="11"/>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row>
    <row r="13" spans="1:177" ht="15" customHeight="1">
      <c r="A13" s="133" t="s">
        <v>37</v>
      </c>
      <c r="B13" s="22">
        <v>0</v>
      </c>
      <c r="C13" s="22">
        <v>0</v>
      </c>
      <c r="D13" s="22">
        <v>0</v>
      </c>
      <c r="E13" s="22">
        <v>0</v>
      </c>
      <c r="F13" s="22">
        <v>0</v>
      </c>
      <c r="G13" s="22">
        <v>0</v>
      </c>
      <c r="H13" s="22">
        <v>0</v>
      </c>
      <c r="I13" s="22">
        <v>0</v>
      </c>
      <c r="J13" s="22">
        <v>0</v>
      </c>
      <c r="K13" s="22">
        <v>0</v>
      </c>
      <c r="L13" s="22">
        <v>0</v>
      </c>
      <c r="M13" s="22">
        <v>0</v>
      </c>
      <c r="N13" s="22">
        <v>0</v>
      </c>
      <c r="O13" s="22">
        <v>0</v>
      </c>
      <c r="P13" s="22">
        <v>0</v>
      </c>
      <c r="Q13" s="22">
        <v>0</v>
      </c>
      <c r="R13" s="22">
        <v>0</v>
      </c>
      <c r="S13" s="22">
        <v>0</v>
      </c>
      <c r="T13" s="22">
        <v>0</v>
      </c>
      <c r="U13" s="22">
        <v>0</v>
      </c>
      <c r="V13" s="22">
        <v>0</v>
      </c>
      <c r="W13" s="22">
        <v>0</v>
      </c>
      <c r="X13" s="22">
        <v>0</v>
      </c>
      <c r="Y13" s="22">
        <v>0</v>
      </c>
      <c r="Z13" s="22">
        <v>0</v>
      </c>
      <c r="AA13" s="22">
        <v>0</v>
      </c>
      <c r="AB13" s="22">
        <v>0</v>
      </c>
      <c r="AC13" s="22">
        <v>0</v>
      </c>
      <c r="AD13" s="22">
        <v>0</v>
      </c>
      <c r="AE13" s="22">
        <v>0</v>
      </c>
      <c r="AF13" s="22">
        <v>0</v>
      </c>
      <c r="AG13" s="22">
        <v>0</v>
      </c>
      <c r="AH13" s="22">
        <v>0</v>
      </c>
      <c r="AI13" s="22">
        <v>0</v>
      </c>
      <c r="AJ13" s="22">
        <v>0</v>
      </c>
      <c r="AK13" s="22">
        <v>1.2500000000000001E-2</v>
      </c>
      <c r="AL13" s="22">
        <v>1.2500000000000001E-2</v>
      </c>
      <c r="AM13" s="22">
        <v>1.2500000000000001E-2</v>
      </c>
      <c r="AN13" s="22">
        <v>1.2500000000000001E-2</v>
      </c>
      <c r="AO13" s="22">
        <v>1.2500000000000001E-2</v>
      </c>
      <c r="AP13" s="22">
        <v>1.2500000000000001E-2</v>
      </c>
      <c r="AQ13" s="22">
        <v>1.2500000000000001E-2</v>
      </c>
      <c r="AR13" s="22">
        <v>1.2500000000000001E-2</v>
      </c>
      <c r="AS13" s="22">
        <v>1.2500000000000001E-2</v>
      </c>
      <c r="AT13" s="22">
        <v>1.2500000000000001E-2</v>
      </c>
      <c r="AU13" s="22">
        <v>1.4999999999999999E-2</v>
      </c>
      <c r="AV13" s="22">
        <v>1.4999999999999999E-2</v>
      </c>
      <c r="AW13" s="22">
        <v>2.5000000000000001E-2</v>
      </c>
      <c r="AX13" s="22">
        <v>2.5000000000000001E-2</v>
      </c>
      <c r="AY13" s="22">
        <v>2.5000000000000001E-2</v>
      </c>
      <c r="AZ13" s="22">
        <v>2.5000000000000001E-2</v>
      </c>
      <c r="BA13" s="22">
        <v>2.5000000000000001E-2</v>
      </c>
      <c r="BB13" s="22">
        <v>2.5000000000000001E-2</v>
      </c>
      <c r="BC13" s="22">
        <v>2.5000000000000001E-2</v>
      </c>
      <c r="BD13" s="22">
        <v>2.5000000000000001E-2</v>
      </c>
      <c r="BE13" s="22">
        <v>2.5000000000000001E-2</v>
      </c>
      <c r="BF13" s="22">
        <v>2.5000000000000001E-2</v>
      </c>
      <c r="BG13" s="22">
        <v>3.5000000000000003E-2</v>
      </c>
      <c r="BH13" s="22">
        <v>3.5000000000000003E-2</v>
      </c>
      <c r="BI13" s="22">
        <v>3.5000000000000003E-2</v>
      </c>
      <c r="BJ13" s="22">
        <v>3.5000000000000003E-2</v>
      </c>
      <c r="BK13" s="22">
        <v>3.5000000000000003E-2</v>
      </c>
      <c r="BL13" s="22">
        <v>3.5000000000000003E-2</v>
      </c>
      <c r="BM13" s="22">
        <v>3.5000000000000003E-2</v>
      </c>
      <c r="BN13" s="22">
        <v>3.5000000000000003E-2</v>
      </c>
      <c r="BO13" s="22">
        <v>3.5000000000000003E-2</v>
      </c>
      <c r="BP13" s="22">
        <v>0.04</v>
      </c>
      <c r="BQ13" s="22">
        <v>0.04</v>
      </c>
      <c r="BR13" s="22">
        <v>0.04</v>
      </c>
      <c r="BS13" s="22">
        <v>0.04</v>
      </c>
      <c r="BT13" s="22">
        <v>0.04</v>
      </c>
      <c r="BU13" s="22">
        <v>0.04</v>
      </c>
      <c r="BV13" s="22">
        <v>0.04</v>
      </c>
      <c r="BW13" s="22">
        <v>0.04</v>
      </c>
      <c r="BX13" s="22">
        <v>0.04</v>
      </c>
      <c r="BY13" s="22">
        <v>0.04</v>
      </c>
      <c r="BZ13" s="22">
        <v>0.04</v>
      </c>
      <c r="CA13" s="22">
        <v>0.04</v>
      </c>
      <c r="CB13" s="22">
        <v>0.04</v>
      </c>
      <c r="CC13" s="22">
        <v>0.04</v>
      </c>
      <c r="CD13" s="22">
        <v>0.04</v>
      </c>
      <c r="CE13" s="22">
        <v>0.04</v>
      </c>
      <c r="CF13" s="22">
        <v>0.04</v>
      </c>
      <c r="CG13" s="22">
        <v>0.04</v>
      </c>
      <c r="CH13" s="22">
        <v>0.04</v>
      </c>
      <c r="CI13" s="22">
        <v>0.04</v>
      </c>
      <c r="CJ13" s="22">
        <v>0.04</v>
      </c>
      <c r="CK13" s="22">
        <v>0.04</v>
      </c>
      <c r="CL13" s="22">
        <v>0.04</v>
      </c>
      <c r="CM13" s="22">
        <v>0.04</v>
      </c>
      <c r="CN13" s="22">
        <v>0.04</v>
      </c>
      <c r="CO13" s="22">
        <v>0.04</v>
      </c>
      <c r="CP13" s="22">
        <v>0.04</v>
      </c>
      <c r="CQ13" s="22">
        <v>0.04</v>
      </c>
      <c r="CR13" s="22">
        <v>0.04</v>
      </c>
      <c r="CS13" s="22">
        <v>0.04</v>
      </c>
      <c r="CT13" s="22">
        <v>0.04</v>
      </c>
      <c r="CU13" s="22">
        <v>0.04</v>
      </c>
      <c r="CV13" s="22">
        <v>0.04</v>
      </c>
      <c r="CW13" s="22">
        <v>0.04</v>
      </c>
      <c r="CX13" s="22">
        <v>0.04</v>
      </c>
      <c r="CY13" s="22">
        <v>0.04</v>
      </c>
      <c r="CZ13" s="22">
        <v>0.04</v>
      </c>
      <c r="DA13" s="22">
        <v>0.04</v>
      </c>
      <c r="DB13" s="22">
        <v>0.04</v>
      </c>
      <c r="DC13" s="22">
        <v>0.04</v>
      </c>
      <c r="DD13" s="22">
        <v>0.04</v>
      </c>
      <c r="DE13" s="22">
        <v>0.04</v>
      </c>
      <c r="DF13" s="22">
        <v>0.04</v>
      </c>
      <c r="DG13" s="22">
        <v>0.04</v>
      </c>
      <c r="DH13" s="22">
        <v>0.04</v>
      </c>
      <c r="DI13" s="22">
        <v>0.04</v>
      </c>
      <c r="DJ13" s="22">
        <v>0.04</v>
      </c>
      <c r="DK13" s="22">
        <v>0.04</v>
      </c>
      <c r="DL13" s="22">
        <v>0.04</v>
      </c>
      <c r="DM13" s="22">
        <v>0.04</v>
      </c>
      <c r="DN13" s="22">
        <v>0.04</v>
      </c>
      <c r="DO13" s="22">
        <v>0.04</v>
      </c>
      <c r="DP13" s="22">
        <v>0.04</v>
      </c>
      <c r="DQ13" s="22">
        <v>0.04</v>
      </c>
      <c r="DR13" s="22">
        <v>0.04</v>
      </c>
      <c r="DS13" s="22">
        <v>0.04</v>
      </c>
      <c r="DT13" s="22">
        <v>0.04</v>
      </c>
      <c r="DU13" s="22">
        <v>0.04</v>
      </c>
      <c r="DV13" s="22">
        <v>0.04</v>
      </c>
      <c r="DW13" s="22">
        <v>0.04</v>
      </c>
      <c r="DX13" s="22">
        <v>0.04</v>
      </c>
      <c r="DY13" s="127">
        <v>0.04</v>
      </c>
      <c r="DZ13" s="68"/>
      <c r="EA13" s="83"/>
      <c r="EB13" s="13"/>
      <c r="EC13" s="13"/>
      <c r="ED13" s="11"/>
      <c r="EE13" s="11"/>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row>
    <row r="14" spans="1:177" ht="15" customHeight="1">
      <c r="A14" s="133" t="s">
        <v>38</v>
      </c>
      <c r="B14" s="22">
        <v>0</v>
      </c>
      <c r="C14" s="22">
        <v>0</v>
      </c>
      <c r="D14" s="22">
        <v>0</v>
      </c>
      <c r="E14" s="22">
        <v>0</v>
      </c>
      <c r="F14" s="22">
        <v>0</v>
      </c>
      <c r="G14" s="22">
        <v>0</v>
      </c>
      <c r="H14" s="22">
        <v>0</v>
      </c>
      <c r="I14" s="22">
        <v>0</v>
      </c>
      <c r="J14" s="22">
        <v>0</v>
      </c>
      <c r="K14" s="22">
        <v>0</v>
      </c>
      <c r="L14" s="22">
        <v>0</v>
      </c>
      <c r="M14" s="22">
        <v>0</v>
      </c>
      <c r="N14" s="22">
        <v>0</v>
      </c>
      <c r="O14" s="22">
        <v>0</v>
      </c>
      <c r="P14" s="22">
        <v>0</v>
      </c>
      <c r="Q14" s="22">
        <v>0</v>
      </c>
      <c r="R14" s="22">
        <v>0</v>
      </c>
      <c r="S14" s="22">
        <v>0</v>
      </c>
      <c r="T14" s="22">
        <v>0</v>
      </c>
      <c r="U14" s="22">
        <v>0</v>
      </c>
      <c r="V14" s="22">
        <v>0</v>
      </c>
      <c r="W14" s="22">
        <v>0</v>
      </c>
      <c r="X14" s="22">
        <v>0</v>
      </c>
      <c r="Y14" s="22">
        <v>0</v>
      </c>
      <c r="Z14" s="22">
        <v>0</v>
      </c>
      <c r="AA14" s="22">
        <v>0</v>
      </c>
      <c r="AB14" s="22">
        <v>0</v>
      </c>
      <c r="AC14" s="22">
        <v>0</v>
      </c>
      <c r="AD14" s="22">
        <v>0</v>
      </c>
      <c r="AE14" s="22">
        <v>0</v>
      </c>
      <c r="AF14" s="22">
        <v>0</v>
      </c>
      <c r="AG14" s="22">
        <v>0</v>
      </c>
      <c r="AH14" s="22">
        <v>0</v>
      </c>
      <c r="AI14" s="22">
        <v>0</v>
      </c>
      <c r="AJ14" s="22">
        <v>0</v>
      </c>
      <c r="AK14" s="22">
        <v>0.02</v>
      </c>
      <c r="AL14" s="22">
        <v>0</v>
      </c>
      <c r="AM14" s="22">
        <v>0</v>
      </c>
      <c r="AN14" s="22">
        <v>0</v>
      </c>
      <c r="AO14" s="22">
        <v>0</v>
      </c>
      <c r="AP14" s="22">
        <v>0</v>
      </c>
      <c r="AQ14" s="22">
        <v>0</v>
      </c>
      <c r="AR14" s="22">
        <v>0</v>
      </c>
      <c r="AS14" s="22">
        <v>0</v>
      </c>
      <c r="AT14" s="22">
        <v>0</v>
      </c>
      <c r="AU14" s="22">
        <v>0</v>
      </c>
      <c r="AV14" s="22">
        <v>0</v>
      </c>
      <c r="AW14" s="22">
        <v>0</v>
      </c>
      <c r="AX14" s="22">
        <v>0</v>
      </c>
      <c r="AY14" s="22">
        <v>0</v>
      </c>
      <c r="AZ14" s="22">
        <v>0</v>
      </c>
      <c r="BA14" s="22">
        <v>0</v>
      </c>
      <c r="BB14" s="22">
        <v>0</v>
      </c>
      <c r="BC14" s="22">
        <v>0</v>
      </c>
      <c r="BD14" s="22">
        <v>0</v>
      </c>
      <c r="BE14" s="22">
        <v>0</v>
      </c>
      <c r="BF14" s="22">
        <v>0</v>
      </c>
      <c r="BG14" s="22">
        <v>0</v>
      </c>
      <c r="BH14" s="22">
        <v>0</v>
      </c>
      <c r="BI14" s="22">
        <v>0</v>
      </c>
      <c r="BJ14" s="22">
        <v>0</v>
      </c>
      <c r="BK14" s="22">
        <v>0</v>
      </c>
      <c r="BL14" s="22">
        <v>0</v>
      </c>
      <c r="BM14" s="22">
        <v>0</v>
      </c>
      <c r="BN14" s="22">
        <v>0</v>
      </c>
      <c r="BO14" s="22">
        <v>0</v>
      </c>
      <c r="BP14" s="22">
        <v>0.03</v>
      </c>
      <c r="BQ14" s="22">
        <v>0.03</v>
      </c>
      <c r="BR14" s="22">
        <v>0.03</v>
      </c>
      <c r="BS14" s="22">
        <v>0.03</v>
      </c>
      <c r="BT14" s="22">
        <v>0.03</v>
      </c>
      <c r="BU14" s="22">
        <v>0.03</v>
      </c>
      <c r="BV14" s="22">
        <v>0.03</v>
      </c>
      <c r="BW14" s="22">
        <v>0.03</v>
      </c>
      <c r="BX14" s="22">
        <v>0.03</v>
      </c>
      <c r="BY14" s="22">
        <v>0.03</v>
      </c>
      <c r="BZ14" s="22">
        <v>0.03</v>
      </c>
      <c r="CA14" s="22">
        <v>0.03</v>
      </c>
      <c r="CB14" s="22">
        <v>0.03</v>
      </c>
      <c r="CC14" s="22">
        <v>0.03</v>
      </c>
      <c r="CD14" s="22">
        <v>0.03</v>
      </c>
      <c r="CE14" s="22">
        <v>0.03</v>
      </c>
      <c r="CF14" s="22">
        <v>0.03</v>
      </c>
      <c r="CG14" s="22">
        <v>0.03</v>
      </c>
      <c r="CH14" s="22">
        <v>0.04</v>
      </c>
      <c r="CI14" s="22">
        <v>0.04</v>
      </c>
      <c r="CJ14" s="22">
        <v>0.05</v>
      </c>
      <c r="CK14" s="22">
        <v>0.05</v>
      </c>
      <c r="CL14" s="22">
        <v>0.05</v>
      </c>
      <c r="CM14" s="22">
        <v>0.05</v>
      </c>
      <c r="CN14" s="22">
        <v>0.05</v>
      </c>
      <c r="CO14" s="22">
        <v>0.05</v>
      </c>
      <c r="CP14" s="22">
        <v>0.05</v>
      </c>
      <c r="CQ14" s="22">
        <v>0.05</v>
      </c>
      <c r="CR14" s="22">
        <v>0.05</v>
      </c>
      <c r="CS14" s="22">
        <v>0.05</v>
      </c>
      <c r="CT14" s="22">
        <v>0.05</v>
      </c>
      <c r="CU14" s="22">
        <v>0.05</v>
      </c>
      <c r="CV14" s="22">
        <v>0.05</v>
      </c>
      <c r="CW14" s="22">
        <v>0.05</v>
      </c>
      <c r="CX14" s="22">
        <v>0.05</v>
      </c>
      <c r="CY14" s="22">
        <v>0.05</v>
      </c>
      <c r="CZ14" s="22">
        <v>0.05</v>
      </c>
      <c r="DA14" s="22">
        <v>0.05</v>
      </c>
      <c r="DB14" s="22">
        <v>0.06</v>
      </c>
      <c r="DC14" s="22">
        <v>0.06</v>
      </c>
      <c r="DD14" s="22">
        <v>0.05</v>
      </c>
      <c r="DE14" s="22">
        <v>0.06</v>
      </c>
      <c r="DF14" s="22">
        <v>0.06</v>
      </c>
      <c r="DG14" s="22">
        <v>0.06</v>
      </c>
      <c r="DH14" s="22">
        <v>0.06</v>
      </c>
      <c r="DI14" s="22">
        <v>0.06</v>
      </c>
      <c r="DJ14" s="22">
        <v>0.06</v>
      </c>
      <c r="DK14" s="22">
        <v>0.06</v>
      </c>
      <c r="DL14" s="22">
        <v>0.06</v>
      </c>
      <c r="DM14" s="22">
        <v>0.06</v>
      </c>
      <c r="DN14" s="22">
        <v>0.06</v>
      </c>
      <c r="DO14" s="22">
        <v>0.06</v>
      </c>
      <c r="DP14" s="22">
        <v>0.06</v>
      </c>
      <c r="DQ14" s="22">
        <v>0.06</v>
      </c>
      <c r="DR14" s="22">
        <v>0.06</v>
      </c>
      <c r="DS14" s="22">
        <v>0.06</v>
      </c>
      <c r="DT14" s="22">
        <v>0.06</v>
      </c>
      <c r="DU14" s="22">
        <v>0.06</v>
      </c>
      <c r="DV14" s="22">
        <v>0.06</v>
      </c>
      <c r="DW14" s="22">
        <v>0.06</v>
      </c>
      <c r="DX14" s="22">
        <v>0.06</v>
      </c>
      <c r="DY14" s="127">
        <v>0.06</v>
      </c>
      <c r="DZ14" s="68"/>
      <c r="EA14" s="68"/>
      <c r="EB14" s="13"/>
      <c r="EC14" s="13"/>
      <c r="ED14" s="11"/>
      <c r="EE14" s="11"/>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row>
    <row r="15" spans="1:177" ht="15" customHeight="1">
      <c r="A15" s="133" t="s">
        <v>39</v>
      </c>
      <c r="B15" s="22">
        <v>0</v>
      </c>
      <c r="C15" s="22">
        <v>0</v>
      </c>
      <c r="D15" s="22">
        <v>0</v>
      </c>
      <c r="E15" s="22">
        <v>0</v>
      </c>
      <c r="F15" s="22">
        <v>0</v>
      </c>
      <c r="G15" s="22">
        <v>0</v>
      </c>
      <c r="H15" s="22">
        <v>0</v>
      </c>
      <c r="I15" s="22">
        <v>0</v>
      </c>
      <c r="J15" s="22">
        <v>0</v>
      </c>
      <c r="K15" s="22">
        <v>0</v>
      </c>
      <c r="L15" s="22">
        <v>0</v>
      </c>
      <c r="M15" s="22">
        <v>0</v>
      </c>
      <c r="N15" s="22">
        <v>0</v>
      </c>
      <c r="O15" s="22">
        <v>0</v>
      </c>
      <c r="P15" s="22">
        <v>0</v>
      </c>
      <c r="Q15" s="22">
        <v>0</v>
      </c>
      <c r="R15" s="22">
        <v>0</v>
      </c>
      <c r="S15" s="22">
        <v>0</v>
      </c>
      <c r="T15" s="22">
        <v>0</v>
      </c>
      <c r="U15" s="22">
        <v>0</v>
      </c>
      <c r="V15" s="22">
        <v>0</v>
      </c>
      <c r="W15" s="22">
        <v>0</v>
      </c>
      <c r="X15" s="22">
        <v>0</v>
      </c>
      <c r="Y15" s="22">
        <v>0</v>
      </c>
      <c r="Z15" s="22">
        <v>0</v>
      </c>
      <c r="AA15" s="22">
        <v>0</v>
      </c>
      <c r="AB15" s="22">
        <v>0</v>
      </c>
      <c r="AC15" s="22">
        <v>0</v>
      </c>
      <c r="AD15" s="22">
        <v>0</v>
      </c>
      <c r="AE15" s="22">
        <v>0</v>
      </c>
      <c r="AF15" s="22">
        <v>0</v>
      </c>
      <c r="AG15" s="22">
        <v>0</v>
      </c>
      <c r="AH15" s="22">
        <v>0</v>
      </c>
      <c r="AI15" s="22">
        <v>0.02</v>
      </c>
      <c r="AJ15" s="22">
        <v>0.02</v>
      </c>
      <c r="AK15" s="22">
        <v>0.03</v>
      </c>
      <c r="AL15" s="22">
        <v>0.03</v>
      </c>
      <c r="AM15" s="22">
        <v>0.03</v>
      </c>
      <c r="AN15" s="22">
        <v>0.03</v>
      </c>
      <c r="AO15" s="22">
        <v>0.03</v>
      </c>
      <c r="AP15" s="22">
        <v>0.03</v>
      </c>
      <c r="AQ15" s="22">
        <v>0.02</v>
      </c>
      <c r="AR15" s="22">
        <v>0.02</v>
      </c>
      <c r="AS15" s="22">
        <v>0.02</v>
      </c>
      <c r="AT15" s="22">
        <v>0.02</v>
      </c>
      <c r="AU15" s="22">
        <v>0.02</v>
      </c>
      <c r="AV15" s="22">
        <v>0.02</v>
      </c>
      <c r="AW15" s="22">
        <v>0.02</v>
      </c>
      <c r="AX15" s="22">
        <v>0.02</v>
      </c>
      <c r="AY15" s="22">
        <v>0.02</v>
      </c>
      <c r="AZ15" s="22">
        <v>0.02</v>
      </c>
      <c r="BA15" s="22">
        <v>0.02</v>
      </c>
      <c r="BB15" s="22">
        <v>0.02</v>
      </c>
      <c r="BC15" s="22">
        <v>0.02</v>
      </c>
      <c r="BD15" s="22">
        <v>0.02</v>
      </c>
      <c r="BE15" s="22">
        <v>0.02</v>
      </c>
      <c r="BF15" s="22">
        <v>2.5000000000000001E-2</v>
      </c>
      <c r="BG15" s="22">
        <v>2.5000000000000001E-2</v>
      </c>
      <c r="BH15" s="22">
        <v>2.5000000000000001E-2</v>
      </c>
      <c r="BI15" s="22">
        <v>2.5000000000000001E-2</v>
      </c>
      <c r="BJ15" s="22">
        <v>0.03</v>
      </c>
      <c r="BK15" s="22">
        <v>0.03</v>
      </c>
      <c r="BL15" s="22">
        <v>3.5000000000000003E-2</v>
      </c>
      <c r="BM15" s="22">
        <v>3.5000000000000003E-2</v>
      </c>
      <c r="BN15" s="22">
        <v>3.5000000000000003E-2</v>
      </c>
      <c r="BO15" s="22">
        <v>3.5000000000000003E-2</v>
      </c>
      <c r="BP15" s="22">
        <v>3.5000000000000003E-2</v>
      </c>
      <c r="BQ15" s="22">
        <v>3.5000000000000003E-2</v>
      </c>
      <c r="BR15" s="22">
        <v>4.2500000000000003E-2</v>
      </c>
      <c r="BS15" s="22">
        <v>4.2500000000000003E-2</v>
      </c>
      <c r="BT15" s="22">
        <v>0.04</v>
      </c>
      <c r="BU15" s="22">
        <v>0.04</v>
      </c>
      <c r="BV15" s="22">
        <v>0.04</v>
      </c>
      <c r="BW15" s="22">
        <v>0.04</v>
      </c>
      <c r="BX15" s="22">
        <v>0.04</v>
      </c>
      <c r="BY15" s="22">
        <v>0.04</v>
      </c>
      <c r="BZ15" s="22">
        <v>0.04</v>
      </c>
      <c r="CA15" s="22">
        <v>0.04</v>
      </c>
      <c r="CB15" s="22">
        <v>0.04</v>
      </c>
      <c r="CC15" s="22">
        <v>0.04</v>
      </c>
      <c r="CD15" s="22">
        <v>0.04</v>
      </c>
      <c r="CE15" s="22">
        <v>0.04</v>
      </c>
      <c r="CF15" s="22">
        <v>0.04</v>
      </c>
      <c r="CG15" s="22">
        <v>0.04</v>
      </c>
      <c r="CH15" s="22">
        <v>0.05</v>
      </c>
      <c r="CI15" s="22">
        <v>0.05</v>
      </c>
      <c r="CJ15" s="22">
        <v>0.05</v>
      </c>
      <c r="CK15" s="22">
        <v>0.05</v>
      </c>
      <c r="CL15" s="22">
        <v>0.05</v>
      </c>
      <c r="CM15" s="22">
        <v>0.05</v>
      </c>
      <c r="CN15" s="22">
        <v>6.25E-2</v>
      </c>
      <c r="CO15" s="22">
        <v>6.25E-2</v>
      </c>
      <c r="CP15" s="22">
        <v>6.25E-2</v>
      </c>
      <c r="CQ15" s="22">
        <v>6.25E-2</v>
      </c>
      <c r="CR15" s="22">
        <v>6.25E-2</v>
      </c>
      <c r="CS15" s="22">
        <v>6.25E-2</v>
      </c>
      <c r="CT15" s="22">
        <v>6.25E-2</v>
      </c>
      <c r="CU15" s="22">
        <v>6.25E-2</v>
      </c>
      <c r="CV15" s="22">
        <v>6.25E-2</v>
      </c>
      <c r="CW15" s="22">
        <v>6.25E-2</v>
      </c>
      <c r="CX15" s="22">
        <v>6.25E-2</v>
      </c>
      <c r="CY15" s="22">
        <v>6.25E-2</v>
      </c>
      <c r="CZ15" s="22">
        <v>6.25E-2</v>
      </c>
      <c r="DA15" s="22">
        <v>6.25E-2</v>
      </c>
      <c r="DB15" s="22">
        <v>6.25E-2</v>
      </c>
      <c r="DC15" s="22">
        <v>6.25E-2</v>
      </c>
      <c r="DD15" s="22">
        <v>6.25E-2</v>
      </c>
      <c r="DE15" s="22">
        <v>6.25E-2</v>
      </c>
      <c r="DF15" s="22">
        <v>6.25E-2</v>
      </c>
      <c r="DG15" s="22">
        <v>6.25E-2</v>
      </c>
      <c r="DH15" s="22">
        <v>6.25E-2</v>
      </c>
      <c r="DI15" s="22">
        <v>6.25E-2</v>
      </c>
      <c r="DJ15" s="22">
        <v>6.25E-2</v>
      </c>
      <c r="DK15" s="22">
        <v>6.25E-2</v>
      </c>
      <c r="DL15" s="22">
        <v>6.25E-2</v>
      </c>
      <c r="DM15" s="22">
        <v>6.25E-2</v>
      </c>
      <c r="DN15" s="22">
        <v>6.25E-2</v>
      </c>
      <c r="DO15" s="22">
        <v>6.25E-2</v>
      </c>
      <c r="DP15" s="22">
        <v>6.25E-2</v>
      </c>
      <c r="DQ15" s="22">
        <v>6.25E-2</v>
      </c>
      <c r="DR15" s="22">
        <v>6.25E-2</v>
      </c>
      <c r="DS15" s="22">
        <v>6.25E-2</v>
      </c>
      <c r="DT15" s="22">
        <v>6.25E-2</v>
      </c>
      <c r="DU15" s="22">
        <v>6.25E-2</v>
      </c>
      <c r="DV15" s="22">
        <v>6.25E-2</v>
      </c>
      <c r="DW15" s="22">
        <v>6.25E-2</v>
      </c>
      <c r="DX15" s="22">
        <v>6.25E-2</v>
      </c>
      <c r="DY15" s="127">
        <v>6.25E-2</v>
      </c>
      <c r="DZ15" s="68"/>
      <c r="EA15" s="68"/>
      <c r="EB15" s="13"/>
      <c r="EC15" s="13"/>
      <c r="ED15" s="11"/>
      <c r="EE15" s="11"/>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row>
    <row r="16" spans="1:177" ht="15" customHeight="1">
      <c r="A16" s="133" t="s">
        <v>40</v>
      </c>
      <c r="B16" s="22">
        <v>0</v>
      </c>
      <c r="C16" s="22">
        <v>0</v>
      </c>
      <c r="D16" s="22">
        <v>0</v>
      </c>
      <c r="E16" s="22">
        <v>0</v>
      </c>
      <c r="F16" s="22">
        <v>0</v>
      </c>
      <c r="G16" s="22">
        <v>0</v>
      </c>
      <c r="H16" s="22">
        <v>0</v>
      </c>
      <c r="I16" s="22">
        <v>0</v>
      </c>
      <c r="J16" s="22">
        <v>0</v>
      </c>
      <c r="K16" s="22">
        <v>0</v>
      </c>
      <c r="L16" s="22">
        <v>0</v>
      </c>
      <c r="M16" s="22">
        <v>0</v>
      </c>
      <c r="N16" s="22">
        <v>0</v>
      </c>
      <c r="O16" s="22">
        <v>0</v>
      </c>
      <c r="P16" s="22">
        <v>0</v>
      </c>
      <c r="Q16" s="22">
        <v>0</v>
      </c>
      <c r="R16" s="22">
        <v>0</v>
      </c>
      <c r="S16" s="22">
        <v>0</v>
      </c>
      <c r="T16" s="22">
        <v>0</v>
      </c>
      <c r="U16" s="22">
        <v>0</v>
      </c>
      <c r="V16" s="22">
        <v>0</v>
      </c>
      <c r="W16" s="22">
        <v>0</v>
      </c>
      <c r="X16" s="22">
        <v>0</v>
      </c>
      <c r="Y16" s="22">
        <v>0</v>
      </c>
      <c r="Z16" s="22">
        <v>0</v>
      </c>
      <c r="AA16" s="22">
        <v>0</v>
      </c>
      <c r="AB16" s="22">
        <v>0</v>
      </c>
      <c r="AC16" s="22">
        <v>0</v>
      </c>
      <c r="AD16" s="22">
        <v>0</v>
      </c>
      <c r="AE16" s="22">
        <v>0</v>
      </c>
      <c r="AF16" s="22">
        <v>0</v>
      </c>
      <c r="AG16" s="22">
        <v>0</v>
      </c>
      <c r="AH16" s="22">
        <v>0</v>
      </c>
      <c r="AI16" s="22">
        <v>0</v>
      </c>
      <c r="AJ16" s="22">
        <v>0</v>
      </c>
      <c r="AK16" s="22">
        <v>0</v>
      </c>
      <c r="AL16" s="22">
        <v>0</v>
      </c>
      <c r="AM16" s="22">
        <v>0</v>
      </c>
      <c r="AN16" s="22">
        <v>0</v>
      </c>
      <c r="AO16" s="22">
        <v>0</v>
      </c>
      <c r="AP16" s="22">
        <v>0</v>
      </c>
      <c r="AQ16" s="22">
        <v>0</v>
      </c>
      <c r="AR16" s="22">
        <v>0</v>
      </c>
      <c r="AS16" s="22">
        <v>0</v>
      </c>
      <c r="AT16" s="22">
        <v>0</v>
      </c>
      <c r="AU16" s="22">
        <v>0</v>
      </c>
      <c r="AV16" s="22">
        <v>0</v>
      </c>
      <c r="AW16" s="22">
        <v>0</v>
      </c>
      <c r="AX16" s="22">
        <v>0</v>
      </c>
      <c r="AY16" s="22">
        <v>0</v>
      </c>
      <c r="AZ16" s="22">
        <v>0</v>
      </c>
      <c r="BA16" s="22">
        <v>0</v>
      </c>
      <c r="BB16" s="22">
        <v>0</v>
      </c>
      <c r="BC16" s="22">
        <v>0</v>
      </c>
      <c r="BD16" s="22">
        <v>0</v>
      </c>
      <c r="BE16" s="22">
        <v>0</v>
      </c>
      <c r="BF16" s="22">
        <v>0</v>
      </c>
      <c r="BG16" s="22">
        <v>0</v>
      </c>
      <c r="BH16" s="22">
        <v>0</v>
      </c>
      <c r="BI16" s="22">
        <v>0</v>
      </c>
      <c r="BJ16" s="22">
        <v>0</v>
      </c>
      <c r="BK16" s="22">
        <v>0</v>
      </c>
      <c r="BL16" s="22">
        <v>0</v>
      </c>
      <c r="BM16" s="22">
        <v>0.02</v>
      </c>
      <c r="BN16" s="22">
        <v>0.02</v>
      </c>
      <c r="BO16" s="22">
        <v>0.02</v>
      </c>
      <c r="BP16" s="22">
        <v>0.02</v>
      </c>
      <c r="BQ16" s="22">
        <v>0.02</v>
      </c>
      <c r="BR16" s="22">
        <v>0.02</v>
      </c>
      <c r="BS16" s="22">
        <v>0.02</v>
      </c>
      <c r="BT16" s="22">
        <v>0.02</v>
      </c>
      <c r="BU16" s="22">
        <v>0.02</v>
      </c>
      <c r="BV16" s="22">
        <v>0.02</v>
      </c>
      <c r="BW16" s="22">
        <v>0.04</v>
      </c>
      <c r="BX16" s="22">
        <v>0.04</v>
      </c>
      <c r="BY16" s="22">
        <v>0.04</v>
      </c>
      <c r="BZ16" s="22">
        <v>0.04</v>
      </c>
      <c r="CA16" s="22">
        <v>0.04</v>
      </c>
      <c r="CB16" s="22">
        <v>0.04</v>
      </c>
      <c r="CC16" s="22">
        <v>0.04</v>
      </c>
      <c r="CD16" s="22">
        <v>0.04</v>
      </c>
      <c r="CE16" s="22">
        <v>0.04</v>
      </c>
      <c r="CF16" s="22">
        <v>0.04</v>
      </c>
      <c r="CG16" s="22">
        <v>0.05</v>
      </c>
      <c r="CH16" s="22">
        <v>0.05</v>
      </c>
      <c r="CI16" s="22">
        <v>0.05</v>
      </c>
      <c r="CJ16" s="22">
        <v>0.05</v>
      </c>
      <c r="CK16" s="22">
        <v>0.05</v>
      </c>
      <c r="CL16" s="22">
        <v>0.05</v>
      </c>
      <c r="CM16" s="22">
        <v>0.05</v>
      </c>
      <c r="CN16" s="22">
        <v>0.05</v>
      </c>
      <c r="CO16" s="22">
        <v>0.05</v>
      </c>
      <c r="CP16" s="22">
        <v>0.05</v>
      </c>
      <c r="CQ16" s="22">
        <v>0.05</v>
      </c>
      <c r="CR16" s="22">
        <v>0.05</v>
      </c>
      <c r="CS16" s="22">
        <v>0.05</v>
      </c>
      <c r="CT16" s="22">
        <v>0.05</v>
      </c>
      <c r="CU16" s="22">
        <v>0.05</v>
      </c>
      <c r="CV16" s="22">
        <v>0.05</v>
      </c>
      <c r="CW16" s="22">
        <v>0.05</v>
      </c>
      <c r="CX16" s="22">
        <v>0.05</v>
      </c>
      <c r="CY16" s="22">
        <v>0.05</v>
      </c>
      <c r="CZ16" s="22">
        <v>0.06</v>
      </c>
      <c r="DA16" s="22">
        <v>0.06</v>
      </c>
      <c r="DB16" s="22">
        <v>0.06</v>
      </c>
      <c r="DC16" s="22">
        <v>0.06</v>
      </c>
      <c r="DD16" s="22">
        <v>0.06</v>
      </c>
      <c r="DE16" s="22">
        <v>0.06</v>
      </c>
      <c r="DF16" s="22">
        <v>7.0000000000000007E-2</v>
      </c>
      <c r="DG16" s="22">
        <v>7.0000000000000007E-2</v>
      </c>
      <c r="DH16" s="22">
        <v>7.0000000000000007E-2</v>
      </c>
      <c r="DI16" s="22">
        <v>7.0000000000000007E-2</v>
      </c>
      <c r="DJ16" s="22">
        <v>7.0000000000000007E-2</v>
      </c>
      <c r="DK16" s="22">
        <v>7.0000000000000007E-2</v>
      </c>
      <c r="DL16" s="22">
        <v>7.0000000000000007E-2</v>
      </c>
      <c r="DM16" s="22">
        <v>7.0000000000000007E-2</v>
      </c>
      <c r="DN16" s="22">
        <v>7.0000000000000007E-2</v>
      </c>
      <c r="DO16" s="22">
        <v>7.0000000000000007E-2</v>
      </c>
      <c r="DP16" s="22">
        <v>7.0000000000000007E-2</v>
      </c>
      <c r="DQ16" s="22">
        <v>7.0000000000000007E-2</v>
      </c>
      <c r="DR16" s="22">
        <v>7.0000000000000007E-2</v>
      </c>
      <c r="DS16" s="22">
        <v>7.0000000000000007E-2</v>
      </c>
      <c r="DT16" s="22">
        <v>7.0000000000000007E-2</v>
      </c>
      <c r="DU16" s="22">
        <v>7.0000000000000007E-2</v>
      </c>
      <c r="DV16" s="22">
        <v>7.0000000000000007E-2</v>
      </c>
      <c r="DW16" s="22">
        <v>7.0000000000000007E-2</v>
      </c>
      <c r="DX16" s="22">
        <v>7.0000000000000007E-2</v>
      </c>
      <c r="DY16" s="127">
        <v>7.0000000000000007E-2</v>
      </c>
      <c r="DZ16" s="68"/>
      <c r="EA16" s="68"/>
      <c r="EB16" s="13"/>
      <c r="EC16" s="13"/>
      <c r="ED16" s="11"/>
      <c r="EE16" s="11"/>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row>
    <row r="17" spans="1:177" ht="15" customHeight="1">
      <c r="A17" s="133" t="s">
        <v>41</v>
      </c>
      <c r="B17" s="22">
        <v>0</v>
      </c>
      <c r="C17" s="22">
        <v>0</v>
      </c>
      <c r="D17" s="22">
        <v>0</v>
      </c>
      <c r="E17" s="22">
        <v>0</v>
      </c>
      <c r="F17" s="22">
        <v>0</v>
      </c>
      <c r="G17" s="22">
        <v>0</v>
      </c>
      <c r="H17" s="22">
        <v>0</v>
      </c>
      <c r="I17" s="22">
        <v>0</v>
      </c>
      <c r="J17" s="22">
        <v>0</v>
      </c>
      <c r="K17" s="22">
        <v>0</v>
      </c>
      <c r="L17" s="22">
        <v>0</v>
      </c>
      <c r="M17" s="22">
        <v>0</v>
      </c>
      <c r="N17" s="22">
        <v>0</v>
      </c>
      <c r="O17" s="22">
        <v>0</v>
      </c>
      <c r="P17" s="22">
        <v>0</v>
      </c>
      <c r="Q17" s="22">
        <v>0</v>
      </c>
      <c r="R17" s="22">
        <v>0</v>
      </c>
      <c r="S17" s="22">
        <v>0</v>
      </c>
      <c r="T17" s="22">
        <v>0</v>
      </c>
      <c r="U17" s="22">
        <v>0</v>
      </c>
      <c r="V17" s="22">
        <v>0</v>
      </c>
      <c r="W17" s="22">
        <v>0</v>
      </c>
      <c r="X17" s="22">
        <v>0</v>
      </c>
      <c r="Y17" s="22">
        <v>0</v>
      </c>
      <c r="Z17" s="22">
        <v>0</v>
      </c>
      <c r="AA17" s="22">
        <v>0</v>
      </c>
      <c r="AB17" s="22">
        <v>0</v>
      </c>
      <c r="AC17" s="22">
        <v>0</v>
      </c>
      <c r="AD17" s="22">
        <v>0</v>
      </c>
      <c r="AE17" s="22">
        <v>0</v>
      </c>
      <c r="AF17" s="22">
        <v>0</v>
      </c>
      <c r="AG17" s="22">
        <v>0</v>
      </c>
      <c r="AH17" s="22">
        <v>0</v>
      </c>
      <c r="AI17" s="22">
        <v>0.02</v>
      </c>
      <c r="AJ17" s="22">
        <v>0.02</v>
      </c>
      <c r="AK17" s="22">
        <v>0.02</v>
      </c>
      <c r="AL17" s="22">
        <v>0.02</v>
      </c>
      <c r="AM17" s="22">
        <v>0.02</v>
      </c>
      <c r="AN17" s="22">
        <v>0.02</v>
      </c>
      <c r="AO17" s="22">
        <v>0.02</v>
      </c>
      <c r="AP17" s="22">
        <v>0.02</v>
      </c>
      <c r="AQ17" s="22">
        <v>0.02</v>
      </c>
      <c r="AR17" s="22">
        <v>0.02</v>
      </c>
      <c r="AS17" s="22">
        <v>0.02</v>
      </c>
      <c r="AT17" s="22">
        <v>0.02</v>
      </c>
      <c r="AU17" s="22">
        <v>0.02</v>
      </c>
      <c r="AV17" s="22">
        <v>0.02</v>
      </c>
      <c r="AW17" s="22">
        <v>0.02</v>
      </c>
      <c r="AX17" s="22">
        <v>0.02</v>
      </c>
      <c r="AY17" s="22">
        <v>0.02</v>
      </c>
      <c r="AZ17" s="22">
        <v>0.02</v>
      </c>
      <c r="BA17" s="22">
        <v>0.02</v>
      </c>
      <c r="BB17" s="22">
        <v>0.02</v>
      </c>
      <c r="BC17" s="22">
        <v>0.02</v>
      </c>
      <c r="BD17" s="22">
        <v>0.02</v>
      </c>
      <c r="BE17" s="22">
        <v>0.02</v>
      </c>
      <c r="BF17" s="22">
        <v>2.5000000000000001E-2</v>
      </c>
      <c r="BG17" s="22">
        <v>2.5000000000000001E-2</v>
      </c>
      <c r="BH17" s="22">
        <v>0.02</v>
      </c>
      <c r="BI17" s="22">
        <v>0.02</v>
      </c>
      <c r="BJ17" s="22">
        <v>0.02</v>
      </c>
      <c r="BK17" s="22">
        <v>0.02</v>
      </c>
      <c r="BL17" s="22">
        <v>0.02</v>
      </c>
      <c r="BM17" s="22">
        <v>0.02</v>
      </c>
      <c r="BN17" s="22">
        <v>0.02</v>
      </c>
      <c r="BO17" s="22">
        <v>0.02</v>
      </c>
      <c r="BP17" s="22">
        <v>0.02</v>
      </c>
      <c r="BQ17" s="22">
        <v>0.02</v>
      </c>
      <c r="BR17" s="22">
        <v>0.03</v>
      </c>
      <c r="BS17" s="22">
        <v>0.03</v>
      </c>
      <c r="BT17" s="22">
        <v>0.03</v>
      </c>
      <c r="BU17" s="22">
        <v>0.03</v>
      </c>
      <c r="BV17" s="22">
        <v>0.03</v>
      </c>
      <c r="BW17" s="22">
        <v>0.03</v>
      </c>
      <c r="BX17" s="22">
        <v>0.03</v>
      </c>
      <c r="BY17" s="22">
        <v>0.03</v>
      </c>
      <c r="BZ17" s="22">
        <v>0.03</v>
      </c>
      <c r="CA17" s="22">
        <v>0.03</v>
      </c>
      <c r="CB17" s="22">
        <v>0.03</v>
      </c>
      <c r="CC17" s="22">
        <v>0.03</v>
      </c>
      <c r="CD17" s="22">
        <v>0.03</v>
      </c>
      <c r="CE17" s="22">
        <v>0.03</v>
      </c>
      <c r="CF17" s="22">
        <v>0.03</v>
      </c>
      <c r="CG17" s="22">
        <v>0.04</v>
      </c>
      <c r="CH17" s="22">
        <v>0.04</v>
      </c>
      <c r="CI17" s="22">
        <v>0.04</v>
      </c>
      <c r="CJ17" s="22">
        <v>0.04</v>
      </c>
      <c r="CK17" s="22">
        <v>0.04</v>
      </c>
      <c r="CL17" s="22">
        <v>0.04</v>
      </c>
      <c r="CM17" s="22">
        <v>0.04</v>
      </c>
      <c r="CN17" s="22">
        <v>0.04</v>
      </c>
      <c r="CO17" s="22">
        <v>0.04</v>
      </c>
      <c r="CP17" s="22">
        <v>0.05</v>
      </c>
      <c r="CQ17" s="22">
        <v>0.05</v>
      </c>
      <c r="CR17" s="22">
        <v>0.05</v>
      </c>
      <c r="CS17" s="22">
        <v>0.05</v>
      </c>
      <c r="CT17" s="22">
        <v>0.05</v>
      </c>
      <c r="CU17" s="22">
        <v>0.05</v>
      </c>
      <c r="CV17" s="22">
        <v>0.05</v>
      </c>
      <c r="CW17" s="22">
        <v>0.05</v>
      </c>
      <c r="CX17" s="22">
        <v>0.05</v>
      </c>
      <c r="CY17" s="22">
        <v>0.05</v>
      </c>
      <c r="CZ17" s="22">
        <v>0.05</v>
      </c>
      <c r="DA17" s="22">
        <v>0.05</v>
      </c>
      <c r="DB17" s="22">
        <v>0.05</v>
      </c>
      <c r="DC17" s="22">
        <v>0.05</v>
      </c>
      <c r="DD17" s="22">
        <v>0.05</v>
      </c>
      <c r="DE17" s="22">
        <v>0.05</v>
      </c>
      <c r="DF17" s="22">
        <v>0.05</v>
      </c>
      <c r="DG17" s="22">
        <v>0.06</v>
      </c>
      <c r="DH17" s="22">
        <v>0.06</v>
      </c>
      <c r="DI17" s="22">
        <v>0.06</v>
      </c>
      <c r="DJ17" s="22">
        <v>0.06</v>
      </c>
      <c r="DK17" s="22">
        <v>0.06</v>
      </c>
      <c r="DL17" s="22">
        <v>0.06</v>
      </c>
      <c r="DM17" s="22">
        <v>0.06</v>
      </c>
      <c r="DN17" s="22">
        <v>0.06</v>
      </c>
      <c r="DO17" s="22">
        <v>0.06</v>
      </c>
      <c r="DP17" s="22">
        <v>0.06</v>
      </c>
      <c r="DQ17" s="22">
        <v>0.06</v>
      </c>
      <c r="DR17" s="22">
        <v>0.06</v>
      </c>
      <c r="DS17" s="22">
        <v>0.06</v>
      </c>
      <c r="DT17" s="22">
        <v>0.06</v>
      </c>
      <c r="DU17" s="22">
        <v>0.06</v>
      </c>
      <c r="DV17" s="22">
        <v>0.06</v>
      </c>
      <c r="DW17" s="22">
        <v>0.06</v>
      </c>
      <c r="DX17" s="22">
        <v>0.06</v>
      </c>
      <c r="DY17" s="127">
        <v>0.06</v>
      </c>
      <c r="DZ17" s="68"/>
      <c r="EA17" s="68"/>
      <c r="EB17" s="13"/>
      <c r="EC17" s="13"/>
      <c r="ED17" s="11"/>
      <c r="EE17" s="11"/>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row>
    <row r="18" spans="1:177" ht="15" customHeight="1">
      <c r="A18" s="133" t="s">
        <v>42</v>
      </c>
      <c r="B18" s="22">
        <v>0</v>
      </c>
      <c r="C18" s="22">
        <v>0</v>
      </c>
      <c r="D18" s="22">
        <v>0</v>
      </c>
      <c r="E18" s="22">
        <v>0</v>
      </c>
      <c r="F18" s="22">
        <v>0</v>
      </c>
      <c r="G18" s="22">
        <v>0</v>
      </c>
      <c r="H18" s="22">
        <v>0</v>
      </c>
      <c r="I18" s="22">
        <v>0</v>
      </c>
      <c r="J18" s="22">
        <v>0</v>
      </c>
      <c r="K18" s="22">
        <v>0</v>
      </c>
      <c r="L18" s="22">
        <v>0</v>
      </c>
      <c r="M18" s="22">
        <v>0</v>
      </c>
      <c r="N18" s="22">
        <v>0</v>
      </c>
      <c r="O18" s="22">
        <v>0</v>
      </c>
      <c r="P18" s="22">
        <v>0</v>
      </c>
      <c r="Q18" s="22">
        <v>0</v>
      </c>
      <c r="R18" s="22">
        <v>0</v>
      </c>
      <c r="S18" s="22">
        <v>0</v>
      </c>
      <c r="T18" s="22">
        <v>0</v>
      </c>
      <c r="U18" s="22">
        <v>0</v>
      </c>
      <c r="V18" s="22">
        <v>0</v>
      </c>
      <c r="W18" s="22">
        <v>0</v>
      </c>
      <c r="X18" s="22">
        <v>0</v>
      </c>
      <c r="Y18" s="22">
        <v>0</v>
      </c>
      <c r="Z18" s="22">
        <v>0</v>
      </c>
      <c r="AA18" s="22">
        <v>0</v>
      </c>
      <c r="AB18" s="22">
        <v>0</v>
      </c>
      <c r="AC18" s="22">
        <v>0</v>
      </c>
      <c r="AD18" s="22">
        <v>0</v>
      </c>
      <c r="AE18" s="22">
        <v>0</v>
      </c>
      <c r="AF18" s="22">
        <v>0</v>
      </c>
      <c r="AG18" s="22">
        <v>0</v>
      </c>
      <c r="AH18" s="22">
        <v>0</v>
      </c>
      <c r="AI18" s="22">
        <v>0</v>
      </c>
      <c r="AJ18" s="22">
        <v>0</v>
      </c>
      <c r="AK18" s="22">
        <v>0</v>
      </c>
      <c r="AL18" s="22">
        <v>0</v>
      </c>
      <c r="AM18" s="22">
        <v>0.02</v>
      </c>
      <c r="AN18" s="22">
        <v>0.02</v>
      </c>
      <c r="AO18" s="22">
        <v>0.02</v>
      </c>
      <c r="AP18" s="22">
        <v>0.02</v>
      </c>
      <c r="AQ18" s="22">
        <v>0.02</v>
      </c>
      <c r="AR18" s="22">
        <v>0.02</v>
      </c>
      <c r="AS18" s="22">
        <v>0.02</v>
      </c>
      <c r="AT18" s="22">
        <v>0.02</v>
      </c>
      <c r="AU18" s="22">
        <v>0.02</v>
      </c>
      <c r="AV18" s="22">
        <v>0.02</v>
      </c>
      <c r="AW18" s="22">
        <v>0.02</v>
      </c>
      <c r="AX18" s="22">
        <v>0.02</v>
      </c>
      <c r="AY18" s="22">
        <v>0.02</v>
      </c>
      <c r="AZ18" s="22">
        <v>0.02</v>
      </c>
      <c r="BA18" s="22">
        <v>0.02</v>
      </c>
      <c r="BB18" s="22">
        <v>0.02</v>
      </c>
      <c r="BC18" s="22">
        <v>0.02</v>
      </c>
      <c r="BD18" s="22">
        <v>0.02</v>
      </c>
      <c r="BE18" s="22">
        <v>0.02</v>
      </c>
      <c r="BF18" s="22">
        <v>0.02</v>
      </c>
      <c r="BG18" s="22">
        <v>0.02</v>
      </c>
      <c r="BH18" s="22">
        <v>2.5000000000000001E-2</v>
      </c>
      <c r="BI18" s="22">
        <v>2.5000000000000001E-2</v>
      </c>
      <c r="BJ18" s="22">
        <v>2.5000000000000001E-2</v>
      </c>
      <c r="BK18" s="22">
        <v>2.5000000000000001E-2</v>
      </c>
      <c r="BL18" s="22">
        <v>2.5000000000000001E-2</v>
      </c>
      <c r="BM18" s="22">
        <v>2.5000000000000001E-2</v>
      </c>
      <c r="BN18" s="22">
        <v>2.5000000000000001E-2</v>
      </c>
      <c r="BO18" s="22">
        <v>0.03</v>
      </c>
      <c r="BP18" s="22">
        <v>0.03</v>
      </c>
      <c r="BQ18" s="22">
        <v>0.03</v>
      </c>
      <c r="BR18" s="22">
        <v>0.03</v>
      </c>
      <c r="BS18" s="22">
        <v>0.03</v>
      </c>
      <c r="BT18" s="22">
        <v>0.03</v>
      </c>
      <c r="BU18" s="22">
        <v>0.03</v>
      </c>
      <c r="BV18" s="22">
        <v>0.03</v>
      </c>
      <c r="BW18" s="22">
        <v>0.03</v>
      </c>
      <c r="BX18" s="22">
        <v>0.03</v>
      </c>
      <c r="BY18" s="22">
        <v>0.03</v>
      </c>
      <c r="BZ18" s="22">
        <v>0.03</v>
      </c>
      <c r="CA18" s="22">
        <v>0.03</v>
      </c>
      <c r="CB18" s="22">
        <v>0.03</v>
      </c>
      <c r="CC18" s="22">
        <v>0.03</v>
      </c>
      <c r="CD18" s="22">
        <v>0.03</v>
      </c>
      <c r="CE18" s="22">
        <v>0.03</v>
      </c>
      <c r="CF18" s="22">
        <v>0.03</v>
      </c>
      <c r="CG18" s="22">
        <v>0.03</v>
      </c>
      <c r="CH18" s="22">
        <v>0.03</v>
      </c>
      <c r="CI18" s="22">
        <v>0.03</v>
      </c>
      <c r="CJ18" s="22">
        <v>0.04</v>
      </c>
      <c r="CK18" s="22">
        <v>0.04</v>
      </c>
      <c r="CL18" s="22">
        <v>0.04</v>
      </c>
      <c r="CM18" s="22">
        <v>4.2500000000000003E-2</v>
      </c>
      <c r="CN18" s="22">
        <v>4.2500000000000003E-2</v>
      </c>
      <c r="CO18" s="22">
        <v>4.2500000000000003E-2</v>
      </c>
      <c r="CP18" s="22">
        <v>4.9000000000000002E-2</v>
      </c>
      <c r="CQ18" s="22">
        <v>4.9000000000000002E-2</v>
      </c>
      <c r="CR18" s="22">
        <v>4.9000000000000002E-2</v>
      </c>
      <c r="CS18" s="22">
        <v>4.9000000000000002E-2</v>
      </c>
      <c r="CT18" s="22">
        <v>4.9000000000000002E-2</v>
      </c>
      <c r="CU18" s="22">
        <v>4.9000000000000002E-2</v>
      </c>
      <c r="CV18" s="22">
        <v>4.9000000000000002E-2</v>
      </c>
      <c r="CW18" s="22">
        <v>4.9000000000000002E-2</v>
      </c>
      <c r="CX18" s="22">
        <v>4.9000000000000002E-2</v>
      </c>
      <c r="CY18" s="22">
        <v>4.9000000000000002E-2</v>
      </c>
      <c r="CZ18" s="22">
        <v>5.2999999999999999E-2</v>
      </c>
      <c r="DA18" s="22">
        <v>5.2999999999999999E-2</v>
      </c>
      <c r="DB18" s="22">
        <v>5.2999999999999999E-2</v>
      </c>
      <c r="DC18" s="22">
        <v>5.2999999999999999E-2</v>
      </c>
      <c r="DD18" s="22">
        <v>5.2999999999999999E-2</v>
      </c>
      <c r="DE18" s="22">
        <v>5.2999999999999999E-2</v>
      </c>
      <c r="DF18" s="22">
        <v>5.2999999999999999E-2</v>
      </c>
      <c r="DG18" s="22">
        <v>5.2999999999999999E-2</v>
      </c>
      <c r="DH18" s="22">
        <v>6.3E-2</v>
      </c>
      <c r="DI18" s="22">
        <v>6.3E-2</v>
      </c>
      <c r="DJ18" s="22">
        <v>6.3E-2</v>
      </c>
      <c r="DK18" s="22">
        <v>6.1499999999999999E-2</v>
      </c>
      <c r="DL18" s="22">
        <v>6.1500000000000006E-2</v>
      </c>
      <c r="DM18" s="22">
        <v>6.5000000000000002E-2</v>
      </c>
      <c r="DN18" s="22">
        <v>6.5000000000000002E-2</v>
      </c>
      <c r="DO18" s="22">
        <v>6.5000000000000002E-2</v>
      </c>
      <c r="DP18" s="22">
        <v>6.5000000000000002E-2</v>
      </c>
      <c r="DQ18" s="22">
        <v>6.5000000000000002E-2</v>
      </c>
      <c r="DR18" s="22">
        <v>6.5000000000000002E-2</v>
      </c>
      <c r="DS18" s="22">
        <v>6.5000000000000002E-2</v>
      </c>
      <c r="DT18" s="22">
        <v>6.5000000000000002E-2</v>
      </c>
      <c r="DU18" s="22">
        <v>6.5000000000000002E-2</v>
      </c>
      <c r="DV18" s="22">
        <v>6.5000000000000002E-2</v>
      </c>
      <c r="DW18" s="22">
        <v>6.5000000000000002E-2</v>
      </c>
      <c r="DX18" s="22">
        <v>6.5000000000000002E-2</v>
      </c>
      <c r="DY18" s="127">
        <v>6.5000000000000002E-2</v>
      </c>
      <c r="DZ18" s="68"/>
      <c r="EA18" s="68"/>
      <c r="EB18" s="13"/>
      <c r="EC18" s="13"/>
      <c r="ED18" s="11"/>
      <c r="EE18" s="11"/>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row>
    <row r="19" spans="1:177" ht="15" customHeight="1">
      <c r="A19" s="133" t="s">
        <v>43</v>
      </c>
      <c r="B19" s="22">
        <v>0</v>
      </c>
      <c r="C19" s="22">
        <v>0</v>
      </c>
      <c r="D19" s="22">
        <v>0</v>
      </c>
      <c r="E19" s="22">
        <v>0</v>
      </c>
      <c r="F19" s="22">
        <v>0</v>
      </c>
      <c r="G19" s="22">
        <v>0</v>
      </c>
      <c r="H19" s="22">
        <v>0</v>
      </c>
      <c r="I19" s="22">
        <v>0</v>
      </c>
      <c r="J19" s="22">
        <v>0</v>
      </c>
      <c r="K19" s="22">
        <v>0</v>
      </c>
      <c r="L19" s="22">
        <v>0</v>
      </c>
      <c r="M19" s="22">
        <v>0</v>
      </c>
      <c r="N19" s="22">
        <v>0</v>
      </c>
      <c r="O19" s="22">
        <v>0</v>
      </c>
      <c r="P19" s="22">
        <v>0</v>
      </c>
      <c r="Q19" s="22">
        <v>0</v>
      </c>
      <c r="R19" s="22">
        <v>0</v>
      </c>
      <c r="S19" s="22">
        <v>0</v>
      </c>
      <c r="T19" s="22">
        <v>0</v>
      </c>
      <c r="U19" s="22">
        <v>0</v>
      </c>
      <c r="V19" s="22">
        <v>0</v>
      </c>
      <c r="W19" s="22">
        <v>0</v>
      </c>
      <c r="X19" s="22">
        <v>0</v>
      </c>
      <c r="Y19" s="22">
        <v>0</v>
      </c>
      <c r="Z19" s="22">
        <v>0</v>
      </c>
      <c r="AA19" s="22">
        <v>0</v>
      </c>
      <c r="AB19" s="22">
        <v>0</v>
      </c>
      <c r="AC19" s="22">
        <v>0</v>
      </c>
      <c r="AD19" s="22">
        <v>0</v>
      </c>
      <c r="AE19" s="22">
        <v>0</v>
      </c>
      <c r="AF19" s="22">
        <v>0</v>
      </c>
      <c r="AG19" s="22">
        <v>0</v>
      </c>
      <c r="AH19" s="22">
        <v>0</v>
      </c>
      <c r="AI19" s="22">
        <v>0.03</v>
      </c>
      <c r="AJ19" s="22">
        <v>0.03</v>
      </c>
      <c r="AK19" s="22">
        <v>0.03</v>
      </c>
      <c r="AL19" s="22">
        <v>0.03</v>
      </c>
      <c r="AM19" s="22">
        <v>0</v>
      </c>
      <c r="AN19" s="22">
        <v>0</v>
      </c>
      <c r="AO19" s="22">
        <v>0</v>
      </c>
      <c r="AP19" s="22">
        <v>0</v>
      </c>
      <c r="AQ19" s="22">
        <v>0</v>
      </c>
      <c r="AR19" s="22">
        <v>0</v>
      </c>
      <c r="AS19" s="22">
        <v>0</v>
      </c>
      <c r="AT19" s="22">
        <v>0</v>
      </c>
      <c r="AU19" s="22">
        <v>0</v>
      </c>
      <c r="AV19" s="22">
        <v>0</v>
      </c>
      <c r="AW19" s="22">
        <v>0</v>
      </c>
      <c r="AX19" s="22">
        <v>0</v>
      </c>
      <c r="AY19" s="22">
        <v>0</v>
      </c>
      <c r="AZ19" s="22">
        <v>0</v>
      </c>
      <c r="BA19" s="22">
        <v>0</v>
      </c>
      <c r="BB19" s="22">
        <v>0</v>
      </c>
      <c r="BC19" s="22">
        <v>0</v>
      </c>
      <c r="BD19" s="22">
        <v>0</v>
      </c>
      <c r="BE19" s="22">
        <v>0</v>
      </c>
      <c r="BF19" s="22">
        <v>0</v>
      </c>
      <c r="BG19" s="22">
        <v>0</v>
      </c>
      <c r="BH19" s="22">
        <v>0</v>
      </c>
      <c r="BI19" s="22">
        <v>0</v>
      </c>
      <c r="BJ19" s="22">
        <v>0</v>
      </c>
      <c r="BK19" s="22">
        <v>0.03</v>
      </c>
      <c r="BL19" s="22">
        <v>0.03</v>
      </c>
      <c r="BM19" s="22">
        <v>0.03</v>
      </c>
      <c r="BN19" s="22">
        <v>0.03</v>
      </c>
      <c r="BO19" s="22">
        <v>0.03</v>
      </c>
      <c r="BP19" s="22">
        <v>0.03</v>
      </c>
      <c r="BQ19" s="22">
        <v>0.03</v>
      </c>
      <c r="BR19" s="22">
        <v>0.03</v>
      </c>
      <c r="BS19" s="22">
        <v>0.05</v>
      </c>
      <c r="BT19" s="22">
        <v>0.05</v>
      </c>
      <c r="BU19" s="22">
        <v>0.05</v>
      </c>
      <c r="BV19" s="22">
        <v>0.05</v>
      </c>
      <c r="BW19" s="22">
        <v>0.05</v>
      </c>
      <c r="BX19" s="22">
        <v>0.05</v>
      </c>
      <c r="BY19" s="22">
        <v>0.05</v>
      </c>
      <c r="BZ19" s="22">
        <v>0.05</v>
      </c>
      <c r="CA19" s="22">
        <v>0.05</v>
      </c>
      <c r="CB19" s="22">
        <v>0.05</v>
      </c>
      <c r="CC19" s="22">
        <v>0.05</v>
      </c>
      <c r="CD19" s="22">
        <v>0.05</v>
      </c>
      <c r="CE19" s="22">
        <v>0.05</v>
      </c>
      <c r="CF19" s="22">
        <v>0.05</v>
      </c>
      <c r="CG19" s="22">
        <v>0.05</v>
      </c>
      <c r="CH19" s="22">
        <v>0.05</v>
      </c>
      <c r="CI19" s="22">
        <v>0.05</v>
      </c>
      <c r="CJ19" s="22">
        <v>0.05</v>
      </c>
      <c r="CK19" s="22">
        <v>0.05</v>
      </c>
      <c r="CL19" s="22">
        <v>0.05</v>
      </c>
      <c r="CM19" s="22">
        <v>0.05</v>
      </c>
      <c r="CN19" s="22">
        <v>0.06</v>
      </c>
      <c r="CO19" s="22">
        <v>0.06</v>
      </c>
      <c r="CP19" s="22">
        <v>0.06</v>
      </c>
      <c r="CQ19" s="22">
        <v>0.06</v>
      </c>
      <c r="CR19" s="22">
        <v>0.06</v>
      </c>
      <c r="CS19" s="22">
        <v>0.06</v>
      </c>
      <c r="CT19" s="22">
        <v>0.06</v>
      </c>
      <c r="CU19" s="22">
        <v>0.06</v>
      </c>
      <c r="CV19" s="22">
        <v>0.06</v>
      </c>
      <c r="CW19" s="22">
        <v>0.06</v>
      </c>
      <c r="CX19" s="22">
        <v>0.06</v>
      </c>
      <c r="CY19" s="22">
        <v>0.06</v>
      </c>
      <c r="CZ19" s="22">
        <v>0.06</v>
      </c>
      <c r="DA19" s="22">
        <v>0.06</v>
      </c>
      <c r="DB19" s="22">
        <v>0.06</v>
      </c>
      <c r="DC19" s="22">
        <v>0.06</v>
      </c>
      <c r="DD19" s="22">
        <v>0.06</v>
      </c>
      <c r="DE19" s="22">
        <v>0.06</v>
      </c>
      <c r="DF19" s="22">
        <v>0.06</v>
      </c>
      <c r="DG19" s="22">
        <v>0.06</v>
      </c>
      <c r="DH19" s="22">
        <v>0.06</v>
      </c>
      <c r="DI19" s="22">
        <v>0.06</v>
      </c>
      <c r="DJ19" s="22">
        <v>0.06</v>
      </c>
      <c r="DK19" s="22">
        <v>0.06</v>
      </c>
      <c r="DL19" s="22">
        <v>0.06</v>
      </c>
      <c r="DM19" s="22">
        <v>0.06</v>
      </c>
      <c r="DN19" s="22">
        <v>0.06</v>
      </c>
      <c r="DO19" s="22">
        <v>0.06</v>
      </c>
      <c r="DP19" s="22">
        <v>0.06</v>
      </c>
      <c r="DQ19" s="22">
        <v>0.06</v>
      </c>
      <c r="DR19" s="22">
        <v>0.06</v>
      </c>
      <c r="DS19" s="22">
        <v>0.06</v>
      </c>
      <c r="DT19" s="22">
        <v>0.06</v>
      </c>
      <c r="DU19" s="22">
        <v>0.06</v>
      </c>
      <c r="DV19" s="22">
        <v>0.06</v>
      </c>
      <c r="DW19" s="22">
        <v>0.06</v>
      </c>
      <c r="DX19" s="22">
        <v>0.06</v>
      </c>
      <c r="DY19" s="127">
        <v>0.06</v>
      </c>
      <c r="DZ19" s="68"/>
      <c r="EA19" s="68"/>
      <c r="EB19" s="13"/>
      <c r="EC19" s="13"/>
      <c r="ED19" s="11"/>
      <c r="EE19" s="11"/>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row>
    <row r="20" spans="1:177" ht="15" customHeight="1">
      <c r="A20" s="133" t="s">
        <v>44</v>
      </c>
      <c r="B20" s="22">
        <v>0</v>
      </c>
      <c r="C20" s="22">
        <v>0</v>
      </c>
      <c r="D20" s="22">
        <v>0</v>
      </c>
      <c r="E20" s="22">
        <v>0</v>
      </c>
      <c r="F20" s="22">
        <v>0</v>
      </c>
      <c r="G20" s="22">
        <v>0</v>
      </c>
      <c r="H20" s="22">
        <v>0</v>
      </c>
      <c r="I20" s="22">
        <v>0</v>
      </c>
      <c r="J20" s="22">
        <v>0</v>
      </c>
      <c r="K20" s="22">
        <v>0</v>
      </c>
      <c r="L20" s="22">
        <v>0</v>
      </c>
      <c r="M20" s="22">
        <v>0</v>
      </c>
      <c r="N20" s="22">
        <v>0</v>
      </c>
      <c r="O20" s="22">
        <v>0</v>
      </c>
      <c r="P20" s="22">
        <v>0</v>
      </c>
      <c r="Q20" s="22">
        <v>0</v>
      </c>
      <c r="R20" s="22">
        <v>0</v>
      </c>
      <c r="S20" s="22">
        <v>0</v>
      </c>
      <c r="T20" s="22">
        <v>0</v>
      </c>
      <c r="U20" s="22">
        <v>0</v>
      </c>
      <c r="V20" s="22">
        <v>0</v>
      </c>
      <c r="W20" s="22">
        <v>0</v>
      </c>
      <c r="X20" s="22">
        <v>0</v>
      </c>
      <c r="Y20" s="22">
        <v>0</v>
      </c>
      <c r="Z20" s="22">
        <v>0</v>
      </c>
      <c r="AA20" s="22">
        <v>0</v>
      </c>
      <c r="AB20" s="22">
        <v>0</v>
      </c>
      <c r="AC20" s="22">
        <v>0</v>
      </c>
      <c r="AD20" s="22">
        <v>0</v>
      </c>
      <c r="AE20" s="22">
        <v>0</v>
      </c>
      <c r="AF20" s="22">
        <v>0</v>
      </c>
      <c r="AG20" s="22">
        <v>0</v>
      </c>
      <c r="AH20" s="22">
        <v>0</v>
      </c>
      <c r="AI20" s="22">
        <v>0</v>
      </c>
      <c r="AJ20" s="22">
        <v>0</v>
      </c>
      <c r="AK20" s="22">
        <v>0</v>
      </c>
      <c r="AL20" s="22">
        <v>0.02</v>
      </c>
      <c r="AM20" s="22">
        <v>0.02</v>
      </c>
      <c r="AN20" s="22">
        <v>0.01</v>
      </c>
      <c r="AO20" s="22">
        <v>0.01</v>
      </c>
      <c r="AP20" s="22">
        <v>0</v>
      </c>
      <c r="AQ20" s="22">
        <v>0</v>
      </c>
      <c r="AR20" s="22">
        <v>0.01</v>
      </c>
      <c r="AS20" s="22">
        <v>0.01</v>
      </c>
      <c r="AT20" s="22">
        <v>0.01</v>
      </c>
      <c r="AU20" s="22">
        <v>0.01</v>
      </c>
      <c r="AV20" s="22">
        <v>0.01</v>
      </c>
      <c r="AW20" s="22">
        <v>0.01</v>
      </c>
      <c r="AX20" s="22">
        <v>0.01</v>
      </c>
      <c r="AY20" s="22">
        <v>0.02</v>
      </c>
      <c r="AZ20" s="22">
        <v>0.02</v>
      </c>
      <c r="BA20" s="22">
        <v>0.02</v>
      </c>
      <c r="BB20" s="22">
        <v>0.02</v>
      </c>
      <c r="BC20" s="22">
        <v>0.02</v>
      </c>
      <c r="BD20" s="22">
        <v>0.02</v>
      </c>
      <c r="BE20" s="22">
        <v>0.02</v>
      </c>
      <c r="BF20" s="22">
        <v>0.02</v>
      </c>
      <c r="BG20" s="22">
        <v>0.02</v>
      </c>
      <c r="BH20" s="22">
        <v>0.02</v>
      </c>
      <c r="BI20" s="22">
        <v>0.02</v>
      </c>
      <c r="BJ20" s="22">
        <v>0.02</v>
      </c>
      <c r="BK20" s="22">
        <v>0.02</v>
      </c>
      <c r="BL20" s="22">
        <v>0.02</v>
      </c>
      <c r="BM20" s="22">
        <v>0.02</v>
      </c>
      <c r="BN20" s="22">
        <v>0.02</v>
      </c>
      <c r="BO20" s="22">
        <v>0.02</v>
      </c>
      <c r="BP20" s="22">
        <v>0.02</v>
      </c>
      <c r="BQ20" s="22">
        <v>0.02</v>
      </c>
      <c r="BR20" s="22">
        <v>0.02</v>
      </c>
      <c r="BS20" s="22">
        <v>0.02</v>
      </c>
      <c r="BT20" s="22">
        <v>0.02</v>
      </c>
      <c r="BU20" s="22">
        <v>0.03</v>
      </c>
      <c r="BV20" s="22">
        <v>0.03</v>
      </c>
      <c r="BW20" s="22">
        <v>0.03</v>
      </c>
      <c r="BX20" s="22">
        <v>0.03</v>
      </c>
      <c r="BY20" s="22">
        <v>0.03</v>
      </c>
      <c r="BZ20" s="22">
        <v>0.03</v>
      </c>
      <c r="CA20" s="22">
        <v>0.03</v>
      </c>
      <c r="CB20" s="22">
        <v>0.03</v>
      </c>
      <c r="CC20" s="22">
        <v>0.03</v>
      </c>
      <c r="CD20" s="22">
        <v>0.03</v>
      </c>
      <c r="CE20" s="22">
        <v>0.03</v>
      </c>
      <c r="CF20" s="22">
        <v>0.03</v>
      </c>
      <c r="CG20" s="22">
        <v>0.03</v>
      </c>
      <c r="CH20" s="22">
        <v>0.04</v>
      </c>
      <c r="CI20" s="22">
        <v>0.04</v>
      </c>
      <c r="CJ20" s="22">
        <v>0.04</v>
      </c>
      <c r="CK20" s="22">
        <v>0.04</v>
      </c>
      <c r="CL20" s="22">
        <v>0.04</v>
      </c>
      <c r="CM20" s="22">
        <v>0.04</v>
      </c>
      <c r="CN20" s="22">
        <v>0.04</v>
      </c>
      <c r="CO20" s="22">
        <v>0.04</v>
      </c>
      <c r="CP20" s="22">
        <v>0.04</v>
      </c>
      <c r="CQ20" s="22">
        <v>0.04</v>
      </c>
      <c r="CR20" s="22">
        <v>0.04</v>
      </c>
      <c r="CS20" s="22">
        <v>0.04</v>
      </c>
      <c r="CT20" s="22">
        <v>0.04</v>
      </c>
      <c r="CU20" s="22">
        <v>0.04</v>
      </c>
      <c r="CV20" s="22">
        <v>0.04</v>
      </c>
      <c r="CW20" s="22">
        <v>0.04</v>
      </c>
      <c r="CX20" s="22">
        <v>0.04</v>
      </c>
      <c r="CY20" s="22">
        <v>0.04</v>
      </c>
      <c r="CZ20" s="22">
        <v>0.04</v>
      </c>
      <c r="DA20" s="22">
        <v>0.04</v>
      </c>
      <c r="DB20" s="22">
        <v>0.04</v>
      </c>
      <c r="DC20" s="22">
        <v>0.04</v>
      </c>
      <c r="DD20" s="22">
        <v>0.04</v>
      </c>
      <c r="DE20" s="22">
        <v>0.04</v>
      </c>
      <c r="DF20" s="22">
        <v>0.04</v>
      </c>
      <c r="DG20" s="22">
        <v>0.04</v>
      </c>
      <c r="DH20" s="22">
        <v>0.04</v>
      </c>
      <c r="DI20" s="22">
        <v>0.04</v>
      </c>
      <c r="DJ20" s="22">
        <v>0.04</v>
      </c>
      <c r="DK20" s="22">
        <v>0.04</v>
      </c>
      <c r="DL20" s="22">
        <v>0.04</v>
      </c>
      <c r="DM20" s="22">
        <v>0.04</v>
      </c>
      <c r="DN20" s="22">
        <v>0.05</v>
      </c>
      <c r="DO20" s="22">
        <v>0.05</v>
      </c>
      <c r="DP20" s="22">
        <v>4.4499999999999998E-2</v>
      </c>
      <c r="DQ20" s="22">
        <v>4.4500000000000005E-2</v>
      </c>
      <c r="DR20" s="22">
        <v>4.4500000000000005E-2</v>
      </c>
      <c r="DS20" s="22">
        <v>4.4500000000000005E-2</v>
      </c>
      <c r="DT20" s="22">
        <v>4.4500000000000005E-2</v>
      </c>
      <c r="DU20" s="22">
        <v>4.4500000000000005E-2</v>
      </c>
      <c r="DV20" s="22">
        <v>4.4500000000000005E-2</v>
      </c>
      <c r="DW20" s="22">
        <v>0.05</v>
      </c>
      <c r="DX20" s="22">
        <v>0.05</v>
      </c>
      <c r="DY20" s="127">
        <v>0.05</v>
      </c>
      <c r="DZ20" s="68"/>
      <c r="EA20" s="68"/>
      <c r="EB20" s="13"/>
      <c r="EC20" s="13"/>
      <c r="ED20" s="11"/>
      <c r="EE20" s="11"/>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row>
    <row r="21" spans="1:177" ht="15" customHeight="1">
      <c r="A21" s="133" t="s">
        <v>45</v>
      </c>
      <c r="B21" s="22">
        <v>0</v>
      </c>
      <c r="C21" s="22">
        <v>0</v>
      </c>
      <c r="D21" s="22">
        <v>0</v>
      </c>
      <c r="E21" s="22">
        <v>0</v>
      </c>
      <c r="F21" s="22">
        <v>0</v>
      </c>
      <c r="G21" s="22">
        <v>0</v>
      </c>
      <c r="H21" s="22">
        <v>0</v>
      </c>
      <c r="I21" s="22">
        <v>0</v>
      </c>
      <c r="J21" s="22">
        <v>0</v>
      </c>
      <c r="K21" s="22">
        <v>0</v>
      </c>
      <c r="L21" s="22">
        <v>0</v>
      </c>
      <c r="M21" s="22">
        <v>0</v>
      </c>
      <c r="N21" s="22">
        <v>0</v>
      </c>
      <c r="O21" s="22">
        <v>0</v>
      </c>
      <c r="P21" s="22">
        <v>0</v>
      </c>
      <c r="Q21" s="22">
        <v>0</v>
      </c>
      <c r="R21" s="22">
        <v>0</v>
      </c>
      <c r="S21" s="22">
        <v>0</v>
      </c>
      <c r="T21" s="22">
        <v>0</v>
      </c>
      <c r="U21" s="22">
        <v>0</v>
      </c>
      <c r="V21" s="22">
        <v>0</v>
      </c>
      <c r="W21" s="22">
        <v>0</v>
      </c>
      <c r="X21" s="22">
        <v>0</v>
      </c>
      <c r="Y21" s="22">
        <v>0</v>
      </c>
      <c r="Z21" s="22">
        <v>0</v>
      </c>
      <c r="AA21" s="22">
        <v>0</v>
      </c>
      <c r="AB21" s="22">
        <v>0</v>
      </c>
      <c r="AC21" s="22">
        <v>0</v>
      </c>
      <c r="AD21" s="22">
        <v>0</v>
      </c>
      <c r="AE21" s="22">
        <v>0</v>
      </c>
      <c r="AF21" s="22">
        <v>0</v>
      </c>
      <c r="AG21" s="22">
        <v>0</v>
      </c>
      <c r="AH21" s="22">
        <v>0</v>
      </c>
      <c r="AI21" s="22">
        <v>0</v>
      </c>
      <c r="AJ21" s="22">
        <v>0</v>
      </c>
      <c r="AK21" s="22">
        <v>0</v>
      </c>
      <c r="AL21" s="22">
        <v>0</v>
      </c>
      <c r="AM21" s="22">
        <v>0</v>
      </c>
      <c r="AN21" s="22">
        <v>0</v>
      </c>
      <c r="AO21" s="22">
        <v>0</v>
      </c>
      <c r="AP21" s="22">
        <v>0</v>
      </c>
      <c r="AQ21" s="22">
        <v>0</v>
      </c>
      <c r="AR21" s="22">
        <v>0</v>
      </c>
      <c r="AS21" s="22">
        <v>0</v>
      </c>
      <c r="AT21" s="22">
        <v>0</v>
      </c>
      <c r="AU21" s="22">
        <v>0</v>
      </c>
      <c r="AV21" s="22">
        <v>0</v>
      </c>
      <c r="AW21" s="22">
        <v>0</v>
      </c>
      <c r="AX21" s="22">
        <v>0</v>
      </c>
      <c r="AY21" s="22">
        <v>0</v>
      </c>
      <c r="AZ21" s="22">
        <v>0</v>
      </c>
      <c r="BA21" s="22">
        <v>0.02</v>
      </c>
      <c r="BB21" s="22">
        <v>0.02</v>
      </c>
      <c r="BC21" s="22">
        <v>0.02</v>
      </c>
      <c r="BD21" s="22">
        <v>0.02</v>
      </c>
      <c r="BE21" s="22">
        <v>0.02</v>
      </c>
      <c r="BF21" s="22">
        <v>0.02</v>
      </c>
      <c r="BG21" s="22">
        <v>0.02</v>
      </c>
      <c r="BH21" s="22">
        <v>0.03</v>
      </c>
      <c r="BI21" s="22">
        <v>0.03</v>
      </c>
      <c r="BJ21" s="22">
        <v>0.03</v>
      </c>
      <c r="BK21" s="22">
        <v>0.03</v>
      </c>
      <c r="BL21" s="22">
        <v>0.03</v>
      </c>
      <c r="BM21" s="22">
        <v>0.03</v>
      </c>
      <c r="BN21" s="22">
        <v>0.04</v>
      </c>
      <c r="BO21" s="22">
        <v>0.04</v>
      </c>
      <c r="BP21" s="22">
        <v>0.04</v>
      </c>
      <c r="BQ21" s="22">
        <v>0.04</v>
      </c>
      <c r="BR21" s="22">
        <v>4.4999999999999998E-2</v>
      </c>
      <c r="BS21" s="22">
        <v>4.4999999999999998E-2</v>
      </c>
      <c r="BT21" s="22">
        <v>0.05</v>
      </c>
      <c r="BU21" s="22">
        <v>0.05</v>
      </c>
      <c r="BV21" s="22">
        <v>0.05</v>
      </c>
      <c r="BW21" s="22">
        <v>0.05</v>
      </c>
      <c r="BX21" s="22">
        <v>0.05</v>
      </c>
      <c r="BY21" s="22">
        <v>0.05</v>
      </c>
      <c r="BZ21" s="22">
        <v>0.05</v>
      </c>
      <c r="CA21" s="22">
        <v>0.05</v>
      </c>
      <c r="CB21" s="22">
        <v>0.05</v>
      </c>
      <c r="CC21" s="22">
        <v>0.05</v>
      </c>
      <c r="CD21" s="22">
        <v>0.05</v>
      </c>
      <c r="CE21" s="22">
        <v>0.05</v>
      </c>
      <c r="CF21" s="22">
        <v>0.05</v>
      </c>
      <c r="CG21" s="22">
        <v>0.05</v>
      </c>
      <c r="CH21" s="22">
        <v>0.05</v>
      </c>
      <c r="CI21" s="22">
        <v>0.05</v>
      </c>
      <c r="CJ21" s="22">
        <v>0.05</v>
      </c>
      <c r="CK21" s="22">
        <v>0.05</v>
      </c>
      <c r="CL21" s="22">
        <v>0.05</v>
      </c>
      <c r="CM21" s="22">
        <v>0.05</v>
      </c>
      <c r="CN21" s="22">
        <v>0.05</v>
      </c>
      <c r="CO21" s="22">
        <v>0.06</v>
      </c>
      <c r="CP21" s="22">
        <v>0.06</v>
      </c>
      <c r="CQ21" s="22">
        <v>0.06</v>
      </c>
      <c r="CR21" s="22">
        <v>0.06</v>
      </c>
      <c r="CS21" s="22">
        <v>0.06</v>
      </c>
      <c r="CT21" s="22">
        <v>0.06</v>
      </c>
      <c r="CU21" s="22">
        <v>0.06</v>
      </c>
      <c r="CV21" s="22">
        <v>0.06</v>
      </c>
      <c r="CW21" s="22">
        <v>5.5E-2</v>
      </c>
      <c r="CX21" s="22">
        <v>0.05</v>
      </c>
      <c r="CY21" s="22">
        <v>0.05</v>
      </c>
      <c r="CZ21" s="22">
        <v>0.05</v>
      </c>
      <c r="DA21" s="22">
        <v>0.05</v>
      </c>
      <c r="DB21" s="22">
        <v>0.05</v>
      </c>
      <c r="DC21" s="22">
        <v>0.05</v>
      </c>
      <c r="DD21" s="22">
        <v>0.05</v>
      </c>
      <c r="DE21" s="22">
        <v>0.05</v>
      </c>
      <c r="DF21" s="22">
        <v>0.05</v>
      </c>
      <c r="DG21" s="22">
        <v>0.05</v>
      </c>
      <c r="DH21" s="22">
        <v>0.05</v>
      </c>
      <c r="DI21" s="22">
        <v>0.05</v>
      </c>
      <c r="DJ21" s="22">
        <v>0.05</v>
      </c>
      <c r="DK21" s="22">
        <v>5.5E-2</v>
      </c>
      <c r="DL21" s="22">
        <v>5.5E-2</v>
      </c>
      <c r="DM21" s="22">
        <v>5.5E-2</v>
      </c>
      <c r="DN21" s="22">
        <v>5.5E-2</v>
      </c>
      <c r="DO21" s="22">
        <v>5.5E-2</v>
      </c>
      <c r="DP21" s="22">
        <v>5.5E-2</v>
      </c>
      <c r="DQ21" s="22">
        <v>5.5E-2</v>
      </c>
      <c r="DR21" s="22">
        <v>5.5E-2</v>
      </c>
      <c r="DS21" s="22">
        <v>5.5E-2</v>
      </c>
      <c r="DT21" s="22">
        <v>5.5E-2</v>
      </c>
      <c r="DU21" s="22">
        <v>5.5E-2</v>
      </c>
      <c r="DV21" s="22">
        <v>5.5E-2</v>
      </c>
      <c r="DW21" s="22">
        <v>5.5E-2</v>
      </c>
      <c r="DX21" s="22">
        <v>5.5E-2</v>
      </c>
      <c r="DY21" s="127">
        <v>5.5E-2</v>
      </c>
      <c r="DZ21" s="68"/>
      <c r="EA21" s="68"/>
      <c r="EB21" s="13"/>
      <c r="EC21" s="13"/>
      <c r="ED21" s="11"/>
      <c r="EE21" s="11"/>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row>
    <row r="22" spans="1:177" ht="15" customHeight="1">
      <c r="A22" s="133" t="s">
        <v>46</v>
      </c>
      <c r="B22" s="22">
        <v>0</v>
      </c>
      <c r="C22" s="22">
        <v>0</v>
      </c>
      <c r="D22" s="22">
        <v>0</v>
      </c>
      <c r="E22" s="22">
        <v>0</v>
      </c>
      <c r="F22" s="22">
        <v>0</v>
      </c>
      <c r="G22" s="22">
        <v>0</v>
      </c>
      <c r="H22" s="22">
        <v>0</v>
      </c>
      <c r="I22" s="22">
        <v>0</v>
      </c>
      <c r="J22" s="22">
        <v>0</v>
      </c>
      <c r="K22" s="22">
        <v>0</v>
      </c>
      <c r="L22" s="22">
        <v>0</v>
      </c>
      <c r="M22" s="22">
        <v>0</v>
      </c>
      <c r="N22" s="22">
        <v>0</v>
      </c>
      <c r="O22" s="22">
        <v>0</v>
      </c>
      <c r="P22" s="22">
        <v>0</v>
      </c>
      <c r="Q22" s="22">
        <v>0</v>
      </c>
      <c r="R22" s="22">
        <v>0</v>
      </c>
      <c r="S22" s="22">
        <v>0</v>
      </c>
      <c r="T22" s="22">
        <v>0</v>
      </c>
      <c r="U22" s="22">
        <v>0</v>
      </c>
      <c r="V22" s="22">
        <v>0</v>
      </c>
      <c r="W22" s="22">
        <v>0</v>
      </c>
      <c r="X22" s="22">
        <v>0</v>
      </c>
      <c r="Y22" s="22">
        <v>0</v>
      </c>
      <c r="Z22" s="22">
        <v>0</v>
      </c>
      <c r="AA22" s="22">
        <v>0</v>
      </c>
      <c r="AB22" s="22">
        <v>0</v>
      </c>
      <c r="AC22" s="22">
        <v>0</v>
      </c>
      <c r="AD22" s="22">
        <v>0</v>
      </c>
      <c r="AE22" s="22">
        <v>0</v>
      </c>
      <c r="AF22" s="22">
        <v>0</v>
      </c>
      <c r="AG22" s="22">
        <v>0</v>
      </c>
      <c r="AH22" s="22">
        <v>0</v>
      </c>
      <c r="AI22" s="22">
        <v>0</v>
      </c>
      <c r="AJ22" s="22">
        <v>0</v>
      </c>
      <c r="AK22" s="22">
        <v>0.01</v>
      </c>
      <c r="AL22" s="22">
        <v>0</v>
      </c>
      <c r="AM22" s="22">
        <v>0</v>
      </c>
      <c r="AN22" s="22">
        <v>0</v>
      </c>
      <c r="AO22" s="22">
        <v>0</v>
      </c>
      <c r="AP22" s="22">
        <v>0</v>
      </c>
      <c r="AQ22" s="22">
        <v>0</v>
      </c>
      <c r="AR22" s="22">
        <v>0</v>
      </c>
      <c r="AS22" s="22">
        <v>0</v>
      </c>
      <c r="AT22" s="22">
        <v>0</v>
      </c>
      <c r="AU22" s="22">
        <v>0</v>
      </c>
      <c r="AV22" s="22">
        <v>0</v>
      </c>
      <c r="AW22" s="22">
        <v>0.02</v>
      </c>
      <c r="AX22" s="22">
        <v>0.02</v>
      </c>
      <c r="AY22" s="22">
        <v>0.02</v>
      </c>
      <c r="AZ22" s="22">
        <v>0.02</v>
      </c>
      <c r="BA22" s="22">
        <v>0.02</v>
      </c>
      <c r="BB22" s="22">
        <v>0.02</v>
      </c>
      <c r="BC22" s="22">
        <v>0.02</v>
      </c>
      <c r="BD22" s="22">
        <v>0.02</v>
      </c>
      <c r="BE22" s="22">
        <v>0.02</v>
      </c>
      <c r="BF22" s="22">
        <v>0.02</v>
      </c>
      <c r="BG22" s="22">
        <v>0.02</v>
      </c>
      <c r="BH22" s="22">
        <v>0.02</v>
      </c>
      <c r="BI22" s="22">
        <v>0.03</v>
      </c>
      <c r="BJ22" s="22">
        <v>0.03</v>
      </c>
      <c r="BK22" s="22">
        <v>0.03</v>
      </c>
      <c r="BL22" s="22">
        <v>0.03</v>
      </c>
      <c r="BM22" s="22">
        <v>0.03</v>
      </c>
      <c r="BN22" s="22">
        <v>0.03</v>
      </c>
      <c r="BO22" s="22">
        <v>0.03</v>
      </c>
      <c r="BP22" s="22">
        <v>0.03</v>
      </c>
      <c r="BQ22" s="22">
        <v>0.03</v>
      </c>
      <c r="BR22" s="22">
        <v>0.03</v>
      </c>
      <c r="BS22" s="22">
        <v>0.03</v>
      </c>
      <c r="BT22" s="22">
        <v>0.04</v>
      </c>
      <c r="BU22" s="22">
        <v>0.04</v>
      </c>
      <c r="BV22" s="22">
        <v>0.04</v>
      </c>
      <c r="BW22" s="22">
        <v>0.04</v>
      </c>
      <c r="BX22" s="22">
        <v>0.04</v>
      </c>
      <c r="BY22" s="22">
        <v>0.04</v>
      </c>
      <c r="BZ22" s="22">
        <v>0.04</v>
      </c>
      <c r="CA22" s="22">
        <v>0.05</v>
      </c>
      <c r="CB22" s="22">
        <v>0.05</v>
      </c>
      <c r="CC22" s="22">
        <v>0.05</v>
      </c>
      <c r="CD22" s="22">
        <v>0.05</v>
      </c>
      <c r="CE22" s="22">
        <v>0.05</v>
      </c>
      <c r="CF22" s="22">
        <v>0.05</v>
      </c>
      <c r="CG22" s="22">
        <v>0.05</v>
      </c>
      <c r="CH22" s="22">
        <v>0.05</v>
      </c>
      <c r="CI22" s="22">
        <v>0.05</v>
      </c>
      <c r="CJ22" s="22">
        <v>0.05</v>
      </c>
      <c r="CK22" s="22">
        <v>0.05</v>
      </c>
      <c r="CL22" s="22">
        <v>0.05</v>
      </c>
      <c r="CM22" s="22">
        <v>0.05</v>
      </c>
      <c r="CN22" s="22">
        <v>0.05</v>
      </c>
      <c r="CO22" s="22">
        <v>0.05</v>
      </c>
      <c r="CP22" s="22">
        <v>0.05</v>
      </c>
      <c r="CQ22" s="22">
        <v>0.05</v>
      </c>
      <c r="CR22" s="22">
        <v>0.05</v>
      </c>
      <c r="CS22" s="22">
        <v>0.05</v>
      </c>
      <c r="CT22" s="22">
        <v>0.05</v>
      </c>
      <c r="CU22" s="22">
        <v>0.05</v>
      </c>
      <c r="CV22" s="22">
        <v>0.05</v>
      </c>
      <c r="CW22" s="22">
        <v>0.05</v>
      </c>
      <c r="CX22" s="22">
        <v>0.05</v>
      </c>
      <c r="CY22" s="22">
        <v>0.05</v>
      </c>
      <c r="CZ22" s="22">
        <v>0.05</v>
      </c>
      <c r="DA22" s="22">
        <v>0.05</v>
      </c>
      <c r="DB22" s="22">
        <v>0.05</v>
      </c>
      <c r="DC22" s="22">
        <v>0.05</v>
      </c>
      <c r="DD22" s="22">
        <v>0.05</v>
      </c>
      <c r="DE22" s="22">
        <v>0.05</v>
      </c>
      <c r="DF22" s="22">
        <v>0.06</v>
      </c>
      <c r="DG22" s="22">
        <v>0.06</v>
      </c>
      <c r="DH22" s="22">
        <v>0.06</v>
      </c>
      <c r="DI22" s="22">
        <v>0.06</v>
      </c>
      <c r="DJ22" s="22">
        <v>0.06</v>
      </c>
      <c r="DK22" s="22">
        <v>0.06</v>
      </c>
      <c r="DL22" s="22">
        <v>0.06</v>
      </c>
      <c r="DM22" s="22">
        <v>0.06</v>
      </c>
      <c r="DN22" s="22">
        <v>0.06</v>
      </c>
      <c r="DO22" s="22">
        <v>0.06</v>
      </c>
      <c r="DP22" s="22">
        <v>0.06</v>
      </c>
      <c r="DQ22" s="22">
        <v>0.06</v>
      </c>
      <c r="DR22" s="22">
        <v>0.06</v>
      </c>
      <c r="DS22" s="22">
        <v>0.06</v>
      </c>
      <c r="DT22" s="22">
        <v>0.06</v>
      </c>
      <c r="DU22" s="22">
        <v>0.06</v>
      </c>
      <c r="DV22" s="22">
        <v>0.06</v>
      </c>
      <c r="DW22" s="22">
        <v>0.06</v>
      </c>
      <c r="DX22" s="22">
        <v>0.06</v>
      </c>
      <c r="DY22" s="127">
        <v>0.06</v>
      </c>
      <c r="DZ22" s="68"/>
      <c r="EA22" s="68"/>
      <c r="EB22" s="13"/>
      <c r="EC22" s="13"/>
      <c r="ED22" s="11"/>
      <c r="EE22" s="11"/>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row>
    <row r="23" spans="1:177" ht="15" customHeight="1">
      <c r="A23" s="133" t="s">
        <v>47</v>
      </c>
      <c r="B23" s="22">
        <v>0</v>
      </c>
      <c r="C23" s="22">
        <v>0</v>
      </c>
      <c r="D23" s="22">
        <v>0</v>
      </c>
      <c r="E23" s="22">
        <v>0</v>
      </c>
      <c r="F23" s="22">
        <v>0</v>
      </c>
      <c r="G23" s="22">
        <v>0</v>
      </c>
      <c r="H23" s="22">
        <v>0</v>
      </c>
      <c r="I23" s="22">
        <v>0</v>
      </c>
      <c r="J23" s="22">
        <v>0</v>
      </c>
      <c r="K23" s="22">
        <v>0</v>
      </c>
      <c r="L23" s="22">
        <v>0</v>
      </c>
      <c r="M23" s="22">
        <v>0</v>
      </c>
      <c r="N23" s="22">
        <v>0</v>
      </c>
      <c r="O23" s="22">
        <v>0</v>
      </c>
      <c r="P23" s="22">
        <v>0</v>
      </c>
      <c r="Q23" s="22">
        <v>0</v>
      </c>
      <c r="R23" s="22">
        <v>0</v>
      </c>
      <c r="S23" s="22">
        <v>0</v>
      </c>
      <c r="T23" s="22">
        <v>0</v>
      </c>
      <c r="U23" s="22">
        <v>0</v>
      </c>
      <c r="V23" s="22">
        <v>0</v>
      </c>
      <c r="W23" s="22">
        <v>0</v>
      </c>
      <c r="X23" s="22">
        <v>0</v>
      </c>
      <c r="Y23" s="22">
        <v>0</v>
      </c>
      <c r="Z23" s="22">
        <v>0</v>
      </c>
      <c r="AA23" s="22">
        <v>0</v>
      </c>
      <c r="AB23" s="22">
        <v>0</v>
      </c>
      <c r="AC23" s="22">
        <v>0</v>
      </c>
      <c r="AD23" s="22">
        <v>0</v>
      </c>
      <c r="AE23" s="22">
        <v>0</v>
      </c>
      <c r="AF23" s="22">
        <v>0</v>
      </c>
      <c r="AG23" s="22">
        <v>0</v>
      </c>
      <c r="AH23" s="22">
        <v>0</v>
      </c>
      <c r="AI23" s="22">
        <v>0</v>
      </c>
      <c r="AJ23" s="22">
        <v>0</v>
      </c>
      <c r="AK23" s="22">
        <v>0</v>
      </c>
      <c r="AL23" s="22">
        <v>0</v>
      </c>
      <c r="AM23" s="22">
        <v>0</v>
      </c>
      <c r="AN23" s="22">
        <v>0</v>
      </c>
      <c r="AO23" s="22">
        <v>0</v>
      </c>
      <c r="AP23" s="22">
        <v>0</v>
      </c>
      <c r="AQ23" s="22">
        <v>0</v>
      </c>
      <c r="AR23" s="22">
        <v>0</v>
      </c>
      <c r="AS23" s="22">
        <v>0</v>
      </c>
      <c r="AT23" s="22">
        <v>0</v>
      </c>
      <c r="AU23" s="22">
        <v>0</v>
      </c>
      <c r="AV23" s="22">
        <v>0</v>
      </c>
      <c r="AW23" s="22">
        <v>0</v>
      </c>
      <c r="AX23" s="22">
        <v>0</v>
      </c>
      <c r="AY23" s="22">
        <v>0</v>
      </c>
      <c r="AZ23" s="22">
        <v>0</v>
      </c>
      <c r="BA23" s="22">
        <v>0</v>
      </c>
      <c r="BB23" s="22">
        <v>0</v>
      </c>
      <c r="BC23" s="22">
        <v>0</v>
      </c>
      <c r="BD23" s="22">
        <v>0</v>
      </c>
      <c r="BE23" s="22">
        <v>0</v>
      </c>
      <c r="BF23" s="22">
        <v>0</v>
      </c>
      <c r="BG23" s="22">
        <v>0</v>
      </c>
      <c r="BH23" s="22">
        <v>0</v>
      </c>
      <c r="BI23" s="22">
        <v>0</v>
      </c>
      <c r="BJ23" s="22">
        <v>0</v>
      </c>
      <c r="BK23" s="22">
        <v>0</v>
      </c>
      <c r="BL23" s="22">
        <v>0</v>
      </c>
      <c r="BM23" s="22">
        <v>0</v>
      </c>
      <c r="BN23" s="22">
        <v>0</v>
      </c>
      <c r="BO23" s="22">
        <v>0</v>
      </c>
      <c r="BP23" s="22">
        <v>0</v>
      </c>
      <c r="BQ23" s="22">
        <v>0.03</v>
      </c>
      <c r="BR23" s="22">
        <v>0.03</v>
      </c>
      <c r="BS23" s="22">
        <v>0.03</v>
      </c>
      <c r="BT23" s="22">
        <v>0.03</v>
      </c>
      <c r="BU23" s="22">
        <v>0.03</v>
      </c>
      <c r="BV23" s="22">
        <v>0.03</v>
      </c>
      <c r="BW23" s="22">
        <v>0.03</v>
      </c>
      <c r="BX23" s="22">
        <v>0.03</v>
      </c>
      <c r="BY23" s="22">
        <v>0.03</v>
      </c>
      <c r="BZ23" s="22">
        <v>0.05</v>
      </c>
      <c r="CA23" s="22">
        <v>0.05</v>
      </c>
      <c r="CB23" s="22">
        <v>0.05</v>
      </c>
      <c r="CC23" s="22">
        <v>0.05</v>
      </c>
      <c r="CD23" s="22">
        <v>0.05</v>
      </c>
      <c r="CE23" s="22">
        <v>0.05</v>
      </c>
      <c r="CF23" s="22">
        <v>0.05</v>
      </c>
      <c r="CG23" s="22">
        <v>0.05</v>
      </c>
      <c r="CH23" s="22">
        <v>0.05</v>
      </c>
      <c r="CI23" s="22">
        <v>0.05</v>
      </c>
      <c r="CJ23" s="22">
        <v>0.05</v>
      </c>
      <c r="CK23" s="22">
        <v>0.05</v>
      </c>
      <c r="CL23" s="22">
        <v>0.05</v>
      </c>
      <c r="CM23" s="22">
        <v>0.05</v>
      </c>
      <c r="CN23" s="22">
        <v>0.05</v>
      </c>
      <c r="CO23" s="22">
        <v>0.05</v>
      </c>
      <c r="CP23" s="22">
        <v>0.05</v>
      </c>
      <c r="CQ23" s="22">
        <v>0.05</v>
      </c>
      <c r="CR23" s="22">
        <v>0.05</v>
      </c>
      <c r="CS23" s="22">
        <v>0.05</v>
      </c>
      <c r="CT23" s="22">
        <v>0.05</v>
      </c>
      <c r="CU23" s="22">
        <v>0.05</v>
      </c>
      <c r="CV23" s="22">
        <v>0.05</v>
      </c>
      <c r="CW23" s="22">
        <v>0.05</v>
      </c>
      <c r="CX23" s="22">
        <v>0.05</v>
      </c>
      <c r="CY23" s="22">
        <v>0.05</v>
      </c>
      <c r="CZ23" s="22">
        <v>0.05</v>
      </c>
      <c r="DA23" s="22">
        <v>0.05</v>
      </c>
      <c r="DB23" s="22">
        <v>0.05</v>
      </c>
      <c r="DC23" s="22">
        <v>0.05</v>
      </c>
      <c r="DD23" s="22">
        <v>0.05</v>
      </c>
      <c r="DE23" s="22">
        <v>0.05</v>
      </c>
      <c r="DF23" s="22">
        <v>0.05</v>
      </c>
      <c r="DG23" s="22">
        <v>0.05</v>
      </c>
      <c r="DH23" s="22">
        <v>6.25E-2</v>
      </c>
      <c r="DI23" s="22">
        <v>6.25E-2</v>
      </c>
      <c r="DJ23" s="22">
        <v>6.25E-2</v>
      </c>
      <c r="DK23" s="22">
        <v>6.25E-2</v>
      </c>
      <c r="DL23" s="22">
        <v>6.25E-2</v>
      </c>
      <c r="DM23" s="22">
        <v>6.25E-2</v>
      </c>
      <c r="DN23" s="22">
        <v>6.25E-2</v>
      </c>
      <c r="DO23" s="22">
        <v>6.25E-2</v>
      </c>
      <c r="DP23" s="22">
        <v>6.25E-2</v>
      </c>
      <c r="DQ23" s="22">
        <v>6.25E-2</v>
      </c>
      <c r="DR23" s="22">
        <v>6.25E-2</v>
      </c>
      <c r="DS23" s="22">
        <v>6.25E-2</v>
      </c>
      <c r="DT23" s="22">
        <v>6.25E-2</v>
      </c>
      <c r="DU23" s="22">
        <v>6.25E-2</v>
      </c>
      <c r="DV23" s="22">
        <v>6.25E-2</v>
      </c>
      <c r="DW23" s="22">
        <v>6.25E-2</v>
      </c>
      <c r="DX23" s="22">
        <v>6.25E-2</v>
      </c>
      <c r="DY23" s="127">
        <v>6.25E-2</v>
      </c>
      <c r="DZ23" s="68"/>
      <c r="EA23" s="68"/>
      <c r="EB23" s="13"/>
      <c r="EC23" s="13"/>
      <c r="ED23" s="11"/>
      <c r="EE23" s="11"/>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row>
    <row r="24" spans="1:177" ht="15" customHeight="1">
      <c r="A24" s="133" t="s">
        <v>48</v>
      </c>
      <c r="B24" s="22">
        <v>0</v>
      </c>
      <c r="C24" s="22">
        <v>0</v>
      </c>
      <c r="D24" s="22">
        <v>0</v>
      </c>
      <c r="E24" s="22">
        <v>0</v>
      </c>
      <c r="F24" s="22">
        <v>0</v>
      </c>
      <c r="G24" s="22">
        <v>0</v>
      </c>
      <c r="H24" s="22">
        <v>0</v>
      </c>
      <c r="I24" s="22">
        <v>0</v>
      </c>
      <c r="J24" s="22">
        <v>0</v>
      </c>
      <c r="K24" s="22">
        <v>0</v>
      </c>
      <c r="L24" s="22">
        <v>0</v>
      </c>
      <c r="M24" s="22">
        <v>0</v>
      </c>
      <c r="N24" s="22">
        <v>0</v>
      </c>
      <c r="O24" s="22">
        <v>0</v>
      </c>
      <c r="P24" s="22">
        <v>0</v>
      </c>
      <c r="Q24" s="22">
        <v>0</v>
      </c>
      <c r="R24" s="22">
        <v>0</v>
      </c>
      <c r="S24" s="22">
        <v>0</v>
      </c>
      <c r="T24" s="22">
        <v>0</v>
      </c>
      <c r="U24" s="22">
        <v>0</v>
      </c>
      <c r="V24" s="22">
        <v>0</v>
      </c>
      <c r="W24" s="22">
        <v>0</v>
      </c>
      <c r="X24" s="22">
        <v>0</v>
      </c>
      <c r="Y24" s="22">
        <v>0</v>
      </c>
      <c r="Z24" s="22">
        <v>0</v>
      </c>
      <c r="AA24" s="22">
        <v>0</v>
      </c>
      <c r="AB24" s="22">
        <v>0</v>
      </c>
      <c r="AC24" s="22">
        <v>0</v>
      </c>
      <c r="AD24" s="22">
        <v>0</v>
      </c>
      <c r="AE24" s="22">
        <v>0</v>
      </c>
      <c r="AF24" s="22">
        <v>0</v>
      </c>
      <c r="AG24" s="22">
        <v>0</v>
      </c>
      <c r="AH24" s="22">
        <v>0</v>
      </c>
      <c r="AI24" s="22">
        <v>0.03</v>
      </c>
      <c r="AJ24" s="22">
        <v>0.03</v>
      </c>
      <c r="AK24" s="22">
        <v>0.03</v>
      </c>
      <c r="AL24" s="22">
        <v>0.03</v>
      </c>
      <c r="AM24" s="22">
        <v>0.03</v>
      </c>
      <c r="AN24" s="22">
        <v>0.03</v>
      </c>
      <c r="AO24" s="22">
        <v>0.03</v>
      </c>
      <c r="AP24" s="22">
        <v>0.03</v>
      </c>
      <c r="AQ24" s="22">
        <v>0.03</v>
      </c>
      <c r="AR24" s="22">
        <v>0.03</v>
      </c>
      <c r="AS24" s="22">
        <v>0.03</v>
      </c>
      <c r="AT24" s="22">
        <v>0.03</v>
      </c>
      <c r="AU24" s="22">
        <v>0.03</v>
      </c>
      <c r="AV24" s="22">
        <v>0.03</v>
      </c>
      <c r="AW24" s="22">
        <v>0.03</v>
      </c>
      <c r="AX24" s="22">
        <v>0.03</v>
      </c>
      <c r="AY24" s="22">
        <v>0.03</v>
      </c>
      <c r="AZ24" s="22">
        <v>0.03</v>
      </c>
      <c r="BA24" s="22">
        <v>0.03</v>
      </c>
      <c r="BB24" s="22">
        <v>0.03</v>
      </c>
      <c r="BC24" s="22">
        <v>0.03</v>
      </c>
      <c r="BD24" s="22">
        <v>0.03</v>
      </c>
      <c r="BE24" s="22">
        <v>0.03</v>
      </c>
      <c r="BF24" s="22">
        <v>0.03</v>
      </c>
      <c r="BG24" s="22">
        <v>0.03</v>
      </c>
      <c r="BH24" s="22">
        <v>0.03</v>
      </c>
      <c r="BI24" s="22">
        <v>0.03</v>
      </c>
      <c r="BJ24" s="22">
        <v>0.04</v>
      </c>
      <c r="BK24" s="22">
        <v>0.04</v>
      </c>
      <c r="BL24" s="22">
        <v>0.04</v>
      </c>
      <c r="BM24" s="22">
        <v>0.04</v>
      </c>
      <c r="BN24" s="22">
        <v>0.04</v>
      </c>
      <c r="BO24" s="22">
        <v>0.04</v>
      </c>
      <c r="BP24" s="22">
        <v>0.04</v>
      </c>
      <c r="BQ24" s="22">
        <v>0.04</v>
      </c>
      <c r="BR24" s="22">
        <v>0.04</v>
      </c>
      <c r="BS24" s="22">
        <v>0.04</v>
      </c>
      <c r="BT24" s="22">
        <v>0.04</v>
      </c>
      <c r="BU24" s="22">
        <v>0.04</v>
      </c>
      <c r="BV24" s="22">
        <v>0.04</v>
      </c>
      <c r="BW24" s="22">
        <v>0.04</v>
      </c>
      <c r="BX24" s="22">
        <v>0.04</v>
      </c>
      <c r="BY24" s="22">
        <v>0.04</v>
      </c>
      <c r="BZ24" s="22">
        <v>0.04</v>
      </c>
      <c r="CA24" s="22">
        <v>0.04</v>
      </c>
      <c r="CB24" s="22">
        <v>0.04</v>
      </c>
      <c r="CC24" s="22">
        <v>0.04</v>
      </c>
      <c r="CD24" s="22">
        <v>0.04</v>
      </c>
      <c r="CE24" s="22">
        <v>0.04</v>
      </c>
      <c r="CF24" s="22">
        <v>0.04</v>
      </c>
      <c r="CG24" s="22">
        <v>0.04</v>
      </c>
      <c r="CH24" s="22">
        <v>0.04</v>
      </c>
      <c r="CI24" s="22">
        <v>0.04</v>
      </c>
      <c r="CJ24" s="22">
        <v>0.04</v>
      </c>
      <c r="CK24" s="22">
        <v>0.04</v>
      </c>
      <c r="CL24" s="22">
        <v>0.04</v>
      </c>
      <c r="CM24" s="22">
        <v>0.04</v>
      </c>
      <c r="CN24" s="22">
        <v>0.04</v>
      </c>
      <c r="CO24" s="22">
        <v>0.04</v>
      </c>
      <c r="CP24" s="22">
        <v>0.04</v>
      </c>
      <c r="CQ24" s="22">
        <v>0.04</v>
      </c>
      <c r="CR24" s="22">
        <v>0.06</v>
      </c>
      <c r="CS24" s="22">
        <v>0.06</v>
      </c>
      <c r="CT24" s="22">
        <v>0.06</v>
      </c>
      <c r="CU24" s="22">
        <v>0.06</v>
      </c>
      <c r="CV24" s="22">
        <v>0.06</v>
      </c>
      <c r="CW24" s="22">
        <v>0.06</v>
      </c>
      <c r="CX24" s="22">
        <v>0.06</v>
      </c>
      <c r="CY24" s="22">
        <v>0.06</v>
      </c>
      <c r="CZ24" s="22">
        <v>0.06</v>
      </c>
      <c r="DA24" s="22">
        <v>0.06</v>
      </c>
      <c r="DB24" s="22">
        <v>0.06</v>
      </c>
      <c r="DC24" s="22">
        <v>0.06</v>
      </c>
      <c r="DD24" s="22">
        <v>0.06</v>
      </c>
      <c r="DE24" s="22">
        <v>0.06</v>
      </c>
      <c r="DF24" s="22">
        <v>0.06</v>
      </c>
      <c r="DG24" s="22">
        <v>0.06</v>
      </c>
      <c r="DH24" s="22">
        <v>0.06</v>
      </c>
      <c r="DI24" s="22">
        <v>0.06</v>
      </c>
      <c r="DJ24" s="22">
        <v>0.06</v>
      </c>
      <c r="DK24" s="22">
        <v>0.06</v>
      </c>
      <c r="DL24" s="22">
        <v>0.06</v>
      </c>
      <c r="DM24" s="22">
        <v>0.06</v>
      </c>
      <c r="DN24" s="22">
        <v>0.06</v>
      </c>
      <c r="DO24" s="22">
        <v>0.06</v>
      </c>
      <c r="DP24" s="22">
        <v>0.06</v>
      </c>
      <c r="DQ24" s="22">
        <v>0.06</v>
      </c>
      <c r="DR24" s="22">
        <v>0.06</v>
      </c>
      <c r="DS24" s="22">
        <v>0.06</v>
      </c>
      <c r="DT24" s="22">
        <v>0.06</v>
      </c>
      <c r="DU24" s="22">
        <v>0.06</v>
      </c>
      <c r="DV24" s="22">
        <v>0.06</v>
      </c>
      <c r="DW24" s="22">
        <v>0.06</v>
      </c>
      <c r="DX24" s="22">
        <v>0.06</v>
      </c>
      <c r="DY24" s="127">
        <v>0.06</v>
      </c>
      <c r="DZ24" s="68"/>
      <c r="EA24" s="68"/>
      <c r="EB24" s="13"/>
      <c r="EC24" s="13"/>
      <c r="ED24" s="11"/>
      <c r="EE24" s="11"/>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row>
    <row r="25" spans="1:177" ht="15" customHeight="1">
      <c r="A25" s="133" t="s">
        <v>49</v>
      </c>
      <c r="B25" s="22">
        <v>0</v>
      </c>
      <c r="C25" s="22">
        <v>0</v>
      </c>
      <c r="D25" s="22">
        <v>0</v>
      </c>
      <c r="E25" s="22">
        <v>0</v>
      </c>
      <c r="F25" s="22">
        <v>0</v>
      </c>
      <c r="G25" s="22">
        <v>0</v>
      </c>
      <c r="H25" s="22">
        <v>0</v>
      </c>
      <c r="I25" s="22">
        <v>0</v>
      </c>
      <c r="J25" s="22">
        <v>0</v>
      </c>
      <c r="K25" s="22">
        <v>0</v>
      </c>
      <c r="L25" s="22">
        <v>0</v>
      </c>
      <c r="M25" s="22">
        <v>0</v>
      </c>
      <c r="N25" s="22">
        <v>0</v>
      </c>
      <c r="O25" s="22">
        <v>0</v>
      </c>
      <c r="P25" s="22">
        <v>0</v>
      </c>
      <c r="Q25" s="22">
        <v>0</v>
      </c>
      <c r="R25" s="22">
        <v>0</v>
      </c>
      <c r="S25" s="22">
        <v>0</v>
      </c>
      <c r="T25" s="22">
        <v>0</v>
      </c>
      <c r="U25" s="22">
        <v>0</v>
      </c>
      <c r="V25" s="22">
        <v>0</v>
      </c>
      <c r="W25" s="22">
        <v>0</v>
      </c>
      <c r="X25" s="22">
        <v>0</v>
      </c>
      <c r="Y25" s="22">
        <v>0</v>
      </c>
      <c r="Z25" s="22">
        <v>0</v>
      </c>
      <c r="AA25" s="22">
        <v>0</v>
      </c>
      <c r="AB25" s="22">
        <v>0</v>
      </c>
      <c r="AC25" s="22">
        <v>0</v>
      </c>
      <c r="AD25" s="22">
        <v>0</v>
      </c>
      <c r="AE25" s="22">
        <v>0</v>
      </c>
      <c r="AF25" s="22">
        <v>0</v>
      </c>
      <c r="AG25" s="22">
        <v>0</v>
      </c>
      <c r="AH25" s="22">
        <v>0</v>
      </c>
      <c r="AI25" s="22">
        <v>0</v>
      </c>
      <c r="AJ25" s="22">
        <v>0</v>
      </c>
      <c r="AK25" s="22">
        <v>0</v>
      </c>
      <c r="AL25" s="22">
        <v>0</v>
      </c>
      <c r="AM25" s="22">
        <v>0</v>
      </c>
      <c r="AN25" s="22">
        <v>0</v>
      </c>
      <c r="AO25" s="22">
        <v>0</v>
      </c>
      <c r="AP25" s="22">
        <v>0</v>
      </c>
      <c r="AQ25" s="22">
        <v>0</v>
      </c>
      <c r="AR25" s="22">
        <v>0</v>
      </c>
      <c r="AS25" s="22">
        <v>0</v>
      </c>
      <c r="AT25" s="22">
        <v>0</v>
      </c>
      <c r="AU25" s="22">
        <v>0</v>
      </c>
      <c r="AV25" s="22">
        <v>0</v>
      </c>
      <c r="AW25" s="22">
        <v>0</v>
      </c>
      <c r="AX25" s="22">
        <v>0</v>
      </c>
      <c r="AY25" s="22">
        <v>0</v>
      </c>
      <c r="AZ25" s="22">
        <v>0</v>
      </c>
      <c r="BA25" s="22">
        <v>0</v>
      </c>
      <c r="BB25" s="22">
        <v>0</v>
      </c>
      <c r="BC25" s="22">
        <v>0</v>
      </c>
      <c r="BD25" s="22">
        <v>0</v>
      </c>
      <c r="BE25" s="22">
        <v>0</v>
      </c>
      <c r="BF25" s="22">
        <v>0</v>
      </c>
      <c r="BG25" s="22">
        <v>0</v>
      </c>
      <c r="BH25" s="22">
        <v>0</v>
      </c>
      <c r="BI25" s="22">
        <v>0</v>
      </c>
      <c r="BJ25" s="22">
        <v>0</v>
      </c>
      <c r="BK25" s="22">
        <v>0</v>
      </c>
      <c r="BL25" s="22">
        <v>0</v>
      </c>
      <c r="BM25" s="22">
        <v>0</v>
      </c>
      <c r="BN25" s="22">
        <v>0</v>
      </c>
      <c r="BO25" s="22">
        <v>0</v>
      </c>
      <c r="BP25" s="22">
        <v>0</v>
      </c>
      <c r="BQ25" s="22">
        <v>0.03</v>
      </c>
      <c r="BR25" s="22">
        <v>0.03</v>
      </c>
      <c r="BS25" s="22">
        <v>0.03</v>
      </c>
      <c r="BT25" s="22">
        <v>0.03</v>
      </c>
      <c r="BU25" s="22">
        <v>0.03</v>
      </c>
      <c r="BV25" s="22">
        <v>0.03</v>
      </c>
      <c r="BW25" s="22">
        <v>0.04</v>
      </c>
      <c r="BX25" s="22">
        <v>0.04</v>
      </c>
      <c r="BY25" s="22">
        <v>0.04</v>
      </c>
      <c r="BZ25" s="22">
        <v>0.04</v>
      </c>
      <c r="CA25" s="22">
        <v>0.04</v>
      </c>
      <c r="CB25" s="22">
        <v>0.04</v>
      </c>
      <c r="CC25" s="22">
        <v>0.04</v>
      </c>
      <c r="CD25" s="22">
        <v>0.04</v>
      </c>
      <c r="CE25" s="22">
        <v>0.05</v>
      </c>
      <c r="CF25" s="22">
        <v>0.05</v>
      </c>
      <c r="CG25" s="22">
        <v>0.06</v>
      </c>
      <c r="CH25" s="22">
        <v>0.06</v>
      </c>
      <c r="CI25" s="22">
        <v>0.06</v>
      </c>
      <c r="CJ25" s="22">
        <v>0.06</v>
      </c>
      <c r="CK25" s="22">
        <v>0.06</v>
      </c>
      <c r="CL25" s="22">
        <v>0.06</v>
      </c>
      <c r="CM25" s="22">
        <v>0.06</v>
      </c>
      <c r="CN25" s="22">
        <v>0.06</v>
      </c>
      <c r="CO25" s="22">
        <v>0.06</v>
      </c>
      <c r="CP25" s="22">
        <v>0.06</v>
      </c>
      <c r="CQ25" s="22">
        <v>0.06</v>
      </c>
      <c r="CR25" s="22">
        <v>0.06</v>
      </c>
      <c r="CS25" s="22">
        <v>6.5000000000000002E-2</v>
      </c>
      <c r="CT25" s="22">
        <v>6.5000000000000002E-2</v>
      </c>
      <c r="CU25" s="22">
        <v>6.5000000000000002E-2</v>
      </c>
      <c r="CV25" s="22">
        <v>6.5000000000000002E-2</v>
      </c>
      <c r="CW25" s="22">
        <v>6.5000000000000002E-2</v>
      </c>
      <c r="CX25" s="22">
        <v>6.5000000000000002E-2</v>
      </c>
      <c r="CY25" s="22">
        <v>6.5000000000000002E-2</v>
      </c>
      <c r="CZ25" s="22">
        <v>6.5000000000000002E-2</v>
      </c>
      <c r="DA25" s="22">
        <v>6.5000000000000002E-2</v>
      </c>
      <c r="DB25" s="22">
        <v>6.5000000000000002E-2</v>
      </c>
      <c r="DC25" s="22">
        <v>6.5000000000000002E-2</v>
      </c>
      <c r="DD25" s="22">
        <v>6.5000000000000002E-2</v>
      </c>
      <c r="DE25" s="22">
        <v>6.5000000000000002E-2</v>
      </c>
      <c r="DF25" s="22">
        <v>6.5000000000000002E-2</v>
      </c>
      <c r="DG25" s="22">
        <v>6.8750000000000006E-2</v>
      </c>
      <c r="DH25" s="22">
        <v>6.8750000000000006E-2</v>
      </c>
      <c r="DI25" s="22">
        <v>6.8750000000000006E-2</v>
      </c>
      <c r="DJ25" s="22">
        <v>6.8750000000000006E-2</v>
      </c>
      <c r="DK25" s="22">
        <v>6.8750000000000006E-2</v>
      </c>
      <c r="DL25" s="22">
        <v>6.8750000000000006E-2</v>
      </c>
      <c r="DM25" s="22">
        <v>6.8750000000000006E-2</v>
      </c>
      <c r="DN25" s="22">
        <v>6.8750000000000006E-2</v>
      </c>
      <c r="DO25" s="22">
        <v>6.8750000000000006E-2</v>
      </c>
      <c r="DP25" s="22">
        <v>6.8750000000000006E-2</v>
      </c>
      <c r="DQ25" s="22">
        <v>6.8750000000000006E-2</v>
      </c>
      <c r="DR25" s="22">
        <v>6.8750000000000006E-2</v>
      </c>
      <c r="DS25" s="22">
        <v>6.8750000000000006E-2</v>
      </c>
      <c r="DT25" s="22">
        <v>6.8750000000000006E-2</v>
      </c>
      <c r="DU25" s="22">
        <v>6.8750000000000006E-2</v>
      </c>
      <c r="DV25" s="22">
        <v>6.8750000000000006E-2</v>
      </c>
      <c r="DW25" s="22">
        <v>6.8750000000000006E-2</v>
      </c>
      <c r="DX25" s="22">
        <v>6.8750000000000006E-2</v>
      </c>
      <c r="DY25" s="127">
        <v>6.8750000000000006E-2</v>
      </c>
      <c r="DZ25" s="68"/>
      <c r="EA25" s="68"/>
      <c r="EB25" s="13"/>
      <c r="EC25" s="13"/>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row>
    <row r="26" spans="1:177" ht="15" customHeight="1">
      <c r="A26" s="133" t="s">
        <v>50</v>
      </c>
      <c r="B26" s="22">
        <v>0</v>
      </c>
      <c r="C26" s="22">
        <v>0</v>
      </c>
      <c r="D26" s="22">
        <v>0</v>
      </c>
      <c r="E26" s="22">
        <v>0</v>
      </c>
      <c r="F26" s="22">
        <v>0</v>
      </c>
      <c r="G26" s="22">
        <v>0</v>
      </c>
      <c r="H26" s="22">
        <v>0</v>
      </c>
      <c r="I26" s="22">
        <v>0</v>
      </c>
      <c r="J26" s="22">
        <v>0</v>
      </c>
      <c r="K26" s="22">
        <v>0</v>
      </c>
      <c r="L26" s="22">
        <v>0</v>
      </c>
      <c r="M26" s="22">
        <v>0</v>
      </c>
      <c r="N26" s="22">
        <v>0</v>
      </c>
      <c r="O26" s="22">
        <v>0</v>
      </c>
      <c r="P26" s="22">
        <v>0</v>
      </c>
      <c r="Q26" s="22">
        <v>0</v>
      </c>
      <c r="R26" s="22">
        <v>0</v>
      </c>
      <c r="S26" s="22">
        <v>0</v>
      </c>
      <c r="T26" s="22">
        <v>0</v>
      </c>
      <c r="U26" s="22">
        <v>0</v>
      </c>
      <c r="V26" s="22">
        <v>0</v>
      </c>
      <c r="W26" s="22">
        <v>0</v>
      </c>
      <c r="X26" s="22">
        <v>0</v>
      </c>
      <c r="Y26" s="22">
        <v>0</v>
      </c>
      <c r="Z26" s="22">
        <v>0</v>
      </c>
      <c r="AA26" s="22">
        <v>0</v>
      </c>
      <c r="AB26" s="22">
        <v>0</v>
      </c>
      <c r="AC26" s="22">
        <v>0</v>
      </c>
      <c r="AD26" s="22">
        <v>0</v>
      </c>
      <c r="AE26" s="22">
        <v>0</v>
      </c>
      <c r="AF26" s="22">
        <v>0.01</v>
      </c>
      <c r="AG26" s="22">
        <v>0.01</v>
      </c>
      <c r="AH26" s="22">
        <v>0.02</v>
      </c>
      <c r="AI26" s="22">
        <v>0.02</v>
      </c>
      <c r="AJ26" s="22">
        <v>0.02</v>
      </c>
      <c r="AK26" s="22">
        <v>0.02</v>
      </c>
      <c r="AL26" s="22">
        <v>0.02</v>
      </c>
      <c r="AM26" s="22">
        <v>0.02</v>
      </c>
      <c r="AN26" s="22">
        <v>0.02</v>
      </c>
      <c r="AO26" s="22">
        <v>0.02</v>
      </c>
      <c r="AP26" s="22">
        <v>0.02</v>
      </c>
      <c r="AQ26" s="22">
        <v>0.02</v>
      </c>
      <c r="AR26" s="22">
        <v>0.02</v>
      </c>
      <c r="AS26" s="22">
        <v>0.02</v>
      </c>
      <c r="AT26" s="22">
        <v>0.02</v>
      </c>
      <c r="AU26" s="22">
        <v>0.02</v>
      </c>
      <c r="AV26" s="22">
        <v>0.02</v>
      </c>
      <c r="AW26" s="22">
        <v>0.02</v>
      </c>
      <c r="AX26" s="22">
        <v>0.02</v>
      </c>
      <c r="AY26" s="22">
        <v>0.02</v>
      </c>
      <c r="AZ26" s="22">
        <v>0.02</v>
      </c>
      <c r="BA26" s="22">
        <v>0.02</v>
      </c>
      <c r="BB26" s="22">
        <v>0.02</v>
      </c>
      <c r="BC26" s="22">
        <v>0.02</v>
      </c>
      <c r="BD26" s="22">
        <v>0.02</v>
      </c>
      <c r="BE26" s="22">
        <v>0.02</v>
      </c>
      <c r="BF26" s="22">
        <v>0.03</v>
      </c>
      <c r="BG26" s="22">
        <v>0.03</v>
      </c>
      <c r="BH26" s="22">
        <v>0.03</v>
      </c>
      <c r="BI26" s="22">
        <v>0.03</v>
      </c>
      <c r="BJ26" s="22">
        <v>0.03</v>
      </c>
      <c r="BK26" s="22">
        <v>0.03</v>
      </c>
      <c r="BL26" s="22">
        <v>0.03</v>
      </c>
      <c r="BM26" s="22">
        <v>0.03</v>
      </c>
      <c r="BN26" s="22">
        <v>0.03</v>
      </c>
      <c r="BO26" s="22">
        <v>3.5000000000000003E-2</v>
      </c>
      <c r="BP26" s="22">
        <v>3.5000000000000003E-2</v>
      </c>
      <c r="BQ26" s="22">
        <v>3.5000000000000003E-2</v>
      </c>
      <c r="BR26" s="22">
        <v>3.5000000000000003E-2</v>
      </c>
      <c r="BS26" s="22">
        <v>0.05</v>
      </c>
      <c r="BT26" s="22">
        <v>0.05</v>
      </c>
      <c r="BU26" s="22">
        <v>0.05</v>
      </c>
      <c r="BV26" s="22">
        <v>0.05</v>
      </c>
      <c r="BW26" s="22">
        <v>0.05</v>
      </c>
      <c r="BX26" s="22">
        <v>0.05</v>
      </c>
      <c r="BY26" s="22">
        <v>0.05</v>
      </c>
      <c r="BZ26" s="22">
        <v>0.05</v>
      </c>
      <c r="CA26" s="22">
        <v>0.05</v>
      </c>
      <c r="CB26" s="22">
        <v>0.05</v>
      </c>
      <c r="CC26" s="22">
        <v>0.05</v>
      </c>
      <c r="CD26" s="22">
        <v>0.05</v>
      </c>
      <c r="CE26" s="22">
        <v>0.05</v>
      </c>
      <c r="CF26" s="22">
        <v>0.05</v>
      </c>
      <c r="CG26" s="22">
        <v>0.05</v>
      </c>
      <c r="CH26" s="22">
        <v>0.06</v>
      </c>
      <c r="CI26" s="22">
        <v>0.06</v>
      </c>
      <c r="CJ26" s="22">
        <v>0.06</v>
      </c>
      <c r="CK26" s="22">
        <v>0.06</v>
      </c>
      <c r="CL26" s="22">
        <v>0.06</v>
      </c>
      <c r="CM26" s="22">
        <v>0.06</v>
      </c>
      <c r="CN26" s="22">
        <v>0.06</v>
      </c>
      <c r="CO26" s="22">
        <v>0.06</v>
      </c>
      <c r="CP26" s="22">
        <v>7.0000000000000007E-2</v>
      </c>
      <c r="CQ26" s="22">
        <v>7.0000000000000007E-2</v>
      </c>
      <c r="CR26" s="22">
        <v>7.0000000000000007E-2</v>
      </c>
      <c r="CS26" s="22">
        <v>7.0000000000000007E-2</v>
      </c>
      <c r="CT26" s="22">
        <v>7.0000000000000007E-2</v>
      </c>
      <c r="CU26" s="22">
        <v>7.0000000000000007E-2</v>
      </c>
      <c r="CV26" s="22">
        <v>7.0000000000000007E-2</v>
      </c>
      <c r="CW26" s="22">
        <v>7.0000000000000007E-2</v>
      </c>
      <c r="CX26" s="22">
        <v>7.0000000000000007E-2</v>
      </c>
      <c r="CY26" s="22">
        <v>7.0000000000000007E-2</v>
      </c>
      <c r="CZ26" s="22">
        <v>7.0000000000000007E-2</v>
      </c>
      <c r="DA26" s="22">
        <v>7.0000000000000007E-2</v>
      </c>
      <c r="DB26" s="22">
        <v>7.0000000000000007E-2</v>
      </c>
      <c r="DC26" s="22">
        <v>7.0000000000000007E-2</v>
      </c>
      <c r="DD26" s="22">
        <v>7.0000000000000007E-2</v>
      </c>
      <c r="DE26" s="22">
        <v>7.0000000000000007E-2</v>
      </c>
      <c r="DF26" s="22">
        <v>7.0000000000000007E-2</v>
      </c>
      <c r="DG26" s="22">
        <v>7.0000000000000007E-2</v>
      </c>
      <c r="DH26" s="22">
        <v>7.0000000000000007E-2</v>
      </c>
      <c r="DI26" s="22">
        <v>7.0000000000000007E-2</v>
      </c>
      <c r="DJ26" s="22">
        <v>7.0000000000000007E-2</v>
      </c>
      <c r="DK26" s="22">
        <v>7.0000000000000007E-2</v>
      </c>
      <c r="DL26" s="22">
        <v>7.0000000000000007E-2</v>
      </c>
      <c r="DM26" s="22">
        <v>7.0000000000000007E-2</v>
      </c>
      <c r="DN26" s="22">
        <v>7.0000000000000007E-2</v>
      </c>
      <c r="DO26" s="22">
        <v>7.0000000000000007E-2</v>
      </c>
      <c r="DP26" s="22">
        <v>7.0000000000000007E-2</v>
      </c>
      <c r="DQ26" s="22">
        <v>7.0000000000000007E-2</v>
      </c>
      <c r="DR26" s="22">
        <v>7.0000000000000007E-2</v>
      </c>
      <c r="DS26" s="22">
        <v>7.0000000000000007E-2</v>
      </c>
      <c r="DT26" s="22">
        <v>7.0000000000000007E-2</v>
      </c>
      <c r="DU26" s="22">
        <v>7.0000000000000007E-2</v>
      </c>
      <c r="DV26" s="22">
        <v>7.0000000000000007E-2</v>
      </c>
      <c r="DW26" s="22">
        <v>7.0000000000000007E-2</v>
      </c>
      <c r="DX26" s="22">
        <v>7.0000000000000007E-2</v>
      </c>
      <c r="DY26" s="127">
        <v>7.0000000000000007E-2</v>
      </c>
      <c r="DZ26" s="68"/>
      <c r="EA26" s="68"/>
      <c r="EB26" s="13"/>
      <c r="EC26" s="13"/>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row>
    <row r="27" spans="1:177" ht="15" customHeight="1">
      <c r="A27" s="133" t="s">
        <v>51</v>
      </c>
      <c r="B27" s="22">
        <v>0</v>
      </c>
      <c r="C27" s="22">
        <v>0</v>
      </c>
      <c r="D27" s="22">
        <v>0</v>
      </c>
      <c r="E27" s="22">
        <v>0</v>
      </c>
      <c r="F27" s="22">
        <v>0</v>
      </c>
      <c r="G27" s="22">
        <v>0</v>
      </c>
      <c r="H27" s="22">
        <v>0</v>
      </c>
      <c r="I27" s="22">
        <v>0</v>
      </c>
      <c r="J27" s="22">
        <v>0</v>
      </c>
      <c r="K27" s="22">
        <v>0</v>
      </c>
      <c r="L27" s="22">
        <v>0</v>
      </c>
      <c r="M27" s="22">
        <v>0</v>
      </c>
      <c r="N27" s="22">
        <v>0</v>
      </c>
      <c r="O27" s="22">
        <v>0</v>
      </c>
      <c r="P27" s="22">
        <v>0</v>
      </c>
      <c r="Q27" s="22">
        <v>0</v>
      </c>
      <c r="R27" s="22">
        <v>0</v>
      </c>
      <c r="S27" s="22">
        <v>0</v>
      </c>
      <c r="T27" s="22">
        <v>0</v>
      </c>
      <c r="U27" s="22">
        <v>0</v>
      </c>
      <c r="V27" s="22">
        <v>0</v>
      </c>
      <c r="W27" s="22">
        <v>0</v>
      </c>
      <c r="X27" s="22">
        <v>0</v>
      </c>
      <c r="Y27" s="22">
        <v>0</v>
      </c>
      <c r="Z27" s="22">
        <v>0</v>
      </c>
      <c r="AA27" s="22">
        <v>0</v>
      </c>
      <c r="AB27" s="22">
        <v>0</v>
      </c>
      <c r="AC27" s="22">
        <v>0</v>
      </c>
      <c r="AD27" s="22">
        <v>0</v>
      </c>
      <c r="AE27" s="22">
        <v>0</v>
      </c>
      <c r="AF27" s="22">
        <v>0</v>
      </c>
      <c r="AG27" s="22">
        <v>0</v>
      </c>
      <c r="AH27" s="22">
        <v>0</v>
      </c>
      <c r="AI27" s="22">
        <v>0</v>
      </c>
      <c r="AJ27" s="22">
        <v>5.0000000000000001E-3</v>
      </c>
      <c r="AK27" s="22">
        <v>0.01</v>
      </c>
      <c r="AL27" s="22">
        <v>0.02</v>
      </c>
      <c r="AM27" s="22">
        <v>0.02</v>
      </c>
      <c r="AN27" s="22">
        <v>0.02</v>
      </c>
      <c r="AO27" s="22">
        <v>0.02</v>
      </c>
      <c r="AP27" s="22">
        <v>0.02</v>
      </c>
      <c r="AQ27" s="22">
        <v>0.02</v>
      </c>
      <c r="AR27" s="22">
        <v>0.02</v>
      </c>
      <c r="AS27" s="22">
        <v>0.02</v>
      </c>
      <c r="AT27" s="22">
        <v>0.02</v>
      </c>
      <c r="AU27" s="22">
        <v>0.02</v>
      </c>
      <c r="AV27" s="22">
        <v>0.02</v>
      </c>
      <c r="AW27" s="22">
        <v>0.02</v>
      </c>
      <c r="AX27" s="22">
        <v>0.02</v>
      </c>
      <c r="AY27" s="22">
        <v>0.02</v>
      </c>
      <c r="AZ27" s="22">
        <v>0.02</v>
      </c>
      <c r="BA27" s="22">
        <v>0.02</v>
      </c>
      <c r="BB27" s="22">
        <v>0.02</v>
      </c>
      <c r="BC27" s="22">
        <v>0.02</v>
      </c>
      <c r="BD27" s="22">
        <v>0.02</v>
      </c>
      <c r="BE27" s="22">
        <v>0.02</v>
      </c>
      <c r="BF27" s="22">
        <v>0.02</v>
      </c>
      <c r="BG27" s="22">
        <v>0.02</v>
      </c>
      <c r="BH27" s="22">
        <v>0.02</v>
      </c>
      <c r="BI27" s="22">
        <v>0.02</v>
      </c>
      <c r="BJ27" s="22">
        <v>0.02</v>
      </c>
      <c r="BK27" s="22">
        <v>0.02</v>
      </c>
      <c r="BL27" s="22">
        <v>0.02</v>
      </c>
      <c r="BM27" s="22">
        <v>0.02</v>
      </c>
      <c r="BN27" s="22">
        <v>0.03</v>
      </c>
      <c r="BO27" s="22">
        <v>0.03</v>
      </c>
      <c r="BP27" s="22">
        <v>0.03</v>
      </c>
      <c r="BQ27" s="22">
        <v>0.03</v>
      </c>
      <c r="BR27" s="22">
        <v>0.03</v>
      </c>
      <c r="BS27" s="22">
        <v>0.03</v>
      </c>
      <c r="BT27" s="22">
        <v>0.03</v>
      </c>
      <c r="BU27" s="22">
        <v>0.03</v>
      </c>
      <c r="BV27" s="22">
        <v>0.03</v>
      </c>
      <c r="BW27" s="22">
        <v>0.03</v>
      </c>
      <c r="BX27" s="22">
        <v>0.03</v>
      </c>
      <c r="BY27" s="22">
        <v>0.03</v>
      </c>
      <c r="BZ27" s="22">
        <v>0.03</v>
      </c>
      <c r="CA27" s="22">
        <v>3.125E-2</v>
      </c>
      <c r="CB27" s="22">
        <v>3.125E-2</v>
      </c>
      <c r="CC27" s="22">
        <v>3.125E-2</v>
      </c>
      <c r="CD27" s="22">
        <v>3.125E-2</v>
      </c>
      <c r="CE27" s="22">
        <v>3.125E-2</v>
      </c>
      <c r="CF27" s="22">
        <v>3.125E-2</v>
      </c>
      <c r="CG27" s="22">
        <v>4.1250000000000002E-2</v>
      </c>
      <c r="CH27" s="22">
        <v>4.1250000000000002E-2</v>
      </c>
      <c r="CI27" s="22">
        <v>4.2250000000000003E-2</v>
      </c>
      <c r="CJ27" s="22">
        <v>4.2250000000000003E-2</v>
      </c>
      <c r="CK27" s="22">
        <v>4.2250000000000003E-2</v>
      </c>
      <c r="CL27" s="22">
        <v>4.2250000000000003E-2</v>
      </c>
      <c r="CM27" s="22">
        <v>4.2250000000000003E-2</v>
      </c>
      <c r="CN27" s="22">
        <v>4.2250000000000003E-2</v>
      </c>
      <c r="CO27" s="22">
        <v>4.2250000000000003E-2</v>
      </c>
      <c r="CP27" s="22">
        <v>4.2250000000000003E-2</v>
      </c>
      <c r="CQ27" s="22">
        <v>4.2250000000000003E-2</v>
      </c>
      <c r="CR27" s="22">
        <v>4.2250000000000003E-2</v>
      </c>
      <c r="CS27" s="22">
        <v>4.2250000000000003E-2</v>
      </c>
      <c r="CT27" s="22">
        <v>4.2250000000000003E-2</v>
      </c>
      <c r="CU27" s="22">
        <v>4.2250000000000003E-2</v>
      </c>
      <c r="CV27" s="22">
        <v>4.2250000000000003E-2</v>
      </c>
      <c r="CW27" s="22">
        <v>4.2250000000000003E-2</v>
      </c>
      <c r="CX27" s="22">
        <v>4.2250000000000003E-2</v>
      </c>
      <c r="CY27" s="22">
        <v>4.2250000000000003E-2</v>
      </c>
      <c r="CZ27" s="22">
        <v>4.2250000000000003E-2</v>
      </c>
      <c r="DA27" s="22">
        <v>4.2249999999999996E-2</v>
      </c>
      <c r="DB27" s="22">
        <v>4.2249999999999996E-2</v>
      </c>
      <c r="DC27" s="22">
        <v>4.2250000000000003E-2</v>
      </c>
      <c r="DD27" s="22">
        <v>4.2249999999999996E-2</v>
      </c>
      <c r="DE27" s="22">
        <v>4.2249999999999996E-2</v>
      </c>
      <c r="DF27" s="22">
        <v>4.2249999999999996E-2</v>
      </c>
      <c r="DG27" s="22">
        <v>4.2250000000000003E-2</v>
      </c>
      <c r="DH27" s="22">
        <v>4.2249999999999996E-2</v>
      </c>
      <c r="DI27" s="22">
        <v>4.2249999999999996E-2</v>
      </c>
      <c r="DJ27" s="22">
        <v>4.2249999999999996E-2</v>
      </c>
      <c r="DK27" s="22">
        <v>4.2249999999999996E-2</v>
      </c>
      <c r="DL27" s="22">
        <v>4.2249999999999996E-2</v>
      </c>
      <c r="DM27" s="22">
        <v>4.2249999999999996E-2</v>
      </c>
      <c r="DN27" s="22">
        <v>4.2249999999999996E-2</v>
      </c>
      <c r="DO27" s="22">
        <v>4.2249999999999996E-2</v>
      </c>
      <c r="DP27" s="22">
        <v>4.2249999999999996E-2</v>
      </c>
      <c r="DQ27" s="22">
        <v>4.2249999999999996E-2</v>
      </c>
      <c r="DR27" s="22">
        <v>4.2249999999999996E-2</v>
      </c>
      <c r="DS27" s="22">
        <v>4.2249999999999996E-2</v>
      </c>
      <c r="DT27" s="22">
        <v>4.2249999999999996E-2</v>
      </c>
      <c r="DU27" s="22">
        <v>4.2249999999999996E-2</v>
      </c>
      <c r="DV27" s="22">
        <v>4.2249999999999996E-2</v>
      </c>
      <c r="DW27" s="22">
        <v>4.2250000000000003E-2</v>
      </c>
      <c r="DX27" s="22">
        <v>4.2250000000000003E-2</v>
      </c>
      <c r="DY27" s="127">
        <v>4.2250000000000003E-2</v>
      </c>
      <c r="DZ27" s="68"/>
      <c r="EA27" s="68"/>
      <c r="EB27" s="13"/>
      <c r="EC27" s="13"/>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row>
    <row r="28" spans="1:177" ht="15" customHeight="1">
      <c r="A28" s="133" t="s">
        <v>52</v>
      </c>
      <c r="B28" s="22">
        <v>0</v>
      </c>
      <c r="C28" s="22">
        <v>0</v>
      </c>
      <c r="D28" s="22">
        <v>0</v>
      </c>
      <c r="E28" s="22">
        <v>0</v>
      </c>
      <c r="F28" s="22">
        <v>0</v>
      </c>
      <c r="G28" s="22">
        <v>0</v>
      </c>
      <c r="H28" s="22">
        <v>0</v>
      </c>
      <c r="I28" s="22">
        <v>0</v>
      </c>
      <c r="J28" s="22">
        <v>0</v>
      </c>
      <c r="K28" s="22">
        <v>0</v>
      </c>
      <c r="L28" s="22">
        <v>0</v>
      </c>
      <c r="M28" s="22">
        <v>0</v>
      </c>
      <c r="N28" s="22">
        <v>0</v>
      </c>
      <c r="O28" s="22">
        <v>0</v>
      </c>
      <c r="P28" s="22">
        <v>0</v>
      </c>
      <c r="Q28" s="22">
        <v>0</v>
      </c>
      <c r="R28" s="22">
        <v>0</v>
      </c>
      <c r="S28" s="22">
        <v>0</v>
      </c>
      <c r="T28" s="22">
        <v>0</v>
      </c>
      <c r="U28" s="22">
        <v>0</v>
      </c>
      <c r="V28" s="22">
        <v>0</v>
      </c>
      <c r="W28" s="22">
        <v>0</v>
      </c>
      <c r="X28" s="22">
        <v>0</v>
      </c>
      <c r="Y28" s="22">
        <v>0</v>
      </c>
      <c r="Z28" s="22">
        <v>0</v>
      </c>
      <c r="AA28" s="22">
        <v>0</v>
      </c>
      <c r="AB28" s="22">
        <v>0</v>
      </c>
      <c r="AC28" s="22">
        <v>0</v>
      </c>
      <c r="AD28" s="22">
        <v>0</v>
      </c>
      <c r="AE28" s="22">
        <v>0</v>
      </c>
      <c r="AF28" s="22">
        <v>0</v>
      </c>
      <c r="AG28" s="22">
        <v>0</v>
      </c>
      <c r="AH28" s="22">
        <v>0</v>
      </c>
      <c r="AI28" s="22">
        <v>0</v>
      </c>
      <c r="AJ28" s="22">
        <v>0</v>
      </c>
      <c r="AK28" s="22">
        <v>0</v>
      </c>
      <c r="AL28" s="22">
        <v>0</v>
      </c>
      <c r="AM28" s="22">
        <v>0</v>
      </c>
      <c r="AN28" s="22">
        <v>0</v>
      </c>
      <c r="AO28" s="22">
        <v>0</v>
      </c>
      <c r="AP28" s="22">
        <v>0</v>
      </c>
      <c r="AQ28" s="22">
        <v>0</v>
      </c>
      <c r="AR28" s="22">
        <v>0</v>
      </c>
      <c r="AS28" s="22">
        <v>0</v>
      </c>
      <c r="AT28" s="22">
        <v>0</v>
      </c>
      <c r="AU28" s="22">
        <v>0</v>
      </c>
      <c r="AV28" s="22">
        <v>0</v>
      </c>
      <c r="AW28" s="22">
        <v>0</v>
      </c>
      <c r="AX28" s="22">
        <v>0</v>
      </c>
      <c r="AY28" s="22">
        <v>0</v>
      </c>
      <c r="AZ28" s="22">
        <v>0</v>
      </c>
      <c r="BA28" s="22">
        <v>0</v>
      </c>
      <c r="BB28" s="22">
        <v>0</v>
      </c>
      <c r="BC28" s="22">
        <v>0</v>
      </c>
      <c r="BD28" s="22">
        <v>0</v>
      </c>
      <c r="BE28" s="22">
        <v>0</v>
      </c>
      <c r="BF28" s="22">
        <v>0</v>
      </c>
      <c r="BG28" s="22">
        <v>0</v>
      </c>
      <c r="BH28" s="22">
        <v>0</v>
      </c>
      <c r="BI28" s="22">
        <v>0</v>
      </c>
      <c r="BJ28" s="22">
        <v>0</v>
      </c>
      <c r="BK28" s="22">
        <v>0</v>
      </c>
      <c r="BL28" s="22">
        <v>0</v>
      </c>
      <c r="BM28" s="22">
        <v>0</v>
      </c>
      <c r="BN28" s="22">
        <v>0</v>
      </c>
      <c r="BO28" s="22">
        <v>0</v>
      </c>
      <c r="BP28" s="22">
        <v>0</v>
      </c>
      <c r="BQ28" s="22">
        <v>0</v>
      </c>
      <c r="BR28" s="22">
        <v>0</v>
      </c>
      <c r="BS28" s="22">
        <v>0</v>
      </c>
      <c r="BT28" s="22">
        <v>0</v>
      </c>
      <c r="BU28" s="22">
        <v>0</v>
      </c>
      <c r="BV28" s="22">
        <v>0</v>
      </c>
      <c r="BW28" s="22">
        <v>0</v>
      </c>
      <c r="BX28" s="22">
        <v>0</v>
      </c>
      <c r="BY28" s="22">
        <v>0</v>
      </c>
      <c r="BZ28" s="22">
        <v>0</v>
      </c>
      <c r="CA28" s="22">
        <v>0</v>
      </c>
      <c r="CB28" s="22">
        <v>0</v>
      </c>
      <c r="CC28" s="22">
        <v>0</v>
      </c>
      <c r="CD28" s="22">
        <v>0</v>
      </c>
      <c r="CE28" s="22">
        <v>0</v>
      </c>
      <c r="CF28" s="22">
        <v>0</v>
      </c>
      <c r="CG28" s="22">
        <v>0</v>
      </c>
      <c r="CH28" s="22">
        <v>0</v>
      </c>
      <c r="CI28" s="22">
        <v>0</v>
      </c>
      <c r="CJ28" s="22">
        <v>0</v>
      </c>
      <c r="CK28" s="22">
        <v>0</v>
      </c>
      <c r="CL28" s="22">
        <v>0</v>
      </c>
      <c r="CM28" s="22">
        <v>0</v>
      </c>
      <c r="CN28" s="22">
        <v>0</v>
      </c>
      <c r="CO28" s="22">
        <v>0</v>
      </c>
      <c r="CP28" s="22">
        <v>0</v>
      </c>
      <c r="CQ28" s="22">
        <v>0</v>
      </c>
      <c r="CR28" s="22">
        <v>0</v>
      </c>
      <c r="CS28" s="22">
        <v>0</v>
      </c>
      <c r="CT28" s="22">
        <v>0</v>
      </c>
      <c r="CU28" s="22">
        <v>0</v>
      </c>
      <c r="CV28" s="22">
        <v>0</v>
      </c>
      <c r="CW28" s="22">
        <v>0</v>
      </c>
      <c r="CX28" s="22">
        <v>0</v>
      </c>
      <c r="CY28" s="22">
        <v>0</v>
      </c>
      <c r="CZ28" s="22">
        <v>0</v>
      </c>
      <c r="DA28" s="22">
        <v>0</v>
      </c>
      <c r="DB28" s="22">
        <v>0</v>
      </c>
      <c r="DC28" s="22">
        <v>0</v>
      </c>
      <c r="DD28" s="22">
        <v>0</v>
      </c>
      <c r="DE28" s="22">
        <v>0</v>
      </c>
      <c r="DF28" s="22">
        <v>0</v>
      </c>
      <c r="DG28" s="22">
        <v>0</v>
      </c>
      <c r="DH28" s="22">
        <v>0</v>
      </c>
      <c r="DI28" s="22">
        <v>0</v>
      </c>
      <c r="DJ28" s="22">
        <v>0</v>
      </c>
      <c r="DK28" s="22">
        <v>0</v>
      </c>
      <c r="DL28" s="22">
        <v>0</v>
      </c>
      <c r="DM28" s="22">
        <v>0</v>
      </c>
      <c r="DN28" s="22">
        <v>0</v>
      </c>
      <c r="DO28" s="22">
        <v>0</v>
      </c>
      <c r="DP28" s="22">
        <v>0</v>
      </c>
      <c r="DQ28" s="22">
        <v>0</v>
      </c>
      <c r="DR28" s="22">
        <v>0</v>
      </c>
      <c r="DS28" s="22">
        <v>0</v>
      </c>
      <c r="DT28" s="22">
        <v>0</v>
      </c>
      <c r="DU28" s="22">
        <v>0</v>
      </c>
      <c r="DV28" s="22">
        <v>0</v>
      </c>
      <c r="DW28" s="22">
        <v>0</v>
      </c>
      <c r="DX28" s="22">
        <v>0</v>
      </c>
      <c r="DY28" s="127">
        <v>0</v>
      </c>
      <c r="DZ28" s="68"/>
      <c r="EA28" s="68"/>
      <c r="EB28" s="13"/>
      <c r="EC28" s="13"/>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row>
    <row r="29" spans="1:177" ht="15" customHeight="1">
      <c r="A29" s="134" t="s">
        <v>53</v>
      </c>
      <c r="B29" s="22">
        <v>0</v>
      </c>
      <c r="C29" s="22">
        <v>0</v>
      </c>
      <c r="D29" s="22">
        <v>0</v>
      </c>
      <c r="E29" s="22">
        <v>0</v>
      </c>
      <c r="F29" s="22">
        <v>0</v>
      </c>
      <c r="G29" s="22">
        <v>0</v>
      </c>
      <c r="H29" s="22">
        <v>0</v>
      </c>
      <c r="I29" s="22">
        <v>0</v>
      </c>
      <c r="J29" s="22">
        <v>0</v>
      </c>
      <c r="K29" s="22">
        <v>0</v>
      </c>
      <c r="L29" s="22">
        <v>0</v>
      </c>
      <c r="M29" s="22">
        <v>0</v>
      </c>
      <c r="N29" s="22">
        <v>0</v>
      </c>
      <c r="O29" s="22">
        <v>0</v>
      </c>
      <c r="P29" s="22">
        <v>0</v>
      </c>
      <c r="Q29" s="22">
        <v>0</v>
      </c>
      <c r="R29" s="22">
        <v>0</v>
      </c>
      <c r="S29" s="22">
        <v>0</v>
      </c>
      <c r="T29" s="22">
        <v>0</v>
      </c>
      <c r="U29" s="22">
        <v>0</v>
      </c>
      <c r="V29" s="22">
        <v>0</v>
      </c>
      <c r="W29" s="22">
        <v>0</v>
      </c>
      <c r="X29" s="22">
        <v>0</v>
      </c>
      <c r="Y29" s="22">
        <v>0</v>
      </c>
      <c r="Z29" s="22">
        <v>0</v>
      </c>
      <c r="AA29" s="22">
        <v>0</v>
      </c>
      <c r="AB29" s="22">
        <v>0</v>
      </c>
      <c r="AC29" s="22">
        <v>0</v>
      </c>
      <c r="AD29" s="22">
        <v>0</v>
      </c>
      <c r="AE29" s="22">
        <v>0</v>
      </c>
      <c r="AF29" s="22">
        <v>0</v>
      </c>
      <c r="AG29" s="22">
        <v>0</v>
      </c>
      <c r="AH29" s="22">
        <v>0</v>
      </c>
      <c r="AI29" s="22">
        <v>0</v>
      </c>
      <c r="AJ29" s="22">
        <v>0</v>
      </c>
      <c r="AK29" s="22">
        <v>0</v>
      </c>
      <c r="AL29" s="22">
        <v>0</v>
      </c>
      <c r="AM29" s="22">
        <v>0</v>
      </c>
      <c r="AN29" s="22">
        <v>0</v>
      </c>
      <c r="AO29" s="22">
        <v>0</v>
      </c>
      <c r="AP29" s="22">
        <v>0</v>
      </c>
      <c r="AQ29" s="22">
        <v>0</v>
      </c>
      <c r="AR29" s="22">
        <v>0</v>
      </c>
      <c r="AS29" s="22">
        <v>0</v>
      </c>
      <c r="AT29" s="22">
        <v>0</v>
      </c>
      <c r="AU29" s="22">
        <v>0</v>
      </c>
      <c r="AV29" s="22">
        <v>0</v>
      </c>
      <c r="AW29" s="22">
        <v>0</v>
      </c>
      <c r="AX29" s="22">
        <v>0</v>
      </c>
      <c r="AY29" s="22">
        <v>0</v>
      </c>
      <c r="AZ29" s="22">
        <v>0</v>
      </c>
      <c r="BA29" s="22">
        <v>0</v>
      </c>
      <c r="BB29" s="22">
        <v>0</v>
      </c>
      <c r="BC29" s="22">
        <v>0</v>
      </c>
      <c r="BD29" s="22">
        <v>0</v>
      </c>
      <c r="BE29" s="22">
        <v>0</v>
      </c>
      <c r="BF29" s="22">
        <v>0</v>
      </c>
      <c r="BG29" s="22">
        <v>0</v>
      </c>
      <c r="BH29" s="22">
        <v>0</v>
      </c>
      <c r="BI29" s="22">
        <v>0</v>
      </c>
      <c r="BJ29" s="22">
        <v>0</v>
      </c>
      <c r="BK29" s="22">
        <v>0</v>
      </c>
      <c r="BL29" s="22">
        <v>0</v>
      </c>
      <c r="BM29" s="22">
        <v>0</v>
      </c>
      <c r="BN29" s="22">
        <v>0</v>
      </c>
      <c r="BO29" s="22">
        <v>0</v>
      </c>
      <c r="BP29" s="22">
        <v>0</v>
      </c>
      <c r="BQ29" s="22">
        <v>2.5000000000000001E-2</v>
      </c>
      <c r="BR29" s="22">
        <v>2.5000000000000001E-2</v>
      </c>
      <c r="BS29" s="22">
        <v>0.02</v>
      </c>
      <c r="BT29" s="22">
        <v>2.5000000000000001E-2</v>
      </c>
      <c r="BU29" s="22">
        <v>2.5000000000000001E-2</v>
      </c>
      <c r="BV29" s="22">
        <v>2.5000000000000001E-2</v>
      </c>
      <c r="BW29" s="22">
        <v>2.5000000000000001E-2</v>
      </c>
      <c r="BX29" s="22">
        <v>2.5000000000000001E-2</v>
      </c>
      <c r="BY29" s="22">
        <v>2.5000000000000001E-2</v>
      </c>
      <c r="BZ29" s="22">
        <v>0.03</v>
      </c>
      <c r="CA29" s="22">
        <v>3.5000000000000003E-2</v>
      </c>
      <c r="CB29" s="22">
        <v>0.03</v>
      </c>
      <c r="CC29" s="22">
        <v>0.03</v>
      </c>
      <c r="CD29" s="22">
        <v>0.03</v>
      </c>
      <c r="CE29" s="22">
        <v>0.03</v>
      </c>
      <c r="CF29" s="22">
        <v>3.5000000000000003E-2</v>
      </c>
      <c r="CG29" s="22">
        <v>0.04</v>
      </c>
      <c r="CH29" s="22">
        <v>3.5000000000000003E-2</v>
      </c>
      <c r="CI29" s="22">
        <v>3.5000000000000003E-2</v>
      </c>
      <c r="CJ29" s="22">
        <v>3.5000000000000003E-2</v>
      </c>
      <c r="CK29" s="22">
        <v>0.04</v>
      </c>
      <c r="CL29" s="22">
        <v>0.04</v>
      </c>
      <c r="CM29" s="22">
        <v>0.04</v>
      </c>
      <c r="CN29" s="22">
        <v>0.05</v>
      </c>
      <c r="CO29" s="22">
        <v>0.05</v>
      </c>
      <c r="CP29" s="22">
        <v>0.05</v>
      </c>
      <c r="CQ29" s="22">
        <v>0.05</v>
      </c>
      <c r="CR29" s="22">
        <v>0.05</v>
      </c>
      <c r="CS29" s="22">
        <v>0.05</v>
      </c>
      <c r="CT29" s="22">
        <v>0.05</v>
      </c>
      <c r="CU29" s="22">
        <v>0.05</v>
      </c>
      <c r="CV29" s="22">
        <v>4.4999999999999998E-2</v>
      </c>
      <c r="CW29" s="22">
        <v>0.05</v>
      </c>
      <c r="CX29" s="22">
        <v>0.05</v>
      </c>
      <c r="CY29" s="22">
        <v>0.05</v>
      </c>
      <c r="CZ29" s="22">
        <v>5.5E-2</v>
      </c>
      <c r="DA29" s="22">
        <v>5.5E-2</v>
      </c>
      <c r="DB29" s="22">
        <v>5.5E-2</v>
      </c>
      <c r="DC29" s="22">
        <v>5.5E-2</v>
      </c>
      <c r="DD29" s="22">
        <v>5.5E-2</v>
      </c>
      <c r="DE29" s="22">
        <v>5.5E-2</v>
      </c>
      <c r="DF29" s="22">
        <v>5.5E-2</v>
      </c>
      <c r="DG29" s="22">
        <v>5.5E-2</v>
      </c>
      <c r="DH29" s="22">
        <v>5.5E-2</v>
      </c>
      <c r="DI29" s="22">
        <v>5.5E-2</v>
      </c>
      <c r="DJ29" s="22">
        <v>5.5E-2</v>
      </c>
      <c r="DK29" s="22">
        <v>5.5E-2</v>
      </c>
      <c r="DL29" s="22">
        <v>5.5E-2</v>
      </c>
      <c r="DM29" s="22">
        <v>5.5E-2</v>
      </c>
      <c r="DN29" s="22">
        <v>5.5E-2</v>
      </c>
      <c r="DO29" s="22">
        <v>5.5E-2</v>
      </c>
      <c r="DP29" s="22">
        <v>5.5E-2</v>
      </c>
      <c r="DQ29" s="22">
        <v>5.5E-2</v>
      </c>
      <c r="DR29" s="22">
        <v>5.5E-2</v>
      </c>
      <c r="DS29" s="22">
        <v>5.5E-2</v>
      </c>
      <c r="DT29" s="22">
        <v>5.5E-2</v>
      </c>
      <c r="DU29" s="22">
        <v>5.5E-2</v>
      </c>
      <c r="DV29" s="22">
        <v>5.5E-2</v>
      </c>
      <c r="DW29" s="22">
        <v>5.5E-2</v>
      </c>
      <c r="DX29" s="22">
        <v>5.5E-2</v>
      </c>
      <c r="DY29" s="127">
        <v>5.5E-2</v>
      </c>
      <c r="DZ29" s="68"/>
      <c r="EA29" s="68"/>
      <c r="EB29" s="13"/>
      <c r="EC29" s="13"/>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row>
    <row r="30" spans="1:177" ht="15" customHeight="1">
      <c r="A30" s="133" t="s">
        <v>54</v>
      </c>
      <c r="B30" s="22">
        <v>0</v>
      </c>
      <c r="C30" s="22">
        <v>0</v>
      </c>
      <c r="D30" s="22">
        <v>0</v>
      </c>
      <c r="E30" s="22">
        <v>0</v>
      </c>
      <c r="F30" s="22">
        <v>0</v>
      </c>
      <c r="G30" s="22">
        <v>0</v>
      </c>
      <c r="H30" s="22">
        <v>0</v>
      </c>
      <c r="I30" s="22">
        <v>0</v>
      </c>
      <c r="J30" s="22">
        <v>0</v>
      </c>
      <c r="K30" s="22">
        <v>0</v>
      </c>
      <c r="L30" s="22">
        <v>0</v>
      </c>
      <c r="M30" s="22">
        <v>0</v>
      </c>
      <c r="N30" s="22">
        <v>0</v>
      </c>
      <c r="O30" s="22">
        <v>0</v>
      </c>
      <c r="P30" s="22">
        <v>0</v>
      </c>
      <c r="Q30" s="22">
        <v>0</v>
      </c>
      <c r="R30" s="22">
        <v>0</v>
      </c>
      <c r="S30" s="22">
        <v>0</v>
      </c>
      <c r="T30" s="22">
        <v>0</v>
      </c>
      <c r="U30" s="22">
        <v>0</v>
      </c>
      <c r="V30" s="22">
        <v>0</v>
      </c>
      <c r="W30" s="22">
        <v>0</v>
      </c>
      <c r="X30" s="22">
        <v>0</v>
      </c>
      <c r="Y30" s="22">
        <v>0</v>
      </c>
      <c r="Z30" s="22">
        <v>0</v>
      </c>
      <c r="AA30" s="22">
        <v>0</v>
      </c>
      <c r="AB30" s="22">
        <v>0</v>
      </c>
      <c r="AC30" s="22">
        <v>0</v>
      </c>
      <c r="AD30" s="22">
        <v>0</v>
      </c>
      <c r="AE30" s="22">
        <v>0</v>
      </c>
      <c r="AF30" s="22">
        <v>0</v>
      </c>
      <c r="AG30" s="22">
        <v>0</v>
      </c>
      <c r="AH30" s="22">
        <v>0</v>
      </c>
      <c r="AI30" s="22">
        <v>0</v>
      </c>
      <c r="AJ30" s="22">
        <v>0</v>
      </c>
      <c r="AK30" s="22">
        <v>0</v>
      </c>
      <c r="AL30" s="22">
        <v>0</v>
      </c>
      <c r="AM30" s="22">
        <v>0</v>
      </c>
      <c r="AN30" s="22">
        <v>0</v>
      </c>
      <c r="AO30" s="22">
        <v>0</v>
      </c>
      <c r="AP30" s="22">
        <v>0</v>
      </c>
      <c r="AQ30" s="22">
        <v>0</v>
      </c>
      <c r="AR30" s="22">
        <v>0</v>
      </c>
      <c r="AS30" s="22">
        <v>0</v>
      </c>
      <c r="AT30" s="22">
        <v>0</v>
      </c>
      <c r="AU30" s="22">
        <v>0</v>
      </c>
      <c r="AV30" s="22">
        <v>0</v>
      </c>
      <c r="AW30" s="22">
        <v>0</v>
      </c>
      <c r="AX30" s="22">
        <v>0</v>
      </c>
      <c r="AY30" s="22">
        <v>0</v>
      </c>
      <c r="AZ30" s="22">
        <v>0</v>
      </c>
      <c r="BA30" s="22">
        <v>0</v>
      </c>
      <c r="BB30" s="22">
        <v>0</v>
      </c>
      <c r="BC30" s="22">
        <v>0</v>
      </c>
      <c r="BD30" s="22">
        <v>0</v>
      </c>
      <c r="BE30" s="22">
        <v>0</v>
      </c>
      <c r="BF30" s="22">
        <v>0.02</v>
      </c>
      <c r="BG30" s="22">
        <v>0.02</v>
      </c>
      <c r="BH30" s="22">
        <v>0.02</v>
      </c>
      <c r="BI30" s="22">
        <v>0.02</v>
      </c>
      <c r="BJ30" s="22">
        <v>0.02</v>
      </c>
      <c r="BK30" s="22">
        <v>0.02</v>
      </c>
      <c r="BL30" s="22">
        <v>0.02</v>
      </c>
      <c r="BM30" s="22">
        <v>0.02</v>
      </c>
      <c r="BN30" s="22">
        <v>0.02</v>
      </c>
      <c r="BO30" s="22">
        <v>0.02</v>
      </c>
      <c r="BP30" s="22">
        <v>0.02</v>
      </c>
      <c r="BQ30" s="22">
        <v>0.02</v>
      </c>
      <c r="BR30" s="22">
        <v>0.03</v>
      </c>
      <c r="BS30" s="22">
        <v>0.03</v>
      </c>
      <c r="BT30" s="22">
        <v>0.03</v>
      </c>
      <c r="BU30" s="22">
        <v>0.03</v>
      </c>
      <c r="BV30" s="22">
        <v>0.03</v>
      </c>
      <c r="BW30" s="22">
        <v>0.03</v>
      </c>
      <c r="BX30" s="22">
        <v>0.03</v>
      </c>
      <c r="BY30" s="22">
        <v>0.03</v>
      </c>
      <c r="BZ30" s="22">
        <v>0.03</v>
      </c>
      <c r="CA30" s="22">
        <v>0.03</v>
      </c>
      <c r="CB30" s="22">
        <v>0.03</v>
      </c>
      <c r="CC30" s="22">
        <v>0.03</v>
      </c>
      <c r="CD30" s="22">
        <v>0.03</v>
      </c>
      <c r="CE30" s="22">
        <v>5.7500000000000002E-2</v>
      </c>
      <c r="CF30" s="22">
        <v>5.7500000000000002E-2</v>
      </c>
      <c r="CG30" s="22">
        <v>5.7500000000000002E-2</v>
      </c>
      <c r="CH30" s="22">
        <v>5.7500000000000002E-2</v>
      </c>
      <c r="CI30" s="22">
        <v>5.7500000000000002E-2</v>
      </c>
      <c r="CJ30" s="22">
        <v>5.7500000000000002E-2</v>
      </c>
      <c r="CK30" s="22">
        <v>5.7500000000000002E-2</v>
      </c>
      <c r="CL30" s="22">
        <v>5.7500000000000002E-2</v>
      </c>
      <c r="CM30" s="22">
        <v>5.7500000000000002E-2</v>
      </c>
      <c r="CN30" s="22">
        <v>5.7500000000000002E-2</v>
      </c>
      <c r="CO30" s="22">
        <v>6.5000000000000002E-2</v>
      </c>
      <c r="CP30" s="22">
        <v>6.5000000000000002E-2</v>
      </c>
      <c r="CQ30" s="22">
        <v>6.5000000000000002E-2</v>
      </c>
      <c r="CR30" s="22">
        <v>6.5000000000000002E-2</v>
      </c>
      <c r="CS30" s="22">
        <v>6.5000000000000002E-2</v>
      </c>
      <c r="CT30" s="22">
        <v>6.5000000000000002E-2</v>
      </c>
      <c r="CU30" s="22">
        <v>6.5000000000000002E-2</v>
      </c>
      <c r="CV30" s="22">
        <v>6.5000000000000002E-2</v>
      </c>
      <c r="CW30" s="22">
        <v>6.5000000000000002E-2</v>
      </c>
      <c r="CX30" s="22">
        <v>6.5000000000000002E-2</v>
      </c>
      <c r="CY30" s="22">
        <v>6.5000000000000002E-2</v>
      </c>
      <c r="CZ30" s="22">
        <v>6.5000000000000002E-2</v>
      </c>
      <c r="DA30" s="22">
        <v>6.5000000000000002E-2</v>
      </c>
      <c r="DB30" s="22">
        <v>6.5000000000000002E-2</v>
      </c>
      <c r="DC30" s="22">
        <v>6.5000000000000002E-2</v>
      </c>
      <c r="DD30" s="22">
        <v>6.5000000000000002E-2</v>
      </c>
      <c r="DE30" s="22">
        <v>6.5000000000000002E-2</v>
      </c>
      <c r="DF30" s="22">
        <v>6.5000000000000002E-2</v>
      </c>
      <c r="DG30" s="22">
        <v>6.5000000000000002E-2</v>
      </c>
      <c r="DH30" s="22">
        <v>6.8499999999999991E-2</v>
      </c>
      <c r="DI30" s="22">
        <v>6.8499999999999991E-2</v>
      </c>
      <c r="DJ30" s="22">
        <v>6.8499999999999991E-2</v>
      </c>
      <c r="DK30" s="22">
        <v>6.8499999999999991E-2</v>
      </c>
      <c r="DL30" s="22">
        <v>6.8499999999999991E-2</v>
      </c>
      <c r="DM30" s="22">
        <v>6.8499999999999991E-2</v>
      </c>
      <c r="DN30" s="22">
        <v>6.8499999999999991E-2</v>
      </c>
      <c r="DO30" s="22">
        <v>6.8499999999999991E-2</v>
      </c>
      <c r="DP30" s="22">
        <v>6.8499999999999991E-2</v>
      </c>
      <c r="DQ30" s="22">
        <v>6.8499999999999991E-2</v>
      </c>
      <c r="DR30" s="22">
        <v>6.8499999999999991E-2</v>
      </c>
      <c r="DS30" s="22">
        <v>6.8499999999999991E-2</v>
      </c>
      <c r="DT30" s="22">
        <v>6.8499999999999991E-2</v>
      </c>
      <c r="DU30" s="22">
        <v>6.8499999999999991E-2</v>
      </c>
      <c r="DV30" s="22">
        <v>6.8499999999999991E-2</v>
      </c>
      <c r="DW30" s="22">
        <v>6.8500000000000005E-2</v>
      </c>
      <c r="DX30" s="22">
        <v>6.8500000000000005E-2</v>
      </c>
      <c r="DY30" s="127">
        <v>6.8500000000000005E-2</v>
      </c>
      <c r="DZ30" s="68"/>
      <c r="EA30" s="68"/>
      <c r="EB30" s="13"/>
      <c r="EC30" s="13"/>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row>
    <row r="31" spans="1:177" ht="15" customHeight="1">
      <c r="A31" s="133" t="s">
        <v>55</v>
      </c>
      <c r="B31" s="22">
        <v>0</v>
      </c>
      <c r="C31" s="22">
        <v>0</v>
      </c>
      <c r="D31" s="22">
        <v>0</v>
      </c>
      <c r="E31" s="22">
        <v>0</v>
      </c>
      <c r="F31" s="22">
        <v>0</v>
      </c>
      <c r="G31" s="22">
        <v>0</v>
      </c>
      <c r="H31" s="22">
        <v>0</v>
      </c>
      <c r="I31" s="22">
        <v>0</v>
      </c>
      <c r="J31" s="22">
        <v>0</v>
      </c>
      <c r="K31" s="22">
        <v>0</v>
      </c>
      <c r="L31" s="22">
        <v>0</v>
      </c>
      <c r="M31" s="22">
        <v>0</v>
      </c>
      <c r="N31" s="22">
        <v>0</v>
      </c>
      <c r="O31" s="22">
        <v>0</v>
      </c>
      <c r="P31" s="22">
        <v>0</v>
      </c>
      <c r="Q31" s="22">
        <v>0</v>
      </c>
      <c r="R31" s="22">
        <v>0</v>
      </c>
      <c r="S31" s="22">
        <v>0</v>
      </c>
      <c r="T31" s="22">
        <v>0</v>
      </c>
      <c r="U31" s="22">
        <v>0</v>
      </c>
      <c r="V31" s="22">
        <v>0</v>
      </c>
      <c r="W31" s="22">
        <v>0</v>
      </c>
      <c r="X31" s="22">
        <v>0</v>
      </c>
      <c r="Y31" s="22">
        <v>0</v>
      </c>
      <c r="Z31" s="22">
        <v>0</v>
      </c>
      <c r="AA31" s="22">
        <v>0</v>
      </c>
      <c r="AB31" s="22">
        <v>0</v>
      </c>
      <c r="AC31" s="22">
        <v>0</v>
      </c>
      <c r="AD31" s="22">
        <v>0</v>
      </c>
      <c r="AE31" s="22">
        <v>0</v>
      </c>
      <c r="AF31" s="22">
        <v>0</v>
      </c>
      <c r="AG31" s="22">
        <v>0</v>
      </c>
      <c r="AH31" s="22">
        <v>0</v>
      </c>
      <c r="AI31" s="22">
        <v>0</v>
      </c>
      <c r="AJ31" s="22">
        <v>0</v>
      </c>
      <c r="AK31" s="22">
        <v>0</v>
      </c>
      <c r="AL31" s="22">
        <v>0</v>
      </c>
      <c r="AM31" s="22">
        <v>0</v>
      </c>
      <c r="AN31" s="22">
        <v>0</v>
      </c>
      <c r="AO31" s="22">
        <v>0</v>
      </c>
      <c r="AP31" s="22">
        <v>0</v>
      </c>
      <c r="AQ31" s="22">
        <v>0</v>
      </c>
      <c r="AR31" s="22">
        <v>0</v>
      </c>
      <c r="AS31" s="22">
        <v>0</v>
      </c>
      <c r="AT31" s="22">
        <v>0</v>
      </c>
      <c r="AU31" s="22">
        <v>0</v>
      </c>
      <c r="AV31" s="22">
        <v>0</v>
      </c>
      <c r="AW31" s="22">
        <v>0</v>
      </c>
      <c r="AX31" s="22">
        <v>0</v>
      </c>
      <c r="AY31" s="22">
        <v>0</v>
      </c>
      <c r="AZ31" s="22">
        <v>0</v>
      </c>
      <c r="BA31" s="22">
        <v>0</v>
      </c>
      <c r="BB31" s="22">
        <v>0</v>
      </c>
      <c r="BC31" s="22">
        <v>0</v>
      </c>
      <c r="BD31" s="22">
        <v>0</v>
      </c>
      <c r="BE31" s="22">
        <v>0</v>
      </c>
      <c r="BF31" s="22">
        <v>0</v>
      </c>
      <c r="BG31" s="22">
        <v>0</v>
      </c>
      <c r="BH31" s="22">
        <v>0</v>
      </c>
      <c r="BI31" s="22">
        <v>0</v>
      </c>
      <c r="BJ31" s="22">
        <v>0</v>
      </c>
      <c r="BK31" s="22">
        <v>0</v>
      </c>
      <c r="BL31" s="22">
        <v>0</v>
      </c>
      <c r="BM31" s="22">
        <v>0</v>
      </c>
      <c r="BN31" s="22">
        <v>0</v>
      </c>
      <c r="BO31" s="22">
        <v>0</v>
      </c>
      <c r="BP31" s="22">
        <v>0</v>
      </c>
      <c r="BQ31" s="22">
        <v>0</v>
      </c>
      <c r="BR31" s="22">
        <v>0</v>
      </c>
      <c r="BS31" s="22">
        <v>0</v>
      </c>
      <c r="BT31" s="22">
        <v>0</v>
      </c>
      <c r="BU31" s="22">
        <v>0</v>
      </c>
      <c r="BV31" s="22">
        <v>0</v>
      </c>
      <c r="BW31" s="22">
        <v>0</v>
      </c>
      <c r="BX31" s="22">
        <v>0</v>
      </c>
      <c r="BY31" s="22">
        <v>0</v>
      </c>
      <c r="BZ31" s="22">
        <v>0</v>
      </c>
      <c r="CA31" s="22">
        <v>0</v>
      </c>
      <c r="CB31" s="22">
        <v>0</v>
      </c>
      <c r="CC31" s="22">
        <v>0</v>
      </c>
      <c r="CD31" s="22">
        <v>0</v>
      </c>
      <c r="CE31" s="22">
        <v>0</v>
      </c>
      <c r="CF31" s="22">
        <v>0</v>
      </c>
      <c r="CG31" s="22">
        <v>0</v>
      </c>
      <c r="CH31" s="22">
        <v>0</v>
      </c>
      <c r="CI31" s="22">
        <v>0</v>
      </c>
      <c r="CJ31" s="22">
        <v>0</v>
      </c>
      <c r="CK31" s="22">
        <v>0</v>
      </c>
      <c r="CL31" s="22">
        <v>0</v>
      </c>
      <c r="CM31" s="22">
        <v>0</v>
      </c>
      <c r="CN31" s="22">
        <v>0</v>
      </c>
      <c r="CO31" s="22">
        <v>0</v>
      </c>
      <c r="CP31" s="22">
        <v>0</v>
      </c>
      <c r="CQ31" s="22">
        <v>0</v>
      </c>
      <c r="CR31" s="22">
        <v>0</v>
      </c>
      <c r="CS31" s="22">
        <v>0</v>
      </c>
      <c r="CT31" s="22">
        <v>0</v>
      </c>
      <c r="CU31" s="22">
        <v>0</v>
      </c>
      <c r="CV31" s="22">
        <v>0</v>
      </c>
      <c r="CW31" s="22">
        <v>0</v>
      </c>
      <c r="CX31" s="22">
        <v>0</v>
      </c>
      <c r="CY31" s="22">
        <v>0</v>
      </c>
      <c r="CZ31" s="22">
        <v>0</v>
      </c>
      <c r="DA31" s="22">
        <v>0</v>
      </c>
      <c r="DB31" s="22">
        <v>0</v>
      </c>
      <c r="DC31" s="22">
        <v>0</v>
      </c>
      <c r="DD31" s="22">
        <v>0</v>
      </c>
      <c r="DE31" s="22">
        <v>0</v>
      </c>
      <c r="DF31" s="22">
        <v>0</v>
      </c>
      <c r="DG31" s="22">
        <v>0</v>
      </c>
      <c r="DH31" s="22">
        <v>0</v>
      </c>
      <c r="DI31" s="22">
        <v>0</v>
      </c>
      <c r="DJ31" s="22">
        <v>0</v>
      </c>
      <c r="DK31" s="22">
        <v>0</v>
      </c>
      <c r="DL31" s="22">
        <v>0</v>
      </c>
      <c r="DM31" s="22">
        <v>0</v>
      </c>
      <c r="DN31" s="22">
        <v>0</v>
      </c>
      <c r="DO31" s="22">
        <v>0</v>
      </c>
      <c r="DP31" s="22">
        <v>0</v>
      </c>
      <c r="DQ31" s="22">
        <v>0</v>
      </c>
      <c r="DR31" s="22">
        <v>0</v>
      </c>
      <c r="DS31" s="22">
        <v>0</v>
      </c>
      <c r="DT31" s="22">
        <v>0</v>
      </c>
      <c r="DU31" s="22">
        <v>0</v>
      </c>
      <c r="DV31" s="22">
        <v>0</v>
      </c>
      <c r="DW31" s="22">
        <v>0</v>
      </c>
      <c r="DX31" s="22">
        <v>0</v>
      </c>
      <c r="DY31" s="127">
        <v>0</v>
      </c>
      <c r="DZ31" s="68"/>
      <c r="EA31" s="68"/>
      <c r="EB31" s="13"/>
      <c r="EC31" s="13"/>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row>
    <row r="32" spans="1:177" ht="15" customHeight="1">
      <c r="A32" s="133" t="s">
        <v>56</v>
      </c>
      <c r="B32" s="22">
        <v>0</v>
      </c>
      <c r="C32" s="22">
        <v>0</v>
      </c>
      <c r="D32" s="22">
        <v>0</v>
      </c>
      <c r="E32" s="22">
        <v>0</v>
      </c>
      <c r="F32" s="22">
        <v>0</v>
      </c>
      <c r="G32" s="22">
        <v>0</v>
      </c>
      <c r="H32" s="22">
        <v>0</v>
      </c>
      <c r="I32" s="22">
        <v>0</v>
      </c>
      <c r="J32" s="22">
        <v>0</v>
      </c>
      <c r="K32" s="22">
        <v>0</v>
      </c>
      <c r="L32" s="22">
        <v>0</v>
      </c>
      <c r="M32" s="22">
        <v>0</v>
      </c>
      <c r="N32" s="22">
        <v>0</v>
      </c>
      <c r="O32" s="22">
        <v>0</v>
      </c>
      <c r="P32" s="22">
        <v>0</v>
      </c>
      <c r="Q32" s="22">
        <v>0</v>
      </c>
      <c r="R32" s="22">
        <v>0</v>
      </c>
      <c r="S32" s="22">
        <v>0</v>
      </c>
      <c r="T32" s="22">
        <v>0</v>
      </c>
      <c r="U32" s="22">
        <v>0</v>
      </c>
      <c r="V32" s="22">
        <v>0</v>
      </c>
      <c r="W32" s="22">
        <v>0</v>
      </c>
      <c r="X32" s="22">
        <v>0</v>
      </c>
      <c r="Y32" s="22">
        <v>0</v>
      </c>
      <c r="Z32" s="22">
        <v>0</v>
      </c>
      <c r="AA32" s="22">
        <v>0</v>
      </c>
      <c r="AB32" s="22">
        <v>0</v>
      </c>
      <c r="AC32" s="22">
        <v>0</v>
      </c>
      <c r="AD32" s="22">
        <v>0</v>
      </c>
      <c r="AE32" s="22">
        <v>0</v>
      </c>
      <c r="AF32" s="22">
        <v>0</v>
      </c>
      <c r="AG32" s="22">
        <v>0</v>
      </c>
      <c r="AH32" s="22">
        <v>0</v>
      </c>
      <c r="AI32" s="22">
        <v>0</v>
      </c>
      <c r="AJ32" s="22">
        <v>0</v>
      </c>
      <c r="AK32" s="22">
        <v>0.02</v>
      </c>
      <c r="AL32" s="22">
        <v>0</v>
      </c>
      <c r="AM32" s="22">
        <v>0</v>
      </c>
      <c r="AN32" s="22">
        <v>0</v>
      </c>
      <c r="AO32" s="22">
        <v>0</v>
      </c>
      <c r="AP32" s="22">
        <v>0</v>
      </c>
      <c r="AQ32" s="22">
        <v>0</v>
      </c>
      <c r="AR32" s="22">
        <v>0</v>
      </c>
      <c r="AS32" s="22">
        <v>0</v>
      </c>
      <c r="AT32" s="22">
        <v>0</v>
      </c>
      <c r="AU32" s="22">
        <v>0</v>
      </c>
      <c r="AV32" s="22">
        <v>0</v>
      </c>
      <c r="AW32" s="22">
        <v>0</v>
      </c>
      <c r="AX32" s="22">
        <v>0</v>
      </c>
      <c r="AY32" s="22">
        <v>0</v>
      </c>
      <c r="AZ32" s="22">
        <v>0</v>
      </c>
      <c r="BA32" s="22">
        <v>0</v>
      </c>
      <c r="BB32" s="22">
        <v>0</v>
      </c>
      <c r="BC32" s="22">
        <v>0</v>
      </c>
      <c r="BD32" s="22">
        <v>0</v>
      </c>
      <c r="BE32" s="22">
        <v>0</v>
      </c>
      <c r="BF32" s="22">
        <v>0</v>
      </c>
      <c r="BG32" s="22">
        <v>0</v>
      </c>
      <c r="BH32" s="22">
        <v>0</v>
      </c>
      <c r="BI32" s="22">
        <v>0</v>
      </c>
      <c r="BJ32" s="22">
        <v>0</v>
      </c>
      <c r="BK32" s="22">
        <v>0</v>
      </c>
      <c r="BL32" s="22">
        <v>0</v>
      </c>
      <c r="BM32" s="22">
        <v>0</v>
      </c>
      <c r="BN32" s="22">
        <v>0</v>
      </c>
      <c r="BO32" s="22">
        <v>0</v>
      </c>
      <c r="BP32" s="22">
        <v>0</v>
      </c>
      <c r="BQ32" s="22">
        <v>0.03</v>
      </c>
      <c r="BR32" s="22">
        <v>0.03</v>
      </c>
      <c r="BS32" s="22">
        <v>0.03</v>
      </c>
      <c r="BT32" s="22">
        <v>0.03</v>
      </c>
      <c r="BU32" s="22">
        <v>0.05</v>
      </c>
      <c r="BV32" s="22">
        <v>0.05</v>
      </c>
      <c r="BW32" s="22">
        <v>0.05</v>
      </c>
      <c r="BX32" s="22">
        <v>0.05</v>
      </c>
      <c r="BY32" s="22">
        <v>0.05</v>
      </c>
      <c r="BZ32" s="22">
        <v>0.05</v>
      </c>
      <c r="CA32" s="22">
        <v>0.05</v>
      </c>
      <c r="CB32" s="22">
        <v>0.05</v>
      </c>
      <c r="CC32" s="22">
        <v>0.05</v>
      </c>
      <c r="CD32" s="22">
        <v>0.05</v>
      </c>
      <c r="CE32" s="22">
        <v>0.05</v>
      </c>
      <c r="CF32" s="22">
        <v>0.05</v>
      </c>
      <c r="CG32" s="22">
        <v>0.06</v>
      </c>
      <c r="CH32" s="22">
        <v>0.06</v>
      </c>
      <c r="CI32" s="22">
        <v>0.06</v>
      </c>
      <c r="CJ32" s="22">
        <v>0.06</v>
      </c>
      <c r="CK32" s="22">
        <v>0.06</v>
      </c>
      <c r="CL32" s="22">
        <v>0.06</v>
      </c>
      <c r="CM32" s="22">
        <v>0.06</v>
      </c>
      <c r="CN32" s="22">
        <v>7.0000000000000007E-2</v>
      </c>
      <c r="CO32" s="22">
        <v>7.0000000000000007E-2</v>
      </c>
      <c r="CP32" s="22">
        <v>0.06</v>
      </c>
      <c r="CQ32" s="22">
        <v>0.06</v>
      </c>
      <c r="CR32" s="22">
        <v>0.06</v>
      </c>
      <c r="CS32" s="22">
        <v>0.06</v>
      </c>
      <c r="CT32" s="22">
        <v>0.06</v>
      </c>
      <c r="CU32" s="22">
        <v>0.06</v>
      </c>
      <c r="CV32" s="22">
        <v>0.06</v>
      </c>
      <c r="CW32" s="22">
        <v>0.06</v>
      </c>
      <c r="CX32" s="22">
        <v>0.06</v>
      </c>
      <c r="CY32" s="22">
        <v>0.06</v>
      </c>
      <c r="CZ32" s="22">
        <v>0.06</v>
      </c>
      <c r="DA32" s="22">
        <v>0.06</v>
      </c>
      <c r="DB32" s="22">
        <v>0.06</v>
      </c>
      <c r="DC32" s="22">
        <v>0.06</v>
      </c>
      <c r="DD32" s="22">
        <v>0.06</v>
      </c>
      <c r="DE32" s="22">
        <v>7.0000000000000007E-2</v>
      </c>
      <c r="DF32" s="22">
        <v>7.0000000000000007E-2</v>
      </c>
      <c r="DG32" s="22">
        <v>7.0000000000000007E-2</v>
      </c>
      <c r="DH32" s="22">
        <v>7.0000000000000007E-2</v>
      </c>
      <c r="DI32" s="22">
        <v>7.0000000000000007E-2</v>
      </c>
      <c r="DJ32" s="22">
        <v>7.0000000000000007E-2</v>
      </c>
      <c r="DK32" s="22">
        <v>7.0000000000000007E-2</v>
      </c>
      <c r="DL32" s="22">
        <v>7.0000000000000007E-2</v>
      </c>
      <c r="DM32" s="22">
        <v>7.0000000000000007E-2</v>
      </c>
      <c r="DN32" s="22">
        <v>7.0000000000000007E-2</v>
      </c>
      <c r="DO32" s="22">
        <v>6.8750000000000006E-2</v>
      </c>
      <c r="DP32" s="22">
        <v>6.6250000000000003E-2</v>
      </c>
      <c r="DQ32" s="22">
        <v>6.6250000000000003E-2</v>
      </c>
      <c r="DR32" s="22">
        <v>6.6250000000000003E-2</v>
      </c>
      <c r="DS32" s="22">
        <v>6.6250000000000003E-2</v>
      </c>
      <c r="DT32" s="22">
        <v>6.6250000000000003E-2</v>
      </c>
      <c r="DU32" s="22">
        <v>6.6250000000000003E-2</v>
      </c>
      <c r="DV32" s="22">
        <v>6.6250000000000003E-2</v>
      </c>
      <c r="DW32" s="22">
        <v>6.6250000000000003E-2</v>
      </c>
      <c r="DX32" s="22">
        <v>6.6250000000000003E-2</v>
      </c>
      <c r="DY32" s="127">
        <v>6.6250000000000003E-2</v>
      </c>
      <c r="DZ32" s="68"/>
      <c r="EA32" s="68"/>
      <c r="EB32" s="13"/>
      <c r="EC32" s="13"/>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row>
    <row r="33" spans="1:177" ht="15" customHeight="1">
      <c r="A33" s="134" t="s">
        <v>57</v>
      </c>
      <c r="B33" s="22">
        <v>0</v>
      </c>
      <c r="C33" s="22">
        <v>0</v>
      </c>
      <c r="D33" s="22">
        <v>0</v>
      </c>
      <c r="E33" s="22">
        <v>0</v>
      </c>
      <c r="F33" s="22">
        <v>0</v>
      </c>
      <c r="G33" s="22">
        <v>0</v>
      </c>
      <c r="H33" s="22">
        <v>0</v>
      </c>
      <c r="I33" s="22">
        <v>0</v>
      </c>
      <c r="J33" s="22">
        <v>0</v>
      </c>
      <c r="K33" s="22">
        <v>0</v>
      </c>
      <c r="L33" s="22">
        <v>0</v>
      </c>
      <c r="M33" s="22">
        <v>0</v>
      </c>
      <c r="N33" s="22">
        <v>0</v>
      </c>
      <c r="O33" s="22">
        <v>0</v>
      </c>
      <c r="P33" s="22">
        <v>0</v>
      </c>
      <c r="Q33" s="22">
        <v>0</v>
      </c>
      <c r="R33" s="22">
        <v>0</v>
      </c>
      <c r="S33" s="22">
        <v>0</v>
      </c>
      <c r="T33" s="22">
        <v>0</v>
      </c>
      <c r="U33" s="22">
        <v>0</v>
      </c>
      <c r="V33" s="22">
        <v>0</v>
      </c>
      <c r="W33" s="22">
        <v>0</v>
      </c>
      <c r="X33" s="22">
        <v>0</v>
      </c>
      <c r="Y33" s="22">
        <v>0</v>
      </c>
      <c r="Z33" s="22">
        <v>0</v>
      </c>
      <c r="AA33" s="22">
        <v>0</v>
      </c>
      <c r="AB33" s="22">
        <v>0</v>
      </c>
      <c r="AC33" s="22">
        <v>0</v>
      </c>
      <c r="AD33" s="22">
        <v>0</v>
      </c>
      <c r="AE33" s="22">
        <v>0</v>
      </c>
      <c r="AF33" s="22">
        <v>0</v>
      </c>
      <c r="AG33" s="22">
        <v>0</v>
      </c>
      <c r="AH33" s="22">
        <v>0</v>
      </c>
      <c r="AI33" s="22">
        <v>0.02</v>
      </c>
      <c r="AJ33" s="22">
        <v>0.02</v>
      </c>
      <c r="AK33" s="22">
        <v>0.02</v>
      </c>
      <c r="AL33" s="22">
        <v>0.02</v>
      </c>
      <c r="AM33" s="22">
        <v>0.02</v>
      </c>
      <c r="AN33" s="22">
        <v>0.02</v>
      </c>
      <c r="AO33" s="22">
        <v>0.02</v>
      </c>
      <c r="AP33" s="22">
        <v>0.02</v>
      </c>
      <c r="AQ33" s="22">
        <v>0.02</v>
      </c>
      <c r="AR33" s="22">
        <v>0.02</v>
      </c>
      <c r="AS33" s="22">
        <v>0.02</v>
      </c>
      <c r="AT33" s="22">
        <v>0.02</v>
      </c>
      <c r="AU33" s="22">
        <v>0.02</v>
      </c>
      <c r="AV33" s="22">
        <v>0.02</v>
      </c>
      <c r="AW33" s="22">
        <v>0.02</v>
      </c>
      <c r="AX33" s="22">
        <v>0.02</v>
      </c>
      <c r="AY33" s="22">
        <v>0.03</v>
      </c>
      <c r="AZ33" s="22">
        <v>0.03</v>
      </c>
      <c r="BA33" s="22">
        <v>0.03</v>
      </c>
      <c r="BB33" s="22">
        <v>0.02</v>
      </c>
      <c r="BC33" s="22">
        <v>0.02</v>
      </c>
      <c r="BD33" s="22">
        <v>0.02</v>
      </c>
      <c r="BE33" s="22">
        <v>0.02</v>
      </c>
      <c r="BF33" s="22">
        <v>0.02</v>
      </c>
      <c r="BG33" s="22">
        <v>0.02</v>
      </c>
      <c r="BH33" s="22">
        <v>0.02</v>
      </c>
      <c r="BI33" s="22">
        <v>0.02</v>
      </c>
      <c r="BJ33" s="22">
        <v>0.02</v>
      </c>
      <c r="BK33" s="22">
        <v>0.02</v>
      </c>
      <c r="BL33" s="22">
        <v>0.02</v>
      </c>
      <c r="BM33" s="22">
        <v>0.02</v>
      </c>
      <c r="BN33" s="22">
        <v>0.03</v>
      </c>
      <c r="BO33" s="22">
        <v>0.03</v>
      </c>
      <c r="BP33" s="22">
        <v>0.03</v>
      </c>
      <c r="BQ33" s="22">
        <v>0.03</v>
      </c>
      <c r="BR33" s="22">
        <v>0.03</v>
      </c>
      <c r="BS33" s="22">
        <v>0.03</v>
      </c>
      <c r="BT33" s="22">
        <v>0.04</v>
      </c>
      <c r="BU33" s="22">
        <v>0.04</v>
      </c>
      <c r="BV33" s="22">
        <v>0.04</v>
      </c>
      <c r="BW33" s="22">
        <v>0.04</v>
      </c>
      <c r="BX33" s="22">
        <v>0.04</v>
      </c>
      <c r="BY33" s="22">
        <v>0.04</v>
      </c>
      <c r="BZ33" s="22">
        <v>0.04</v>
      </c>
      <c r="CA33" s="22">
        <v>0.04</v>
      </c>
      <c r="CB33" s="22">
        <v>3.7499999999999999E-2</v>
      </c>
      <c r="CC33" s="22">
        <v>3.7499999999999999E-2</v>
      </c>
      <c r="CD33" s="22">
        <v>3.7499999999999999E-2</v>
      </c>
      <c r="CE33" s="22">
        <v>3.5000000000000003E-2</v>
      </c>
      <c r="CF33" s="22">
        <v>3.5000000000000003E-2</v>
      </c>
      <c r="CG33" s="22">
        <v>3.7499999999999999E-2</v>
      </c>
      <c r="CH33" s="22">
        <v>3.7499999999999999E-2</v>
      </c>
      <c r="CI33" s="22">
        <v>3.7499999999999999E-2</v>
      </c>
      <c r="CJ33" s="22">
        <v>3.7499999999999999E-2</v>
      </c>
      <c r="CK33" s="22">
        <v>3.7499999999999999E-2</v>
      </c>
      <c r="CL33" s="22">
        <v>3.7499999999999999E-2</v>
      </c>
      <c r="CM33" s="22">
        <v>3.7499999999999999E-2</v>
      </c>
      <c r="CN33" s="22">
        <v>4.4999999999999998E-2</v>
      </c>
      <c r="CO33" s="22">
        <v>4.4999999999999998E-2</v>
      </c>
      <c r="CP33" s="22">
        <v>4.4999999999999998E-2</v>
      </c>
      <c r="CQ33" s="22">
        <v>4.4999999999999998E-2</v>
      </c>
      <c r="CR33" s="22">
        <v>4.4999999999999998E-2</v>
      </c>
      <c r="CS33" s="22">
        <v>4.4999999999999998E-2</v>
      </c>
      <c r="CT33" s="22">
        <v>4.4999999999999998E-2</v>
      </c>
      <c r="CU33" s="22">
        <v>4.4999999999999998E-2</v>
      </c>
      <c r="CV33" s="22">
        <v>4.4999999999999998E-2</v>
      </c>
      <c r="CW33" s="22">
        <v>4.4999999999999998E-2</v>
      </c>
      <c r="CX33" s="22">
        <v>4.4999999999999998E-2</v>
      </c>
      <c r="CY33" s="22">
        <v>4.4999999999999998E-2</v>
      </c>
      <c r="CZ33" s="22">
        <v>4.4999999999999998E-2</v>
      </c>
      <c r="DA33" s="22">
        <v>4.4999999999999998E-2</v>
      </c>
      <c r="DB33" s="22">
        <v>4.4999999999999998E-2</v>
      </c>
      <c r="DC33" s="22">
        <v>0.05</v>
      </c>
      <c r="DD33" s="22">
        <v>0.05</v>
      </c>
      <c r="DE33" s="22">
        <v>0.05</v>
      </c>
      <c r="DF33" s="22">
        <v>0.05</v>
      </c>
      <c r="DG33" s="22">
        <v>0.05</v>
      </c>
      <c r="DH33" s="22">
        <v>5.1249999999999997E-2</v>
      </c>
      <c r="DI33" s="22">
        <v>5.1249999999999997E-2</v>
      </c>
      <c r="DJ33" s="22">
        <v>5.1249999999999997E-2</v>
      </c>
      <c r="DK33" s="22">
        <v>5.1249999999999997E-2</v>
      </c>
      <c r="DL33" s="22">
        <v>5.1249999999999997E-2</v>
      </c>
      <c r="DM33" s="22">
        <v>5.1249999999999997E-2</v>
      </c>
      <c r="DN33" s="22">
        <v>5.1249999999999997E-2</v>
      </c>
      <c r="DO33" s="22">
        <v>5.1249999999999997E-2</v>
      </c>
      <c r="DP33" s="22">
        <v>5.1249999999999997E-2</v>
      </c>
      <c r="DQ33" s="22">
        <v>5.1249999999999997E-2</v>
      </c>
      <c r="DR33" s="22">
        <v>5.1249999999999997E-2</v>
      </c>
      <c r="DS33" s="22">
        <v>5.1249999999999997E-2</v>
      </c>
      <c r="DT33" s="22">
        <v>0.05</v>
      </c>
      <c r="DU33" s="22">
        <v>4.8750000000000002E-2</v>
      </c>
      <c r="DV33" s="22">
        <v>4.8750000000000002E-2</v>
      </c>
      <c r="DW33" s="22">
        <v>4.8750000000000002E-2</v>
      </c>
      <c r="DX33" s="22">
        <v>4.8750000000000002E-2</v>
      </c>
      <c r="DY33" s="127">
        <v>4.8750000000000002E-2</v>
      </c>
      <c r="DZ33" s="68"/>
      <c r="EA33" s="68"/>
      <c r="EB33" s="13"/>
      <c r="EC33" s="13"/>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row>
    <row r="34" spans="1:177" ht="15" customHeight="1">
      <c r="A34" s="133" t="s">
        <v>58</v>
      </c>
      <c r="B34" s="22">
        <v>0</v>
      </c>
      <c r="C34" s="22">
        <v>0</v>
      </c>
      <c r="D34" s="22">
        <v>0</v>
      </c>
      <c r="E34" s="22">
        <v>0</v>
      </c>
      <c r="F34" s="22">
        <v>0</v>
      </c>
      <c r="G34" s="22">
        <v>0</v>
      </c>
      <c r="H34" s="22">
        <v>0</v>
      </c>
      <c r="I34" s="22">
        <v>0</v>
      </c>
      <c r="J34" s="22">
        <v>0</v>
      </c>
      <c r="K34" s="22">
        <v>0</v>
      </c>
      <c r="L34" s="22">
        <v>0</v>
      </c>
      <c r="M34" s="22">
        <v>0</v>
      </c>
      <c r="N34" s="22">
        <v>0</v>
      </c>
      <c r="O34" s="22">
        <v>0</v>
      </c>
      <c r="P34" s="22">
        <v>0</v>
      </c>
      <c r="Q34" s="22">
        <v>0</v>
      </c>
      <c r="R34" s="22">
        <v>0</v>
      </c>
      <c r="S34" s="22">
        <v>0</v>
      </c>
      <c r="T34" s="22">
        <v>0</v>
      </c>
      <c r="U34" s="22">
        <v>0</v>
      </c>
      <c r="V34" s="22">
        <v>0</v>
      </c>
      <c r="W34" s="22">
        <v>0</v>
      </c>
      <c r="X34" s="22">
        <v>0</v>
      </c>
      <c r="Y34" s="22">
        <v>0</v>
      </c>
      <c r="Z34" s="22">
        <v>0</v>
      </c>
      <c r="AA34" s="22">
        <v>0</v>
      </c>
      <c r="AB34" s="22">
        <v>0</v>
      </c>
      <c r="AC34" s="22">
        <v>0</v>
      </c>
      <c r="AD34" s="22">
        <v>0</v>
      </c>
      <c r="AE34" s="22">
        <v>0</v>
      </c>
      <c r="AF34" s="22">
        <v>0</v>
      </c>
      <c r="AG34" s="22">
        <v>0</v>
      </c>
      <c r="AH34" s="22">
        <v>0</v>
      </c>
      <c r="AI34" s="22">
        <v>0</v>
      </c>
      <c r="AJ34" s="22">
        <v>0</v>
      </c>
      <c r="AK34" s="22">
        <v>0</v>
      </c>
      <c r="AL34" s="22">
        <v>0</v>
      </c>
      <c r="AM34" s="22">
        <v>0</v>
      </c>
      <c r="AN34" s="22">
        <v>0</v>
      </c>
      <c r="AO34" s="22">
        <v>0</v>
      </c>
      <c r="AP34" s="22">
        <v>0</v>
      </c>
      <c r="AQ34" s="22">
        <v>0</v>
      </c>
      <c r="AR34" s="22">
        <v>0</v>
      </c>
      <c r="AS34" s="22">
        <v>0</v>
      </c>
      <c r="AT34" s="22">
        <v>0</v>
      </c>
      <c r="AU34" s="22">
        <v>0</v>
      </c>
      <c r="AV34" s="22">
        <v>0</v>
      </c>
      <c r="AW34" s="22">
        <v>0</v>
      </c>
      <c r="AX34" s="22">
        <v>0</v>
      </c>
      <c r="AY34" s="22">
        <v>0</v>
      </c>
      <c r="AZ34" s="22">
        <v>0</v>
      </c>
      <c r="BA34" s="22">
        <v>0</v>
      </c>
      <c r="BB34" s="22">
        <v>0</v>
      </c>
      <c r="BC34" s="22">
        <v>0</v>
      </c>
      <c r="BD34" s="22">
        <v>0</v>
      </c>
      <c r="BE34" s="22">
        <v>0</v>
      </c>
      <c r="BF34" s="22">
        <v>0</v>
      </c>
      <c r="BG34" s="22">
        <v>0</v>
      </c>
      <c r="BH34" s="22">
        <v>0</v>
      </c>
      <c r="BI34" s="22">
        <v>0</v>
      </c>
      <c r="BJ34" s="22">
        <v>0</v>
      </c>
      <c r="BK34" s="22">
        <v>0</v>
      </c>
      <c r="BL34" s="22">
        <v>0</v>
      </c>
      <c r="BM34" s="22">
        <v>0</v>
      </c>
      <c r="BN34" s="22">
        <v>0</v>
      </c>
      <c r="BO34" s="22">
        <v>0</v>
      </c>
      <c r="BP34" s="22">
        <v>0.02</v>
      </c>
      <c r="BQ34" s="22">
        <v>0.02</v>
      </c>
      <c r="BR34" s="22">
        <v>0.02</v>
      </c>
      <c r="BS34" s="22">
        <v>0.02</v>
      </c>
      <c r="BT34" s="22">
        <v>0.03</v>
      </c>
      <c r="BU34" s="22">
        <v>0.03</v>
      </c>
      <c r="BV34" s="22">
        <v>0.04</v>
      </c>
      <c r="BW34" s="22">
        <v>0.04</v>
      </c>
      <c r="BX34" s="22">
        <v>0.04</v>
      </c>
      <c r="BY34" s="22">
        <v>0.04</v>
      </c>
      <c r="BZ34" s="22">
        <v>0.04</v>
      </c>
      <c r="CA34" s="22">
        <v>0.04</v>
      </c>
      <c r="CB34" s="22">
        <v>0.04</v>
      </c>
      <c r="CC34" s="22">
        <v>0.04</v>
      </c>
      <c r="CD34" s="22">
        <v>0.04</v>
      </c>
      <c r="CE34" s="22">
        <v>0.04</v>
      </c>
      <c r="CF34" s="22">
        <v>0.04</v>
      </c>
      <c r="CG34" s="22">
        <v>0.04</v>
      </c>
      <c r="CH34" s="22">
        <v>0.04</v>
      </c>
      <c r="CI34" s="22">
        <v>0.04</v>
      </c>
      <c r="CJ34" s="22">
        <v>0.04</v>
      </c>
      <c r="CK34" s="22">
        <v>0.04</v>
      </c>
      <c r="CL34" s="22">
        <v>0.04</v>
      </c>
      <c r="CM34" s="22">
        <v>0.04</v>
      </c>
      <c r="CN34" s="22">
        <v>0.04</v>
      </c>
      <c r="CO34" s="22">
        <v>0.04</v>
      </c>
      <c r="CP34" s="22">
        <v>0.04</v>
      </c>
      <c r="CQ34" s="22">
        <v>0.04</v>
      </c>
      <c r="CR34" s="22">
        <v>0.04</v>
      </c>
      <c r="CS34" s="22">
        <v>0.04</v>
      </c>
      <c r="CT34" s="22">
        <v>0.04</v>
      </c>
      <c r="CU34" s="22">
        <v>0.04</v>
      </c>
      <c r="CV34" s="22">
        <v>0.04</v>
      </c>
      <c r="CW34" s="22">
        <v>0.04</v>
      </c>
      <c r="CX34" s="22">
        <v>0.04</v>
      </c>
      <c r="CY34" s="22">
        <v>0.04</v>
      </c>
      <c r="CZ34" s="22">
        <v>0.04</v>
      </c>
      <c r="DA34" s="22">
        <v>0.04</v>
      </c>
      <c r="DB34" s="22">
        <v>4.2500000000000003E-2</v>
      </c>
      <c r="DC34" s="22">
        <v>4.2500000000000003E-2</v>
      </c>
      <c r="DD34" s="22">
        <v>0.04</v>
      </c>
      <c r="DE34" s="22">
        <v>0.04</v>
      </c>
      <c r="DF34" s="22">
        <v>0.04</v>
      </c>
      <c r="DG34" s="22">
        <v>0.04</v>
      </c>
      <c r="DH34" s="22">
        <v>0.04</v>
      </c>
      <c r="DI34" s="22">
        <v>0.04</v>
      </c>
      <c r="DJ34" s="22">
        <v>0.04</v>
      </c>
      <c r="DK34" s="22">
        <v>0.04</v>
      </c>
      <c r="DL34" s="22">
        <v>0.04</v>
      </c>
      <c r="DM34" s="22">
        <v>0.04</v>
      </c>
      <c r="DN34" s="22">
        <v>0.04</v>
      </c>
      <c r="DO34" s="22">
        <v>0.04</v>
      </c>
      <c r="DP34" s="22">
        <v>0.04</v>
      </c>
      <c r="DQ34" s="22">
        <v>0.04</v>
      </c>
      <c r="DR34" s="22">
        <v>0.04</v>
      </c>
      <c r="DS34" s="22">
        <v>0.04</v>
      </c>
      <c r="DT34" s="22">
        <v>0.04</v>
      </c>
      <c r="DU34" s="22">
        <v>0.04</v>
      </c>
      <c r="DV34" s="22">
        <v>0.04</v>
      </c>
      <c r="DW34" s="22">
        <v>0.04</v>
      </c>
      <c r="DX34" s="22">
        <v>0.04</v>
      </c>
      <c r="DY34" s="127">
        <v>0.04</v>
      </c>
      <c r="DZ34" s="68"/>
      <c r="EA34" s="68"/>
      <c r="EB34" s="13"/>
      <c r="EC34" s="13"/>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row>
    <row r="35" spans="1:177" ht="15" customHeight="1">
      <c r="A35" s="133" t="s">
        <v>59</v>
      </c>
      <c r="B35" s="22">
        <v>0</v>
      </c>
      <c r="C35" s="22">
        <v>0</v>
      </c>
      <c r="D35" s="22">
        <v>0</v>
      </c>
      <c r="E35" s="22">
        <v>0</v>
      </c>
      <c r="F35" s="22">
        <v>0</v>
      </c>
      <c r="G35" s="22">
        <v>0</v>
      </c>
      <c r="H35" s="22">
        <v>0</v>
      </c>
      <c r="I35" s="22">
        <v>0</v>
      </c>
      <c r="J35" s="22">
        <v>0</v>
      </c>
      <c r="K35" s="22">
        <v>0</v>
      </c>
      <c r="L35" s="22">
        <v>0</v>
      </c>
      <c r="M35" s="22">
        <v>0</v>
      </c>
      <c r="N35" s="22">
        <v>0</v>
      </c>
      <c r="O35" s="22">
        <v>0</v>
      </c>
      <c r="P35" s="22">
        <v>0</v>
      </c>
      <c r="Q35" s="22">
        <v>0</v>
      </c>
      <c r="R35" s="22">
        <v>0</v>
      </c>
      <c r="S35" s="22">
        <v>0</v>
      </c>
      <c r="T35" s="22">
        <v>0</v>
      </c>
      <c r="U35" s="22">
        <v>0</v>
      </c>
      <c r="V35" s="22">
        <v>0</v>
      </c>
      <c r="W35" s="22">
        <v>0</v>
      </c>
      <c r="X35" s="22">
        <v>0</v>
      </c>
      <c r="Y35" s="22">
        <v>0</v>
      </c>
      <c r="Z35" s="22">
        <v>0</v>
      </c>
      <c r="AA35" s="22">
        <v>0</v>
      </c>
      <c r="AB35" s="22">
        <v>0</v>
      </c>
      <c r="AC35" s="22">
        <v>0</v>
      </c>
      <c r="AD35" s="22">
        <v>0</v>
      </c>
      <c r="AE35" s="22">
        <v>0</v>
      </c>
      <c r="AF35" s="22">
        <v>0</v>
      </c>
      <c r="AG35" s="22">
        <v>0</v>
      </c>
      <c r="AH35" s="22">
        <v>0</v>
      </c>
      <c r="AI35" s="22">
        <v>0.03</v>
      </c>
      <c r="AJ35" s="22">
        <v>0.03</v>
      </c>
      <c r="AK35" s="22">
        <v>0.03</v>
      </c>
      <c r="AL35" s="22">
        <v>0.03</v>
      </c>
      <c r="AM35" s="22">
        <v>0.03</v>
      </c>
      <c r="AN35" s="22">
        <v>0.03</v>
      </c>
      <c r="AO35" s="22">
        <v>0.03</v>
      </c>
      <c r="AP35" s="22">
        <v>0.03</v>
      </c>
      <c r="AQ35" s="22">
        <v>0.03</v>
      </c>
      <c r="AR35" s="22">
        <v>0.03</v>
      </c>
      <c r="AS35" s="22">
        <v>0.03</v>
      </c>
      <c r="AT35" s="22">
        <v>0.03</v>
      </c>
      <c r="AU35" s="22">
        <v>0.03</v>
      </c>
      <c r="AV35" s="22">
        <v>0.03</v>
      </c>
      <c r="AW35" s="22">
        <v>0.03</v>
      </c>
      <c r="AX35" s="22">
        <v>0.03</v>
      </c>
      <c r="AY35" s="22">
        <v>0.03</v>
      </c>
      <c r="AZ35" s="22">
        <v>0.03</v>
      </c>
      <c r="BA35" s="22">
        <v>0.03</v>
      </c>
      <c r="BB35" s="22">
        <v>0.03</v>
      </c>
      <c r="BC35" s="22">
        <v>0.03</v>
      </c>
      <c r="BD35" s="22">
        <v>0.03</v>
      </c>
      <c r="BE35" s="22">
        <v>0.03</v>
      </c>
      <c r="BF35" s="22">
        <v>0.03</v>
      </c>
      <c r="BG35" s="22">
        <v>0.03</v>
      </c>
      <c r="BH35" s="22">
        <v>0.03</v>
      </c>
      <c r="BI35" s="22">
        <v>0.03</v>
      </c>
      <c r="BJ35" s="22">
        <v>0.03</v>
      </c>
      <c r="BK35" s="22">
        <v>0.03</v>
      </c>
      <c r="BL35" s="22">
        <v>0.03</v>
      </c>
      <c r="BM35" s="22">
        <v>0.03</v>
      </c>
      <c r="BN35" s="22">
        <v>0.03</v>
      </c>
      <c r="BO35" s="22">
        <v>0.03</v>
      </c>
      <c r="BP35" s="22">
        <v>0.03</v>
      </c>
      <c r="BQ35" s="22">
        <v>0.03</v>
      </c>
      <c r="BR35" s="22">
        <v>0.03</v>
      </c>
      <c r="BS35" s="22">
        <v>0.03</v>
      </c>
      <c r="BT35" s="22">
        <v>0.03</v>
      </c>
      <c r="BU35" s="22">
        <v>0.03</v>
      </c>
      <c r="BV35" s="22">
        <v>0.03</v>
      </c>
      <c r="BW35" s="22">
        <v>0.03</v>
      </c>
      <c r="BX35" s="22">
        <v>0.03</v>
      </c>
      <c r="BY35" s="22">
        <v>0.03</v>
      </c>
      <c r="BZ35" s="22">
        <v>0.03</v>
      </c>
      <c r="CA35" s="22">
        <v>0.03</v>
      </c>
      <c r="CB35" s="22">
        <v>0.03</v>
      </c>
      <c r="CC35" s="22">
        <v>0.03</v>
      </c>
      <c r="CD35" s="22">
        <v>0.03</v>
      </c>
      <c r="CE35" s="22">
        <v>0.03</v>
      </c>
      <c r="CF35" s="22">
        <v>0.03</v>
      </c>
      <c r="CG35" s="22">
        <v>0.03</v>
      </c>
      <c r="CH35" s="22">
        <v>0.03</v>
      </c>
      <c r="CI35" s="22">
        <v>0.03</v>
      </c>
      <c r="CJ35" s="22">
        <v>0.03</v>
      </c>
      <c r="CK35" s="22">
        <v>0.03</v>
      </c>
      <c r="CL35" s="22">
        <v>0.03</v>
      </c>
      <c r="CM35" s="22">
        <v>0.03</v>
      </c>
      <c r="CN35" s="22">
        <v>0.03</v>
      </c>
      <c r="CO35" s="22">
        <v>0.04</v>
      </c>
      <c r="CP35" s="22">
        <v>0.04</v>
      </c>
      <c r="CQ35" s="22">
        <v>0.04</v>
      </c>
      <c r="CR35" s="22">
        <v>0.04</v>
      </c>
      <c r="CS35" s="22">
        <v>0.04</v>
      </c>
      <c r="CT35" s="22">
        <v>0.04</v>
      </c>
      <c r="CU35" s="22">
        <v>0.04</v>
      </c>
      <c r="CV35" s="22">
        <v>0.04</v>
      </c>
      <c r="CW35" s="22">
        <v>0.04</v>
      </c>
      <c r="CX35" s="22">
        <v>0.04</v>
      </c>
      <c r="CY35" s="22">
        <v>4.4999999999999998E-2</v>
      </c>
      <c r="CZ35" s="22">
        <v>4.4999999999999998E-2</v>
      </c>
      <c r="DA35" s="22">
        <v>4.4999999999999998E-2</v>
      </c>
      <c r="DB35" s="22">
        <v>4.4999999999999998E-2</v>
      </c>
      <c r="DC35" s="22">
        <v>4.4999999999999998E-2</v>
      </c>
      <c r="DD35" s="22">
        <v>4.2500000000000003E-2</v>
      </c>
      <c r="DE35" s="22">
        <v>4.2500000000000003E-2</v>
      </c>
      <c r="DF35" s="22">
        <v>4.4999999999999998E-2</v>
      </c>
      <c r="DG35" s="22">
        <v>5.7500000000000002E-2</v>
      </c>
      <c r="DH35" s="22">
        <v>5.7500000000000002E-2</v>
      </c>
      <c r="DI35" s="22">
        <v>4.7500000000000001E-2</v>
      </c>
      <c r="DJ35" s="22">
        <v>4.7500000000000001E-2</v>
      </c>
      <c r="DK35" s="22">
        <v>4.7500000000000001E-2</v>
      </c>
      <c r="DL35" s="22">
        <v>4.7500000000000001E-2</v>
      </c>
      <c r="DM35" s="22">
        <v>4.7500000000000001E-2</v>
      </c>
      <c r="DN35" s="22">
        <v>4.7500000000000001E-2</v>
      </c>
      <c r="DO35" s="22">
        <v>4.7500000000000001E-2</v>
      </c>
      <c r="DP35" s="22">
        <v>4.7500000000000001E-2</v>
      </c>
      <c r="DQ35" s="22">
        <v>4.7500000000000001E-2</v>
      </c>
      <c r="DR35" s="22">
        <v>4.7500000000000001E-2</v>
      </c>
      <c r="DS35" s="22">
        <v>4.7500000000000001E-2</v>
      </c>
      <c r="DT35" s="22">
        <v>4.7500000000000001E-2</v>
      </c>
      <c r="DU35" s="22">
        <v>4.7500000000000001E-2</v>
      </c>
      <c r="DV35" s="22">
        <v>4.7500000000000001E-2</v>
      </c>
      <c r="DW35" s="22">
        <v>4.7500000000000001E-2</v>
      </c>
      <c r="DX35" s="22">
        <v>4.7500000000000001E-2</v>
      </c>
      <c r="DY35" s="127">
        <v>4.7500000000000001E-2</v>
      </c>
      <c r="DZ35" s="68"/>
      <c r="EA35" s="68"/>
      <c r="EB35" s="13"/>
      <c r="EC35" s="13"/>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row>
    <row r="36" spans="1:177" ht="15" customHeight="1">
      <c r="A36" s="133" t="s">
        <v>60</v>
      </c>
      <c r="B36" s="22">
        <v>0</v>
      </c>
      <c r="C36" s="22">
        <v>0</v>
      </c>
      <c r="D36" s="22">
        <v>0</v>
      </c>
      <c r="E36" s="22">
        <v>0</v>
      </c>
      <c r="F36" s="22">
        <v>0</v>
      </c>
      <c r="G36" s="22">
        <v>0</v>
      </c>
      <c r="H36" s="22">
        <v>0</v>
      </c>
      <c r="I36" s="22">
        <v>0</v>
      </c>
      <c r="J36" s="22">
        <v>0</v>
      </c>
      <c r="K36" s="22">
        <v>0</v>
      </c>
      <c r="L36" s="22">
        <v>0</v>
      </c>
      <c r="M36" s="22">
        <v>0</v>
      </c>
      <c r="N36" s="22">
        <v>0</v>
      </c>
      <c r="O36" s="22">
        <v>0</v>
      </c>
      <c r="P36" s="22">
        <v>0</v>
      </c>
      <c r="Q36" s="22">
        <v>0</v>
      </c>
      <c r="R36" s="22">
        <v>0</v>
      </c>
      <c r="S36" s="22">
        <v>0</v>
      </c>
      <c r="T36" s="22">
        <v>0</v>
      </c>
      <c r="U36" s="22">
        <v>0</v>
      </c>
      <c r="V36" s="22">
        <v>0</v>
      </c>
      <c r="W36" s="22">
        <v>0</v>
      </c>
      <c r="X36" s="22">
        <v>0</v>
      </c>
      <c r="Y36" s="22">
        <v>0</v>
      </c>
      <c r="Z36" s="22">
        <v>0</v>
      </c>
      <c r="AA36" s="22">
        <v>0</v>
      </c>
      <c r="AB36" s="22">
        <v>0</v>
      </c>
      <c r="AC36" s="22">
        <v>0</v>
      </c>
      <c r="AD36" s="22">
        <v>0</v>
      </c>
      <c r="AE36" s="22">
        <v>0</v>
      </c>
      <c r="AF36" s="22">
        <v>0</v>
      </c>
      <c r="AG36" s="22">
        <v>0</v>
      </c>
      <c r="AH36" s="22">
        <v>0</v>
      </c>
      <c r="AI36" s="22">
        <v>0</v>
      </c>
      <c r="AJ36" s="22">
        <v>0</v>
      </c>
      <c r="AK36" s="22">
        <v>0.02</v>
      </c>
      <c r="AL36" s="22">
        <v>0.02</v>
      </c>
      <c r="AM36" s="22">
        <v>0.02</v>
      </c>
      <c r="AN36" s="22">
        <v>0.02</v>
      </c>
      <c r="AO36" s="22">
        <v>0.02</v>
      </c>
      <c r="AP36" s="22">
        <v>0.02</v>
      </c>
      <c r="AQ36" s="22">
        <v>0.02</v>
      </c>
      <c r="AR36" s="22">
        <v>0.02</v>
      </c>
      <c r="AS36" s="22">
        <v>0.02</v>
      </c>
      <c r="AT36" s="22">
        <v>0.02</v>
      </c>
      <c r="AU36" s="22">
        <v>0.02</v>
      </c>
      <c r="AV36" s="22">
        <v>0.02</v>
      </c>
      <c r="AW36" s="22">
        <v>0.02</v>
      </c>
      <c r="AX36" s="22">
        <v>0.02</v>
      </c>
      <c r="AY36" s="22">
        <v>0.02</v>
      </c>
      <c r="AZ36" s="22">
        <v>0.02</v>
      </c>
      <c r="BA36" s="22">
        <v>0.02</v>
      </c>
      <c r="BB36" s="22">
        <v>0.02</v>
      </c>
      <c r="BC36" s="22">
        <v>0.02</v>
      </c>
      <c r="BD36" s="22">
        <v>0.02</v>
      </c>
      <c r="BE36" s="22">
        <v>0.02</v>
      </c>
      <c r="BF36" s="22">
        <v>0.02</v>
      </c>
      <c r="BG36" s="22">
        <v>0.02</v>
      </c>
      <c r="BH36" s="22">
        <v>0.02</v>
      </c>
      <c r="BI36" s="22">
        <v>0.02</v>
      </c>
      <c r="BJ36" s="22">
        <v>0.02</v>
      </c>
      <c r="BK36" s="22">
        <v>0.02</v>
      </c>
      <c r="BL36" s="22">
        <v>0.02</v>
      </c>
      <c r="BM36" s="22">
        <v>0.02</v>
      </c>
      <c r="BN36" s="22">
        <v>2.2499999999999999E-2</v>
      </c>
      <c r="BO36" s="22">
        <v>2.2499999999999999E-2</v>
      </c>
      <c r="BP36" s="22">
        <v>2.2499999999999999E-2</v>
      </c>
      <c r="BQ36" s="22">
        <v>2.2499999999999999E-2</v>
      </c>
      <c r="BR36" s="22">
        <v>0.03</v>
      </c>
      <c r="BS36" s="22">
        <v>0.03</v>
      </c>
      <c r="BT36" s="22">
        <v>0.04</v>
      </c>
      <c r="BU36" s="22">
        <v>0.04</v>
      </c>
      <c r="BV36" s="22">
        <v>0.04</v>
      </c>
      <c r="BW36" s="22">
        <v>0.04</v>
      </c>
      <c r="BX36" s="22">
        <v>0.04</v>
      </c>
      <c r="BY36" s="22">
        <v>0.04</v>
      </c>
      <c r="BZ36" s="22">
        <v>0.04</v>
      </c>
      <c r="CA36" s="22">
        <v>0.04</v>
      </c>
      <c r="CB36" s="22">
        <v>0.03</v>
      </c>
      <c r="CC36" s="22">
        <v>0.03</v>
      </c>
      <c r="CD36" s="22">
        <v>0.03</v>
      </c>
      <c r="CE36" s="22">
        <v>0.03</v>
      </c>
      <c r="CF36" s="22">
        <v>0.03</v>
      </c>
      <c r="CG36" s="22">
        <v>0.03</v>
      </c>
      <c r="CH36" s="22">
        <v>0.04</v>
      </c>
      <c r="CI36" s="22">
        <v>0.04</v>
      </c>
      <c r="CJ36" s="22">
        <v>0.04</v>
      </c>
      <c r="CK36" s="22">
        <v>5.5E-2</v>
      </c>
      <c r="CL36" s="22">
        <v>5.5E-2</v>
      </c>
      <c r="CM36" s="22">
        <v>0.06</v>
      </c>
      <c r="CN36" s="22">
        <v>0.05</v>
      </c>
      <c r="CO36" s="22">
        <v>0.05</v>
      </c>
      <c r="CP36" s="22">
        <v>0.05</v>
      </c>
      <c r="CQ36" s="22">
        <v>0.05</v>
      </c>
      <c r="CR36" s="22">
        <v>0.05</v>
      </c>
      <c r="CS36" s="22">
        <v>0.05</v>
      </c>
      <c r="CT36" s="22">
        <v>0.05</v>
      </c>
      <c r="CU36" s="22">
        <v>0.05</v>
      </c>
      <c r="CV36" s="22">
        <v>0.05</v>
      </c>
      <c r="CW36" s="22">
        <v>0.05</v>
      </c>
      <c r="CX36" s="22">
        <v>0.05</v>
      </c>
      <c r="CY36" s="22">
        <v>0.05</v>
      </c>
      <c r="CZ36" s="22">
        <v>0.05</v>
      </c>
      <c r="DA36" s="22">
        <v>0.05</v>
      </c>
      <c r="DB36" s="22">
        <v>0.05</v>
      </c>
      <c r="DC36" s="22">
        <v>0.05</v>
      </c>
      <c r="DD36" s="22">
        <v>0.05</v>
      </c>
      <c r="DE36" s="22">
        <v>0.05</v>
      </c>
      <c r="DF36" s="22">
        <v>0.05</v>
      </c>
      <c r="DG36" s="22">
        <v>0.05</v>
      </c>
      <c r="DH36" s="22">
        <v>0.05</v>
      </c>
      <c r="DI36" s="22">
        <v>0.05</v>
      </c>
      <c r="DJ36" s="22">
        <v>0.05</v>
      </c>
      <c r="DK36" s="22">
        <v>0.05</v>
      </c>
      <c r="DL36" s="22">
        <v>0.05</v>
      </c>
      <c r="DM36" s="22">
        <v>0.05</v>
      </c>
      <c r="DN36" s="22">
        <v>0.05</v>
      </c>
      <c r="DO36" s="22">
        <v>0.05</v>
      </c>
      <c r="DP36" s="22">
        <v>0.05</v>
      </c>
      <c r="DQ36" s="22">
        <v>0.05</v>
      </c>
      <c r="DR36" s="22">
        <v>0.05</v>
      </c>
      <c r="DS36" s="22">
        <v>0.05</v>
      </c>
      <c r="DT36" s="22">
        <v>0.05</v>
      </c>
      <c r="DU36" s="22">
        <v>0.05</v>
      </c>
      <c r="DV36" s="22">
        <v>0.05</v>
      </c>
      <c r="DW36" s="22">
        <v>0.05</v>
      </c>
      <c r="DX36" s="22">
        <v>0.05</v>
      </c>
      <c r="DY36" s="127">
        <v>0.05</v>
      </c>
      <c r="DZ36" s="68"/>
      <c r="EA36" s="68"/>
      <c r="EB36" s="13"/>
      <c r="EC36" s="13"/>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row>
    <row r="37" spans="1:177" ht="15" customHeight="1">
      <c r="A37" s="133" t="s">
        <v>61</v>
      </c>
      <c r="B37" s="22">
        <v>0</v>
      </c>
      <c r="C37" s="22">
        <v>0</v>
      </c>
      <c r="D37" s="22">
        <v>0</v>
      </c>
      <c r="E37" s="22">
        <v>0</v>
      </c>
      <c r="F37" s="22">
        <v>0</v>
      </c>
      <c r="G37" s="22">
        <v>0</v>
      </c>
      <c r="H37" s="22">
        <v>0</v>
      </c>
      <c r="I37" s="22">
        <v>0</v>
      </c>
      <c r="J37" s="22">
        <v>0</v>
      </c>
      <c r="K37" s="22">
        <v>0</v>
      </c>
      <c r="L37" s="22">
        <v>0</v>
      </c>
      <c r="M37" s="22">
        <v>0</v>
      </c>
      <c r="N37" s="22">
        <v>0</v>
      </c>
      <c r="O37" s="22">
        <v>0</v>
      </c>
      <c r="P37" s="22">
        <v>0</v>
      </c>
      <c r="Q37" s="22">
        <v>0</v>
      </c>
      <c r="R37" s="22">
        <v>0</v>
      </c>
      <c r="S37" s="22">
        <v>0</v>
      </c>
      <c r="T37" s="22">
        <v>0</v>
      </c>
      <c r="U37" s="22">
        <v>0</v>
      </c>
      <c r="V37" s="22">
        <v>0</v>
      </c>
      <c r="W37" s="22">
        <v>0</v>
      </c>
      <c r="X37" s="22">
        <v>0</v>
      </c>
      <c r="Y37" s="22">
        <v>0</v>
      </c>
      <c r="Z37" s="22">
        <v>0</v>
      </c>
      <c r="AA37" s="22">
        <v>0</v>
      </c>
      <c r="AB37" s="22">
        <v>0</v>
      </c>
      <c r="AC37" s="22">
        <v>0</v>
      </c>
      <c r="AD37" s="22">
        <v>0</v>
      </c>
      <c r="AE37" s="22">
        <v>0</v>
      </c>
      <c r="AF37" s="22">
        <v>0</v>
      </c>
      <c r="AG37" s="22">
        <v>0</v>
      </c>
      <c r="AH37" s="22">
        <v>0</v>
      </c>
      <c r="AI37" s="22">
        <v>0</v>
      </c>
      <c r="AJ37" s="22">
        <v>0</v>
      </c>
      <c r="AK37" s="22">
        <v>0.03</v>
      </c>
      <c r="AL37" s="22">
        <v>0.03</v>
      </c>
      <c r="AM37" s="22">
        <v>0.03</v>
      </c>
      <c r="AN37" s="22">
        <v>0.03</v>
      </c>
      <c r="AO37" s="22">
        <v>0.03</v>
      </c>
      <c r="AP37" s="22">
        <v>0.03</v>
      </c>
      <c r="AQ37" s="22">
        <v>0.03</v>
      </c>
      <c r="AR37" s="22">
        <v>0.03</v>
      </c>
      <c r="AS37" s="22">
        <v>0.03</v>
      </c>
      <c r="AT37" s="22">
        <v>0.03</v>
      </c>
      <c r="AU37" s="22">
        <v>0.03</v>
      </c>
      <c r="AV37" s="22">
        <v>0.03</v>
      </c>
      <c r="AW37" s="22">
        <v>0.03</v>
      </c>
      <c r="AX37" s="22">
        <v>0.03</v>
      </c>
      <c r="AY37" s="22">
        <v>0.03</v>
      </c>
      <c r="AZ37" s="22">
        <v>0.03</v>
      </c>
      <c r="BA37" s="22">
        <v>0.03</v>
      </c>
      <c r="BB37" s="22">
        <v>0.03</v>
      </c>
      <c r="BC37" s="22">
        <v>0.03</v>
      </c>
      <c r="BD37" s="22">
        <v>0.03</v>
      </c>
      <c r="BE37" s="22">
        <v>0.03</v>
      </c>
      <c r="BF37" s="22">
        <v>0.03</v>
      </c>
      <c r="BG37" s="22">
        <v>0.03</v>
      </c>
      <c r="BH37" s="22">
        <v>0.03</v>
      </c>
      <c r="BI37" s="22">
        <v>0.03</v>
      </c>
      <c r="BJ37" s="22">
        <v>0.03</v>
      </c>
      <c r="BK37" s="22">
        <v>0.03</v>
      </c>
      <c r="BL37" s="22">
        <v>0.03</v>
      </c>
      <c r="BM37" s="22">
        <v>0.03</v>
      </c>
      <c r="BN37" s="22">
        <v>0.03</v>
      </c>
      <c r="BO37" s="22">
        <v>0.03</v>
      </c>
      <c r="BP37" s="22">
        <v>0.03</v>
      </c>
      <c r="BQ37" s="22">
        <v>0.03</v>
      </c>
      <c r="BR37" s="22">
        <v>0.04</v>
      </c>
      <c r="BS37" s="22">
        <v>0.04</v>
      </c>
      <c r="BT37" s="22">
        <v>0.04</v>
      </c>
      <c r="BU37" s="22">
        <v>0.04</v>
      </c>
      <c r="BV37" s="22">
        <v>0.04</v>
      </c>
      <c r="BW37" s="22">
        <v>0.04</v>
      </c>
      <c r="BX37" s="22">
        <v>0.04</v>
      </c>
      <c r="BY37" s="22">
        <v>0.04</v>
      </c>
      <c r="BZ37" s="22">
        <v>0.04</v>
      </c>
      <c r="CA37" s="22">
        <v>0.04</v>
      </c>
      <c r="CB37" s="22">
        <v>0.04</v>
      </c>
      <c r="CC37" s="22">
        <v>0.04</v>
      </c>
      <c r="CD37" s="22">
        <v>0.04</v>
      </c>
      <c r="CE37" s="22">
        <v>0.05</v>
      </c>
      <c r="CF37" s="22">
        <v>0.05</v>
      </c>
      <c r="CG37" s="22">
        <v>0.05</v>
      </c>
      <c r="CH37" s="22">
        <v>0.05</v>
      </c>
      <c r="CI37" s="22">
        <v>0.05</v>
      </c>
      <c r="CJ37" s="22">
        <v>0.05</v>
      </c>
      <c r="CK37" s="22">
        <v>0.05</v>
      </c>
      <c r="CL37" s="22">
        <v>0.05</v>
      </c>
      <c r="CM37" s="22">
        <v>0.05</v>
      </c>
      <c r="CN37" s="22">
        <v>0.05</v>
      </c>
      <c r="CO37" s="22">
        <v>0.05</v>
      </c>
      <c r="CP37" s="22">
        <v>0.05</v>
      </c>
      <c r="CQ37" s="22">
        <v>0.05</v>
      </c>
      <c r="CR37" s="22">
        <v>0.05</v>
      </c>
      <c r="CS37" s="22">
        <v>0.05</v>
      </c>
      <c r="CT37" s="22">
        <v>0.05</v>
      </c>
      <c r="CU37" s="22">
        <v>0.05</v>
      </c>
      <c r="CV37" s="22">
        <v>0.05</v>
      </c>
      <c r="CW37" s="22">
        <v>0.05</v>
      </c>
      <c r="CX37" s="22">
        <v>0.05</v>
      </c>
      <c r="CY37" s="22">
        <v>0.05</v>
      </c>
      <c r="CZ37" s="22">
        <v>0.05</v>
      </c>
      <c r="DA37" s="22">
        <v>0.05</v>
      </c>
      <c r="DB37" s="22">
        <v>0.06</v>
      </c>
      <c r="DC37" s="22">
        <v>0.06</v>
      </c>
      <c r="DD37" s="22">
        <v>5.5E-2</v>
      </c>
      <c r="DE37" s="22">
        <v>5.5E-2</v>
      </c>
      <c r="DF37" s="22">
        <v>5.5E-2</v>
      </c>
      <c r="DG37" s="22">
        <v>5.5E-2</v>
      </c>
      <c r="DH37" s="22">
        <v>5.5E-2</v>
      </c>
      <c r="DI37" s="22">
        <v>5.5E-2</v>
      </c>
      <c r="DJ37" s="22">
        <v>5.5E-2</v>
      </c>
      <c r="DK37" s="22">
        <v>5.7500000000000002E-2</v>
      </c>
      <c r="DL37" s="22">
        <v>5.7500000000000002E-2</v>
      </c>
      <c r="DM37" s="22">
        <v>5.7500000000000002E-2</v>
      </c>
      <c r="DN37" s="22">
        <v>5.7500000000000002E-2</v>
      </c>
      <c r="DO37" s="22">
        <v>5.7500000000000002E-2</v>
      </c>
      <c r="DP37" s="22">
        <v>5.7500000000000002E-2</v>
      </c>
      <c r="DQ37" s="22">
        <v>5.7500000000000002E-2</v>
      </c>
      <c r="DR37" s="22">
        <v>5.7500000000000002E-2</v>
      </c>
      <c r="DS37" s="22">
        <v>5.7500000000000002E-2</v>
      </c>
      <c r="DT37" s="22">
        <v>5.7500000000000002E-2</v>
      </c>
      <c r="DU37" s="22">
        <v>5.7500000000000002E-2</v>
      </c>
      <c r="DV37" s="22">
        <v>5.7500000000000002E-2</v>
      </c>
      <c r="DW37" s="22">
        <v>5.7500000000000002E-2</v>
      </c>
      <c r="DX37" s="22">
        <v>5.7500000000000002E-2</v>
      </c>
      <c r="DY37" s="127">
        <v>5.7500000000000002E-2</v>
      </c>
      <c r="DZ37" s="68"/>
      <c r="EA37" s="68"/>
      <c r="EB37" s="13"/>
      <c r="EC37" s="13"/>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row>
    <row r="38" spans="1:177" ht="15" customHeight="1">
      <c r="A38" s="133" t="s">
        <v>62</v>
      </c>
      <c r="B38" s="22">
        <v>0</v>
      </c>
      <c r="C38" s="22">
        <v>0</v>
      </c>
      <c r="D38" s="22">
        <v>0</v>
      </c>
      <c r="E38" s="22">
        <v>0</v>
      </c>
      <c r="F38" s="22">
        <v>0</v>
      </c>
      <c r="G38" s="22">
        <v>0</v>
      </c>
      <c r="H38" s="22">
        <v>0</v>
      </c>
      <c r="I38" s="22">
        <v>0</v>
      </c>
      <c r="J38" s="22">
        <v>0</v>
      </c>
      <c r="K38" s="22">
        <v>0</v>
      </c>
      <c r="L38" s="22">
        <v>0</v>
      </c>
      <c r="M38" s="22">
        <v>0</v>
      </c>
      <c r="N38" s="22">
        <v>0</v>
      </c>
      <c r="O38" s="22">
        <v>0</v>
      </c>
      <c r="P38" s="22">
        <v>0</v>
      </c>
      <c r="Q38" s="22">
        <v>0</v>
      </c>
      <c r="R38" s="22">
        <v>0</v>
      </c>
      <c r="S38" s="22">
        <v>0</v>
      </c>
      <c r="T38" s="22">
        <v>0</v>
      </c>
      <c r="U38" s="22">
        <v>0</v>
      </c>
      <c r="V38" s="22">
        <v>0</v>
      </c>
      <c r="W38" s="22">
        <v>0</v>
      </c>
      <c r="X38" s="22">
        <v>0</v>
      </c>
      <c r="Y38" s="22">
        <v>0</v>
      </c>
      <c r="Z38" s="22">
        <v>0</v>
      </c>
      <c r="AA38" s="22">
        <v>0</v>
      </c>
      <c r="AB38" s="22">
        <v>0</v>
      </c>
      <c r="AC38" s="22">
        <v>0</v>
      </c>
      <c r="AD38" s="22">
        <v>0</v>
      </c>
      <c r="AE38" s="22">
        <v>0</v>
      </c>
      <c r="AF38" s="22">
        <v>0</v>
      </c>
      <c r="AG38" s="22">
        <v>0</v>
      </c>
      <c r="AH38" s="22">
        <v>0</v>
      </c>
      <c r="AI38" s="22">
        <v>0.01</v>
      </c>
      <c r="AJ38" s="22">
        <v>0.01</v>
      </c>
      <c r="AK38" s="22">
        <v>0.01</v>
      </c>
      <c r="AL38" s="22">
        <v>0.02</v>
      </c>
      <c r="AM38" s="22">
        <v>0.02</v>
      </c>
      <c r="AN38" s="22">
        <v>0.02</v>
      </c>
      <c r="AO38" s="22">
        <v>0.02</v>
      </c>
      <c r="AP38" s="22">
        <v>0.02</v>
      </c>
      <c r="AQ38" s="22">
        <v>0.02</v>
      </c>
      <c r="AR38" s="22">
        <v>0.02</v>
      </c>
      <c r="AS38" s="22">
        <v>0.02</v>
      </c>
      <c r="AT38" s="22">
        <v>0.02</v>
      </c>
      <c r="AU38" s="22">
        <v>0.02</v>
      </c>
      <c r="AV38" s="22">
        <v>0.02</v>
      </c>
      <c r="AW38" s="22">
        <v>0.02</v>
      </c>
      <c r="AX38" s="22">
        <v>0.02</v>
      </c>
      <c r="AY38" s="22">
        <v>0.02</v>
      </c>
      <c r="AZ38" s="22">
        <v>0.02</v>
      </c>
      <c r="BA38" s="22">
        <v>0.02</v>
      </c>
      <c r="BB38" s="22">
        <v>0.02</v>
      </c>
      <c r="BC38" s="22">
        <v>0.02</v>
      </c>
      <c r="BD38" s="22">
        <v>0.02</v>
      </c>
      <c r="BE38" s="22">
        <v>0.02</v>
      </c>
      <c r="BF38" s="22">
        <v>0.02</v>
      </c>
      <c r="BG38" s="22">
        <v>0.02</v>
      </c>
      <c r="BH38" s="22">
        <v>0.02</v>
      </c>
      <c r="BI38" s="22">
        <v>0.02</v>
      </c>
      <c r="BJ38" s="22">
        <v>0.02</v>
      </c>
      <c r="BK38" s="22">
        <v>0.02</v>
      </c>
      <c r="BL38" s="22">
        <v>0.02</v>
      </c>
      <c r="BM38" s="22">
        <v>0.02</v>
      </c>
      <c r="BN38" s="22">
        <v>0.02</v>
      </c>
      <c r="BO38" s="22">
        <v>0.02</v>
      </c>
      <c r="BP38" s="22">
        <v>0.02</v>
      </c>
      <c r="BQ38" s="22">
        <v>0.02</v>
      </c>
      <c r="BR38" s="22">
        <v>0.02</v>
      </c>
      <c r="BS38" s="22">
        <v>0.02</v>
      </c>
      <c r="BT38" s="22">
        <v>0.02</v>
      </c>
      <c r="BU38" s="22">
        <v>0.02</v>
      </c>
      <c r="BV38" s="22">
        <v>0.02</v>
      </c>
      <c r="BW38" s="22">
        <v>0.02</v>
      </c>
      <c r="BX38" s="22">
        <v>0.02</v>
      </c>
      <c r="BY38" s="22">
        <v>0.02</v>
      </c>
      <c r="BZ38" s="22">
        <v>0.02</v>
      </c>
      <c r="CA38" s="22">
        <v>0.02</v>
      </c>
      <c r="CB38" s="22">
        <v>0.02</v>
      </c>
      <c r="CC38" s="22">
        <v>0.02</v>
      </c>
      <c r="CD38" s="22">
        <v>0.02</v>
      </c>
      <c r="CE38" s="22">
        <v>0.02</v>
      </c>
      <c r="CF38" s="22">
        <v>0.02</v>
      </c>
      <c r="CG38" s="22">
        <v>0.02</v>
      </c>
      <c r="CH38" s="22">
        <v>0.03</v>
      </c>
      <c r="CI38" s="22">
        <v>3.2500000000000001E-2</v>
      </c>
      <c r="CJ38" s="22">
        <v>3.2500000000000001E-2</v>
      </c>
      <c r="CK38" s="22">
        <v>0.04</v>
      </c>
      <c r="CL38" s="22">
        <v>0.04</v>
      </c>
      <c r="CM38" s="22">
        <v>0.04</v>
      </c>
      <c r="CN38" s="22">
        <v>4.4999999999999998E-2</v>
      </c>
      <c r="CO38" s="22">
        <v>4.4999999999999998E-2</v>
      </c>
      <c r="CP38" s="22">
        <v>4.4999999999999998E-2</v>
      </c>
      <c r="CQ38" s="22">
        <v>4.4999999999999998E-2</v>
      </c>
      <c r="CR38" s="22">
        <v>4.4999999999999998E-2</v>
      </c>
      <c r="CS38" s="22">
        <v>4.4999999999999998E-2</v>
      </c>
      <c r="CT38" s="22">
        <v>4.4999999999999998E-2</v>
      </c>
      <c r="CU38" s="22">
        <v>4.4999999999999998E-2</v>
      </c>
      <c r="CV38" s="22">
        <v>4.4999999999999998E-2</v>
      </c>
      <c r="CW38" s="22">
        <v>4.4999999999999998E-2</v>
      </c>
      <c r="CX38" s="22">
        <v>4.4999999999999998E-2</v>
      </c>
      <c r="CY38" s="22">
        <v>4.4999999999999998E-2</v>
      </c>
      <c r="CZ38" s="22">
        <v>4.4999999999999998E-2</v>
      </c>
      <c r="DA38" s="22">
        <v>4.4999999999999998E-2</v>
      </c>
      <c r="DB38" s="22">
        <v>4.4999999999999998E-2</v>
      </c>
      <c r="DC38" s="22">
        <v>4.4999999999999998E-2</v>
      </c>
      <c r="DD38" s="22">
        <v>4.4999999999999998E-2</v>
      </c>
      <c r="DE38" s="22">
        <v>4.4999999999999998E-2</v>
      </c>
      <c r="DF38" s="22">
        <v>4.4999999999999998E-2</v>
      </c>
      <c r="DG38" s="22">
        <v>4.4999999999999998E-2</v>
      </c>
      <c r="DH38" s="22">
        <v>4.4999999999999998E-2</v>
      </c>
      <c r="DI38" s="22">
        <v>4.4999999999999998E-2</v>
      </c>
      <c r="DJ38" s="22">
        <v>4.4999999999999998E-2</v>
      </c>
      <c r="DK38" s="22">
        <v>4.4999999999999998E-2</v>
      </c>
      <c r="DL38" s="22">
        <v>4.4999999999999998E-2</v>
      </c>
      <c r="DM38" s="22">
        <v>4.4999999999999998E-2</v>
      </c>
      <c r="DN38" s="22">
        <v>4.4999999999999998E-2</v>
      </c>
      <c r="DO38" s="22">
        <v>4.4999999999999998E-2</v>
      </c>
      <c r="DP38" s="22">
        <v>4.4999999999999998E-2</v>
      </c>
      <c r="DQ38" s="22">
        <v>4.4999999999999998E-2</v>
      </c>
      <c r="DR38" s="22">
        <v>4.4999999999999998E-2</v>
      </c>
      <c r="DS38" s="22">
        <v>4.4999999999999998E-2</v>
      </c>
      <c r="DT38" s="22">
        <v>4.4999999999999998E-2</v>
      </c>
      <c r="DU38" s="22">
        <v>4.4999999999999998E-2</v>
      </c>
      <c r="DV38" s="22">
        <v>4.4999999999999998E-2</v>
      </c>
      <c r="DW38" s="22">
        <v>4.4999999999999998E-2</v>
      </c>
      <c r="DX38" s="22">
        <v>4.4999999999999998E-2</v>
      </c>
      <c r="DY38" s="127">
        <v>4.4999999999999998E-2</v>
      </c>
      <c r="DZ38" s="68"/>
      <c r="EA38" s="68"/>
      <c r="EB38" s="13"/>
      <c r="EC38" s="13"/>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row>
    <row r="39" spans="1:177" ht="15" customHeight="1">
      <c r="A39" s="133" t="s">
        <v>63</v>
      </c>
      <c r="B39" s="22">
        <v>0</v>
      </c>
      <c r="C39" s="22">
        <v>0</v>
      </c>
      <c r="D39" s="22">
        <v>0</v>
      </c>
      <c r="E39" s="22">
        <v>0</v>
      </c>
      <c r="F39" s="22">
        <v>0</v>
      </c>
      <c r="G39" s="22">
        <v>0</v>
      </c>
      <c r="H39" s="22">
        <v>0</v>
      </c>
      <c r="I39" s="22">
        <v>0</v>
      </c>
      <c r="J39" s="22">
        <v>0</v>
      </c>
      <c r="K39" s="22">
        <v>0</v>
      </c>
      <c r="L39" s="22">
        <v>0</v>
      </c>
      <c r="M39" s="22">
        <v>0</v>
      </c>
      <c r="N39" s="22">
        <v>0</v>
      </c>
      <c r="O39" s="22">
        <v>0</v>
      </c>
      <c r="P39" s="22">
        <v>0</v>
      </c>
      <c r="Q39" s="22">
        <v>0</v>
      </c>
      <c r="R39" s="22">
        <v>0</v>
      </c>
      <c r="S39" s="22">
        <v>0</v>
      </c>
      <c r="T39" s="22">
        <v>0</v>
      </c>
      <c r="U39" s="22">
        <v>0</v>
      </c>
      <c r="V39" s="22">
        <v>0</v>
      </c>
      <c r="W39" s="22">
        <v>0</v>
      </c>
      <c r="X39" s="22">
        <v>0</v>
      </c>
      <c r="Y39" s="22">
        <v>0</v>
      </c>
      <c r="Z39" s="22">
        <v>0</v>
      </c>
      <c r="AA39" s="22">
        <v>0</v>
      </c>
      <c r="AB39" s="22">
        <v>0</v>
      </c>
      <c r="AC39" s="22">
        <v>0</v>
      </c>
      <c r="AD39" s="22">
        <v>0</v>
      </c>
      <c r="AE39" s="22">
        <v>0</v>
      </c>
      <c r="AF39" s="22">
        <v>0</v>
      </c>
      <c r="AG39" s="22">
        <v>0</v>
      </c>
      <c r="AH39" s="22">
        <v>0</v>
      </c>
      <c r="AI39" s="22">
        <v>0</v>
      </c>
      <c r="AJ39" s="22">
        <v>0</v>
      </c>
      <c r="AK39" s="22">
        <v>0</v>
      </c>
      <c r="AL39" s="22">
        <v>0</v>
      </c>
      <c r="AM39" s="22">
        <v>0</v>
      </c>
      <c r="AN39" s="22">
        <v>0</v>
      </c>
      <c r="AO39" s="22">
        <v>0</v>
      </c>
      <c r="AP39" s="22">
        <v>0</v>
      </c>
      <c r="AQ39" s="22">
        <v>0</v>
      </c>
      <c r="AR39" s="22">
        <v>0</v>
      </c>
      <c r="AS39" s="22">
        <v>0</v>
      </c>
      <c r="AT39" s="22">
        <v>0</v>
      </c>
      <c r="AU39" s="22">
        <v>0</v>
      </c>
      <c r="AV39" s="22">
        <v>0</v>
      </c>
      <c r="AW39" s="22">
        <v>0</v>
      </c>
      <c r="AX39" s="22">
        <v>0</v>
      </c>
      <c r="AY39" s="22">
        <v>0</v>
      </c>
      <c r="AZ39" s="22">
        <v>0</v>
      </c>
      <c r="BA39" s="22">
        <v>0</v>
      </c>
      <c r="BB39" s="22">
        <v>0</v>
      </c>
      <c r="BC39" s="22">
        <v>0</v>
      </c>
      <c r="BD39" s="22">
        <v>0</v>
      </c>
      <c r="BE39" s="22">
        <v>0</v>
      </c>
      <c r="BF39" s="22">
        <v>0</v>
      </c>
      <c r="BG39" s="22">
        <v>0</v>
      </c>
      <c r="BH39" s="22">
        <v>0</v>
      </c>
      <c r="BI39" s="22">
        <v>0</v>
      </c>
      <c r="BJ39" s="22">
        <v>0</v>
      </c>
      <c r="BK39" s="22">
        <v>0</v>
      </c>
      <c r="BL39" s="22">
        <v>0</v>
      </c>
      <c r="BM39" s="22">
        <v>0</v>
      </c>
      <c r="BN39" s="22">
        <v>0</v>
      </c>
      <c r="BO39" s="22">
        <v>0</v>
      </c>
      <c r="BP39" s="22">
        <v>0</v>
      </c>
      <c r="BQ39" s="22">
        <v>0</v>
      </c>
      <c r="BR39" s="22">
        <v>0</v>
      </c>
      <c r="BS39" s="22">
        <v>0</v>
      </c>
      <c r="BT39" s="22">
        <v>0</v>
      </c>
      <c r="BU39" s="22">
        <v>0</v>
      </c>
      <c r="BV39" s="22">
        <v>0</v>
      </c>
      <c r="BW39" s="22">
        <v>0</v>
      </c>
      <c r="BX39" s="22">
        <v>0</v>
      </c>
      <c r="BY39" s="22">
        <v>0</v>
      </c>
      <c r="BZ39" s="22">
        <v>0</v>
      </c>
      <c r="CA39" s="22">
        <v>0</v>
      </c>
      <c r="CB39" s="22">
        <v>0</v>
      </c>
      <c r="CC39" s="22">
        <v>0</v>
      </c>
      <c r="CD39" s="22">
        <v>0</v>
      </c>
      <c r="CE39" s="22">
        <v>0</v>
      </c>
      <c r="CF39" s="22">
        <v>0</v>
      </c>
      <c r="CG39" s="22">
        <v>0</v>
      </c>
      <c r="CH39" s="22">
        <v>0</v>
      </c>
      <c r="CI39" s="22">
        <v>0</v>
      </c>
      <c r="CJ39" s="22">
        <v>0</v>
      </c>
      <c r="CK39" s="22">
        <v>0</v>
      </c>
      <c r="CL39" s="22">
        <v>0</v>
      </c>
      <c r="CM39" s="22">
        <v>0</v>
      </c>
      <c r="CN39" s="22">
        <v>0</v>
      </c>
      <c r="CO39" s="22">
        <v>0</v>
      </c>
      <c r="CP39" s="22">
        <v>0</v>
      </c>
      <c r="CQ39" s="22">
        <v>0</v>
      </c>
      <c r="CR39" s="22">
        <v>0</v>
      </c>
      <c r="CS39" s="22">
        <v>0</v>
      </c>
      <c r="CT39" s="22">
        <v>0</v>
      </c>
      <c r="CU39" s="22">
        <v>0</v>
      </c>
      <c r="CV39" s="22">
        <v>0</v>
      </c>
      <c r="CW39" s="22">
        <v>0</v>
      </c>
      <c r="CX39" s="22">
        <v>0</v>
      </c>
      <c r="CY39" s="22">
        <v>0</v>
      </c>
      <c r="CZ39" s="22">
        <v>0</v>
      </c>
      <c r="DA39" s="22">
        <v>0</v>
      </c>
      <c r="DB39" s="22">
        <v>0</v>
      </c>
      <c r="DC39" s="22">
        <v>0</v>
      </c>
      <c r="DD39" s="22">
        <v>0</v>
      </c>
      <c r="DE39" s="22">
        <v>0</v>
      </c>
      <c r="DF39" s="22">
        <v>0</v>
      </c>
      <c r="DG39" s="22">
        <v>0</v>
      </c>
      <c r="DH39" s="22">
        <v>0</v>
      </c>
      <c r="DI39" s="22">
        <v>0</v>
      </c>
      <c r="DJ39" s="22">
        <v>0</v>
      </c>
      <c r="DK39" s="22">
        <v>0</v>
      </c>
      <c r="DL39" s="22">
        <v>0</v>
      </c>
      <c r="DM39" s="22">
        <v>0</v>
      </c>
      <c r="DN39" s="22">
        <v>0</v>
      </c>
      <c r="DO39" s="22">
        <v>0</v>
      </c>
      <c r="DP39" s="22">
        <v>0</v>
      </c>
      <c r="DQ39" s="22">
        <v>0</v>
      </c>
      <c r="DR39" s="22">
        <v>0</v>
      </c>
      <c r="DS39" s="22">
        <v>0</v>
      </c>
      <c r="DT39" s="22">
        <v>0</v>
      </c>
      <c r="DU39" s="22">
        <v>0</v>
      </c>
      <c r="DV39" s="22">
        <v>0</v>
      </c>
      <c r="DW39" s="22">
        <v>0</v>
      </c>
      <c r="DX39" s="22">
        <v>0</v>
      </c>
      <c r="DY39" s="127">
        <v>0</v>
      </c>
      <c r="DZ39" s="68"/>
      <c r="EA39" s="68"/>
      <c r="EB39" s="13"/>
      <c r="EC39" s="13"/>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row>
    <row r="40" spans="1:177" ht="15" customHeight="1">
      <c r="A40" s="133" t="s">
        <v>64</v>
      </c>
      <c r="B40" s="22">
        <v>0</v>
      </c>
      <c r="C40" s="22">
        <v>0</v>
      </c>
      <c r="D40" s="22">
        <v>0</v>
      </c>
      <c r="E40" s="22">
        <v>0</v>
      </c>
      <c r="F40" s="22">
        <v>0</v>
      </c>
      <c r="G40" s="22">
        <v>0</v>
      </c>
      <c r="H40" s="22">
        <v>0</v>
      </c>
      <c r="I40" s="22">
        <v>0</v>
      </c>
      <c r="J40" s="22">
        <v>0</v>
      </c>
      <c r="K40" s="22">
        <v>0</v>
      </c>
      <c r="L40" s="22">
        <v>0</v>
      </c>
      <c r="M40" s="22">
        <v>0</v>
      </c>
      <c r="N40" s="22">
        <v>0</v>
      </c>
      <c r="O40" s="22">
        <v>0</v>
      </c>
      <c r="P40" s="22">
        <v>0</v>
      </c>
      <c r="Q40" s="22">
        <v>0</v>
      </c>
      <c r="R40" s="22">
        <v>0</v>
      </c>
      <c r="S40" s="22">
        <v>0</v>
      </c>
      <c r="T40" s="22">
        <v>0</v>
      </c>
      <c r="U40" s="22">
        <v>0</v>
      </c>
      <c r="V40" s="22">
        <v>0</v>
      </c>
      <c r="W40" s="22">
        <v>0</v>
      </c>
      <c r="X40" s="22">
        <v>0</v>
      </c>
      <c r="Y40" s="22">
        <v>0</v>
      </c>
      <c r="Z40" s="22">
        <v>0</v>
      </c>
      <c r="AA40" s="22">
        <v>0</v>
      </c>
      <c r="AB40" s="22">
        <v>0</v>
      </c>
      <c r="AC40" s="22">
        <v>0</v>
      </c>
      <c r="AD40" s="22">
        <v>0</v>
      </c>
      <c r="AE40" s="22">
        <v>0</v>
      </c>
      <c r="AF40" s="22">
        <v>0</v>
      </c>
      <c r="AG40" s="22">
        <v>0</v>
      </c>
      <c r="AH40" s="22">
        <v>0</v>
      </c>
      <c r="AI40" s="22">
        <v>0</v>
      </c>
      <c r="AJ40" s="22">
        <v>0</v>
      </c>
      <c r="AK40" s="22">
        <v>0</v>
      </c>
      <c r="AL40" s="22">
        <v>0</v>
      </c>
      <c r="AM40" s="22">
        <v>0</v>
      </c>
      <c r="AN40" s="22">
        <v>0</v>
      </c>
      <c r="AO40" s="22">
        <v>0</v>
      </c>
      <c r="AP40" s="22">
        <v>0</v>
      </c>
      <c r="AQ40" s="22">
        <v>0</v>
      </c>
      <c r="AR40" s="22">
        <v>0</v>
      </c>
      <c r="AS40" s="22">
        <v>0</v>
      </c>
      <c r="AT40" s="22">
        <v>0</v>
      </c>
      <c r="AU40" s="22">
        <v>0</v>
      </c>
      <c r="AV40" s="22">
        <v>0</v>
      </c>
      <c r="AW40" s="22">
        <v>0</v>
      </c>
      <c r="AX40" s="22">
        <v>0</v>
      </c>
      <c r="AY40" s="22">
        <v>0</v>
      </c>
      <c r="AZ40" s="22">
        <v>0</v>
      </c>
      <c r="BA40" s="22">
        <v>0</v>
      </c>
      <c r="BB40" s="22">
        <v>0</v>
      </c>
      <c r="BC40" s="22">
        <v>0</v>
      </c>
      <c r="BD40" s="22">
        <v>0.01</v>
      </c>
      <c r="BE40" s="22">
        <v>0.01</v>
      </c>
      <c r="BF40" s="22">
        <v>0.03</v>
      </c>
      <c r="BG40" s="22">
        <v>0.03</v>
      </c>
      <c r="BH40" s="22">
        <v>0.03</v>
      </c>
      <c r="BI40" s="22">
        <v>0.03</v>
      </c>
      <c r="BJ40" s="22">
        <v>0.04</v>
      </c>
      <c r="BK40" s="22">
        <v>0.04</v>
      </c>
      <c r="BL40" s="22">
        <v>0.04</v>
      </c>
      <c r="BM40" s="22">
        <v>0.04</v>
      </c>
      <c r="BN40" s="22">
        <v>0.05</v>
      </c>
      <c r="BO40" s="22">
        <v>0.05</v>
      </c>
      <c r="BP40" s="22">
        <v>0.05</v>
      </c>
      <c r="BQ40" s="22">
        <v>0.05</v>
      </c>
      <c r="BR40" s="22">
        <v>0.06</v>
      </c>
      <c r="BS40" s="22">
        <v>0.06</v>
      </c>
      <c r="BT40" s="22">
        <v>0.06</v>
      </c>
      <c r="BU40" s="22">
        <v>0.06</v>
      </c>
      <c r="BV40" s="22">
        <v>0.06</v>
      </c>
      <c r="BW40" s="22">
        <v>0.06</v>
      </c>
      <c r="BX40" s="22">
        <v>0.06</v>
      </c>
      <c r="BY40" s="22">
        <v>0.06</v>
      </c>
      <c r="BZ40" s="22">
        <v>0.06</v>
      </c>
      <c r="CA40" s="22">
        <v>0.06</v>
      </c>
      <c r="CB40" s="22">
        <v>0.06</v>
      </c>
      <c r="CC40" s="22">
        <v>0.06</v>
      </c>
      <c r="CD40" s="22">
        <v>0.06</v>
      </c>
      <c r="CE40" s="22">
        <v>0.06</v>
      </c>
      <c r="CF40" s="22">
        <v>0.06</v>
      </c>
      <c r="CG40" s="22">
        <v>0.06</v>
      </c>
      <c r="CH40" s="22">
        <v>0.06</v>
      </c>
      <c r="CI40" s="22">
        <v>0.06</v>
      </c>
      <c r="CJ40" s="22">
        <v>0.06</v>
      </c>
      <c r="CK40" s="22">
        <v>0.06</v>
      </c>
      <c r="CL40" s="22">
        <v>0.06</v>
      </c>
      <c r="CM40" s="22">
        <v>0.06</v>
      </c>
      <c r="CN40" s="22">
        <v>0.06</v>
      </c>
      <c r="CO40" s="22">
        <v>0.06</v>
      </c>
      <c r="CP40" s="22">
        <v>0.06</v>
      </c>
      <c r="CQ40" s="22">
        <v>0.06</v>
      </c>
      <c r="CR40" s="22">
        <v>0.06</v>
      </c>
      <c r="CS40" s="22">
        <v>0.06</v>
      </c>
      <c r="CT40" s="22">
        <v>0.06</v>
      </c>
      <c r="CU40" s="22">
        <v>0.06</v>
      </c>
      <c r="CV40" s="22">
        <v>0.06</v>
      </c>
      <c r="CW40" s="22">
        <v>0.06</v>
      </c>
      <c r="CX40" s="22">
        <v>0.06</v>
      </c>
      <c r="CY40" s="22">
        <v>0.06</v>
      </c>
      <c r="CZ40" s="22">
        <v>0.06</v>
      </c>
      <c r="DA40" s="22">
        <v>0.06</v>
      </c>
      <c r="DB40" s="22">
        <v>0.06</v>
      </c>
      <c r="DC40" s="22">
        <v>0.06</v>
      </c>
      <c r="DD40" s="22">
        <v>0.06</v>
      </c>
      <c r="DE40" s="22">
        <v>0.06</v>
      </c>
      <c r="DF40" s="22">
        <v>0.06</v>
      </c>
      <c r="DG40" s="22">
        <v>0.06</v>
      </c>
      <c r="DH40" s="22">
        <v>0.06</v>
      </c>
      <c r="DI40" s="22">
        <v>0.06</v>
      </c>
      <c r="DJ40" s="22">
        <v>0.06</v>
      </c>
      <c r="DK40" s="22">
        <v>0.06</v>
      </c>
      <c r="DL40" s="22">
        <v>0.06</v>
      </c>
      <c r="DM40" s="22">
        <v>0.06</v>
      </c>
      <c r="DN40" s="22">
        <v>0.06</v>
      </c>
      <c r="DO40" s="22">
        <v>0.06</v>
      </c>
      <c r="DP40" s="22">
        <v>0.06</v>
      </c>
      <c r="DQ40" s="22">
        <v>0.06</v>
      </c>
      <c r="DR40" s="22">
        <v>0.06</v>
      </c>
      <c r="DS40" s="22">
        <v>0.06</v>
      </c>
      <c r="DT40" s="22">
        <v>0.06</v>
      </c>
      <c r="DU40" s="22">
        <v>0.06</v>
      </c>
      <c r="DV40" s="22">
        <v>0.06</v>
      </c>
      <c r="DW40" s="22">
        <v>0.06</v>
      </c>
      <c r="DX40" s="22">
        <v>0.06</v>
      </c>
      <c r="DY40" s="127">
        <v>0.06</v>
      </c>
      <c r="DZ40" s="68"/>
      <c r="EA40" s="68"/>
      <c r="EB40" s="13"/>
      <c r="EC40" s="13"/>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row>
    <row r="41" spans="1:177" ht="15" customHeight="1">
      <c r="A41" s="133" t="s">
        <v>65</v>
      </c>
      <c r="B41" s="22">
        <v>0</v>
      </c>
      <c r="C41" s="22">
        <v>0</v>
      </c>
      <c r="D41" s="22">
        <v>0</v>
      </c>
      <c r="E41" s="22">
        <v>0</v>
      </c>
      <c r="F41" s="22">
        <v>0</v>
      </c>
      <c r="G41" s="22">
        <v>0</v>
      </c>
      <c r="H41" s="22">
        <v>0</v>
      </c>
      <c r="I41" s="22">
        <v>0</v>
      </c>
      <c r="J41" s="22">
        <v>0</v>
      </c>
      <c r="K41" s="22">
        <v>0</v>
      </c>
      <c r="L41" s="22">
        <v>0</v>
      </c>
      <c r="M41" s="22">
        <v>0</v>
      </c>
      <c r="N41" s="22">
        <v>0</v>
      </c>
      <c r="O41" s="22">
        <v>0</v>
      </c>
      <c r="P41" s="22">
        <v>0</v>
      </c>
      <c r="Q41" s="22">
        <v>0</v>
      </c>
      <c r="R41" s="22">
        <v>0</v>
      </c>
      <c r="S41" s="22">
        <v>0</v>
      </c>
      <c r="T41" s="22">
        <v>0</v>
      </c>
      <c r="U41" s="22">
        <v>0</v>
      </c>
      <c r="V41" s="22">
        <v>0</v>
      </c>
      <c r="W41" s="22">
        <v>0</v>
      </c>
      <c r="X41" s="22">
        <v>0</v>
      </c>
      <c r="Y41" s="22">
        <v>0</v>
      </c>
      <c r="Z41" s="22">
        <v>0</v>
      </c>
      <c r="AA41" s="22">
        <v>0</v>
      </c>
      <c r="AB41" s="22">
        <v>0</v>
      </c>
      <c r="AC41" s="22">
        <v>0</v>
      </c>
      <c r="AD41" s="22">
        <v>0</v>
      </c>
      <c r="AE41" s="22">
        <v>0</v>
      </c>
      <c r="AF41" s="22">
        <v>0</v>
      </c>
      <c r="AG41" s="22">
        <v>0</v>
      </c>
      <c r="AH41" s="22">
        <v>0</v>
      </c>
      <c r="AI41" s="22">
        <v>0</v>
      </c>
      <c r="AJ41" s="22">
        <v>0</v>
      </c>
      <c r="AK41" s="22">
        <v>0</v>
      </c>
      <c r="AL41" s="22">
        <v>0</v>
      </c>
      <c r="AM41" s="22">
        <v>0</v>
      </c>
      <c r="AN41" s="22">
        <v>0</v>
      </c>
      <c r="AO41" s="22">
        <v>0</v>
      </c>
      <c r="AP41" s="22">
        <v>0</v>
      </c>
      <c r="AQ41" s="22">
        <v>0</v>
      </c>
      <c r="AR41" s="22">
        <v>0</v>
      </c>
      <c r="AS41" s="22">
        <v>0</v>
      </c>
      <c r="AT41" s="22">
        <v>0</v>
      </c>
      <c r="AU41" s="22">
        <v>0</v>
      </c>
      <c r="AV41" s="22">
        <v>0</v>
      </c>
      <c r="AW41" s="22">
        <v>0.01</v>
      </c>
      <c r="AX41" s="22">
        <v>0.01</v>
      </c>
      <c r="AY41" s="22">
        <v>0.01</v>
      </c>
      <c r="AZ41" s="22">
        <v>0.01</v>
      </c>
      <c r="BA41" s="22">
        <v>0.02</v>
      </c>
      <c r="BB41" s="22">
        <v>0.02</v>
      </c>
      <c r="BC41" s="22">
        <v>0.02</v>
      </c>
      <c r="BD41" s="22">
        <v>0.02</v>
      </c>
      <c r="BE41" s="22">
        <v>0.02</v>
      </c>
      <c r="BF41" s="22">
        <v>0.02</v>
      </c>
      <c r="BG41" s="22">
        <v>0.02</v>
      </c>
      <c r="BH41" s="22">
        <v>0.03</v>
      </c>
      <c r="BI41" s="22">
        <v>0.03</v>
      </c>
      <c r="BJ41" s="22">
        <v>0.03</v>
      </c>
      <c r="BK41" s="22">
        <v>0.03</v>
      </c>
      <c r="BL41" s="22">
        <v>0.03</v>
      </c>
      <c r="BM41" s="22">
        <v>0.03</v>
      </c>
      <c r="BN41" s="22">
        <v>0.03</v>
      </c>
      <c r="BO41" s="22">
        <v>3.5000000000000003E-2</v>
      </c>
      <c r="BP41" s="22">
        <v>0.04</v>
      </c>
      <c r="BQ41" s="22">
        <v>0.04</v>
      </c>
      <c r="BR41" s="22">
        <v>0.05</v>
      </c>
      <c r="BS41" s="22">
        <v>0.05</v>
      </c>
      <c r="BT41" s="22">
        <v>0.05</v>
      </c>
      <c r="BU41" s="22">
        <v>0.05</v>
      </c>
      <c r="BV41" s="22">
        <v>0.05</v>
      </c>
      <c r="BW41" s="22">
        <v>0.05</v>
      </c>
      <c r="BX41" s="22">
        <v>0.05</v>
      </c>
      <c r="BY41" s="22">
        <v>0.05</v>
      </c>
      <c r="BZ41" s="22">
        <v>0.05</v>
      </c>
      <c r="CA41" s="22">
        <v>0.06</v>
      </c>
      <c r="CB41" s="22">
        <v>0.06</v>
      </c>
      <c r="CC41" s="22">
        <v>0.06</v>
      </c>
      <c r="CD41" s="22">
        <v>0.06</v>
      </c>
      <c r="CE41" s="22">
        <v>0.06</v>
      </c>
      <c r="CF41" s="22">
        <v>0.06</v>
      </c>
      <c r="CG41" s="22">
        <v>0.06</v>
      </c>
      <c r="CH41" s="22">
        <v>0.06</v>
      </c>
      <c r="CI41" s="22">
        <v>0.06</v>
      </c>
      <c r="CJ41" s="22">
        <v>0.06</v>
      </c>
      <c r="CK41" s="22">
        <v>0.06</v>
      </c>
      <c r="CL41" s="22">
        <v>0.06</v>
      </c>
      <c r="CM41" s="22">
        <v>0.06</v>
      </c>
      <c r="CN41" s="22">
        <v>7.0000000000000007E-2</v>
      </c>
      <c r="CO41" s="22">
        <v>7.0000000000000007E-2</v>
      </c>
      <c r="CP41" s="22">
        <v>7.0000000000000007E-2</v>
      </c>
      <c r="CQ41" s="22">
        <v>7.0000000000000007E-2</v>
      </c>
      <c r="CR41" s="22">
        <v>7.0000000000000007E-2</v>
      </c>
      <c r="CS41" s="22">
        <v>7.0000000000000007E-2</v>
      </c>
      <c r="CT41" s="22">
        <v>7.0000000000000007E-2</v>
      </c>
      <c r="CU41" s="22">
        <v>7.0000000000000007E-2</v>
      </c>
      <c r="CV41" s="22">
        <v>7.0000000000000007E-2</v>
      </c>
      <c r="CW41" s="22">
        <v>7.0000000000000007E-2</v>
      </c>
      <c r="CX41" s="22">
        <v>7.0000000000000007E-2</v>
      </c>
      <c r="CY41" s="22">
        <v>7.0000000000000007E-2</v>
      </c>
      <c r="CZ41" s="22">
        <v>7.0000000000000007E-2</v>
      </c>
      <c r="DA41" s="22">
        <v>7.0000000000000007E-2</v>
      </c>
      <c r="DB41" s="22">
        <v>7.0000000000000007E-2</v>
      </c>
      <c r="DC41" s="22">
        <v>7.0000000000000007E-2</v>
      </c>
      <c r="DD41" s="22">
        <v>7.0000000000000007E-2</v>
      </c>
      <c r="DE41" s="22">
        <v>7.0000000000000007E-2</v>
      </c>
      <c r="DF41" s="22">
        <v>7.0000000000000007E-2</v>
      </c>
      <c r="DG41" s="22">
        <v>7.0000000000000007E-2</v>
      </c>
      <c r="DH41" s="22">
        <v>7.0000000000000007E-2</v>
      </c>
      <c r="DI41" s="22">
        <v>7.0000000000000007E-2</v>
      </c>
      <c r="DJ41" s="22">
        <v>7.0000000000000007E-2</v>
      </c>
      <c r="DK41" s="22">
        <v>7.0000000000000007E-2</v>
      </c>
      <c r="DL41" s="22">
        <v>7.0000000000000007E-2</v>
      </c>
      <c r="DM41" s="22">
        <v>7.0000000000000007E-2</v>
      </c>
      <c r="DN41" s="22">
        <v>7.0000000000000007E-2</v>
      </c>
      <c r="DO41" s="22">
        <v>7.0000000000000007E-2</v>
      </c>
      <c r="DP41" s="22">
        <v>7.0000000000000007E-2</v>
      </c>
      <c r="DQ41" s="22">
        <v>7.0000000000000007E-2</v>
      </c>
      <c r="DR41" s="22">
        <v>7.0000000000000007E-2</v>
      </c>
      <c r="DS41" s="22">
        <v>7.0000000000000007E-2</v>
      </c>
      <c r="DT41" s="22">
        <v>7.0000000000000007E-2</v>
      </c>
      <c r="DU41" s="22">
        <v>7.0000000000000007E-2</v>
      </c>
      <c r="DV41" s="22">
        <v>7.0000000000000007E-2</v>
      </c>
      <c r="DW41" s="22">
        <v>7.0000000000000007E-2</v>
      </c>
      <c r="DX41" s="22">
        <v>7.0000000000000007E-2</v>
      </c>
      <c r="DY41" s="127">
        <v>7.0000000000000007E-2</v>
      </c>
      <c r="DZ41" s="68"/>
      <c r="EA41" s="68"/>
      <c r="EB41" s="13"/>
      <c r="EC41" s="13"/>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row>
    <row r="42" spans="1:177" ht="15" customHeight="1">
      <c r="A42" s="133" t="s">
        <v>66</v>
      </c>
      <c r="B42" s="22">
        <v>0</v>
      </c>
      <c r="C42" s="22">
        <v>0</v>
      </c>
      <c r="D42" s="22">
        <v>0</v>
      </c>
      <c r="E42" s="22">
        <v>0</v>
      </c>
      <c r="F42" s="22">
        <v>0</v>
      </c>
      <c r="G42" s="22">
        <v>0</v>
      </c>
      <c r="H42" s="22">
        <v>0</v>
      </c>
      <c r="I42" s="22">
        <v>0</v>
      </c>
      <c r="J42" s="22">
        <v>0</v>
      </c>
      <c r="K42" s="22">
        <v>0</v>
      </c>
      <c r="L42" s="22">
        <v>0</v>
      </c>
      <c r="M42" s="22">
        <v>0</v>
      </c>
      <c r="N42" s="22">
        <v>0</v>
      </c>
      <c r="O42" s="22">
        <v>0</v>
      </c>
      <c r="P42" s="22">
        <v>0</v>
      </c>
      <c r="Q42" s="22">
        <v>0</v>
      </c>
      <c r="R42" s="22">
        <v>0</v>
      </c>
      <c r="S42" s="22">
        <v>0</v>
      </c>
      <c r="T42" s="22">
        <v>0</v>
      </c>
      <c r="U42" s="22">
        <v>0</v>
      </c>
      <c r="V42" s="22">
        <v>0</v>
      </c>
      <c r="W42" s="22">
        <v>0</v>
      </c>
      <c r="X42" s="22">
        <v>0</v>
      </c>
      <c r="Y42" s="22">
        <v>0</v>
      </c>
      <c r="Z42" s="22">
        <v>0</v>
      </c>
      <c r="AA42" s="22">
        <v>0</v>
      </c>
      <c r="AB42" s="22">
        <v>0</v>
      </c>
      <c r="AC42" s="22">
        <v>0</v>
      </c>
      <c r="AD42" s="22">
        <v>0</v>
      </c>
      <c r="AE42" s="22">
        <v>0</v>
      </c>
      <c r="AF42" s="22">
        <v>0</v>
      </c>
      <c r="AG42" s="22">
        <v>0</v>
      </c>
      <c r="AH42" s="22">
        <v>0</v>
      </c>
      <c r="AI42" s="22">
        <v>0</v>
      </c>
      <c r="AJ42" s="22">
        <v>0</v>
      </c>
      <c r="AK42" s="22">
        <v>0</v>
      </c>
      <c r="AL42" s="22">
        <v>0</v>
      </c>
      <c r="AM42" s="22">
        <v>0</v>
      </c>
      <c r="AN42" s="22">
        <v>0</v>
      </c>
      <c r="AO42" s="22">
        <v>0</v>
      </c>
      <c r="AP42" s="22">
        <v>0</v>
      </c>
      <c r="AQ42" s="22">
        <v>0</v>
      </c>
      <c r="AR42" s="22">
        <v>0</v>
      </c>
      <c r="AS42" s="22">
        <v>0</v>
      </c>
      <c r="AT42" s="22">
        <v>0</v>
      </c>
      <c r="AU42" s="22">
        <v>0</v>
      </c>
      <c r="AV42" s="22">
        <v>0</v>
      </c>
      <c r="AW42" s="22">
        <v>0</v>
      </c>
      <c r="AX42" s="22">
        <v>0</v>
      </c>
      <c r="AY42" s="22">
        <v>0</v>
      </c>
      <c r="AZ42" s="22">
        <v>0</v>
      </c>
      <c r="BA42" s="22">
        <v>0.03</v>
      </c>
      <c r="BB42" s="22">
        <v>0.03</v>
      </c>
      <c r="BC42" s="22">
        <v>0.03</v>
      </c>
      <c r="BD42" s="22">
        <v>0.03</v>
      </c>
      <c r="BE42" s="22">
        <v>0.03</v>
      </c>
      <c r="BF42" s="22">
        <v>0.03</v>
      </c>
      <c r="BG42" s="22">
        <v>0.03</v>
      </c>
      <c r="BH42" s="22">
        <v>0.03</v>
      </c>
      <c r="BI42" s="22">
        <v>0.03</v>
      </c>
      <c r="BJ42" s="22">
        <v>0.03</v>
      </c>
      <c r="BK42" s="22">
        <v>0.03</v>
      </c>
      <c r="BL42" s="22">
        <v>0.03</v>
      </c>
      <c r="BM42" s="22">
        <v>0.03</v>
      </c>
      <c r="BN42" s="22">
        <v>0.03</v>
      </c>
      <c r="BO42" s="22">
        <v>0.03</v>
      </c>
      <c r="BP42" s="22">
        <v>0.03</v>
      </c>
      <c r="BQ42" s="22">
        <v>0.03</v>
      </c>
      <c r="BR42" s="22">
        <v>0.03</v>
      </c>
      <c r="BS42" s="22">
        <v>0.03</v>
      </c>
      <c r="BT42" s="22">
        <v>0.04</v>
      </c>
      <c r="BU42" s="22">
        <v>0.04</v>
      </c>
      <c r="BV42" s="22">
        <v>0.04</v>
      </c>
      <c r="BW42" s="22">
        <v>0.04</v>
      </c>
      <c r="BX42" s="22">
        <v>0.04</v>
      </c>
      <c r="BY42" s="22">
        <v>0.04</v>
      </c>
      <c r="BZ42" s="22">
        <v>0.04</v>
      </c>
      <c r="CA42" s="22">
        <v>0.04</v>
      </c>
      <c r="CB42" s="22">
        <v>0.04</v>
      </c>
      <c r="CC42" s="22">
        <v>0.04</v>
      </c>
      <c r="CD42" s="22">
        <v>0.04</v>
      </c>
      <c r="CE42" s="22">
        <v>0.04</v>
      </c>
      <c r="CF42" s="22">
        <v>0.04</v>
      </c>
      <c r="CG42" s="22">
        <v>0.04</v>
      </c>
      <c r="CH42" s="22">
        <v>0.05</v>
      </c>
      <c r="CI42" s="22">
        <v>0.05</v>
      </c>
      <c r="CJ42" s="22">
        <v>0.05</v>
      </c>
      <c r="CK42" s="22">
        <v>0.05</v>
      </c>
      <c r="CL42" s="22">
        <v>0.05</v>
      </c>
      <c r="CM42" s="22">
        <v>0.05</v>
      </c>
      <c r="CN42" s="22">
        <v>0.05</v>
      </c>
      <c r="CO42" s="22">
        <v>0.05</v>
      </c>
      <c r="CP42" s="22">
        <v>0.05</v>
      </c>
      <c r="CQ42" s="22">
        <v>0.05</v>
      </c>
      <c r="CR42" s="22">
        <v>0.05</v>
      </c>
      <c r="CS42" s="22">
        <v>0.05</v>
      </c>
      <c r="CT42" s="22">
        <v>0.05</v>
      </c>
      <c r="CU42" s="22">
        <v>0.05</v>
      </c>
      <c r="CV42" s="22">
        <v>0.05</v>
      </c>
      <c r="CW42" s="22">
        <v>0.05</v>
      </c>
      <c r="CX42" s="22">
        <v>0.05</v>
      </c>
      <c r="CY42" s="22">
        <v>0.05</v>
      </c>
      <c r="CZ42" s="22">
        <v>0.05</v>
      </c>
      <c r="DA42" s="22">
        <v>0.05</v>
      </c>
      <c r="DB42" s="22">
        <v>0.05</v>
      </c>
      <c r="DC42" s="22">
        <v>0.05</v>
      </c>
      <c r="DD42" s="22">
        <v>0.05</v>
      </c>
      <c r="DE42" s="22">
        <v>0.05</v>
      </c>
      <c r="DF42" s="22">
        <v>0.06</v>
      </c>
      <c r="DG42" s="22">
        <v>0.06</v>
      </c>
      <c r="DH42" s="22">
        <v>0.06</v>
      </c>
      <c r="DI42" s="22">
        <v>0.06</v>
      </c>
      <c r="DJ42" s="22">
        <v>0.06</v>
      </c>
      <c r="DK42" s="22">
        <v>0.06</v>
      </c>
      <c r="DL42" s="22">
        <v>0.06</v>
      </c>
      <c r="DM42" s="22">
        <v>0.06</v>
      </c>
      <c r="DN42" s="22">
        <v>0.06</v>
      </c>
      <c r="DO42" s="22">
        <v>0.06</v>
      </c>
      <c r="DP42" s="22">
        <v>0.06</v>
      </c>
      <c r="DQ42" s="22">
        <v>0.06</v>
      </c>
      <c r="DR42" s="22">
        <v>0.06</v>
      </c>
      <c r="DS42" s="22">
        <v>0.06</v>
      </c>
      <c r="DT42" s="22">
        <v>0.06</v>
      </c>
      <c r="DU42" s="22">
        <v>0.06</v>
      </c>
      <c r="DV42" s="22">
        <v>0.06</v>
      </c>
      <c r="DW42" s="22">
        <v>0.06</v>
      </c>
      <c r="DX42" s="22">
        <v>0.06</v>
      </c>
      <c r="DY42" s="127">
        <v>0.06</v>
      </c>
      <c r="DZ42" s="68"/>
      <c r="EA42" s="68"/>
      <c r="EB42" s="13"/>
      <c r="EC42" s="13"/>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row>
    <row r="43" spans="1:177" ht="15" customHeight="1">
      <c r="A43" s="133" t="s">
        <v>67</v>
      </c>
      <c r="B43" s="22">
        <v>0</v>
      </c>
      <c r="C43" s="22">
        <v>0</v>
      </c>
      <c r="D43" s="22">
        <v>0</v>
      </c>
      <c r="E43" s="22">
        <v>0</v>
      </c>
      <c r="F43" s="22">
        <v>0</v>
      </c>
      <c r="G43" s="22">
        <v>0</v>
      </c>
      <c r="H43" s="22">
        <v>0</v>
      </c>
      <c r="I43" s="22">
        <v>0</v>
      </c>
      <c r="J43" s="22">
        <v>0</v>
      </c>
      <c r="K43" s="22">
        <v>0</v>
      </c>
      <c r="L43" s="22">
        <v>0</v>
      </c>
      <c r="M43" s="22">
        <v>0</v>
      </c>
      <c r="N43" s="22">
        <v>0</v>
      </c>
      <c r="O43" s="22">
        <v>0</v>
      </c>
      <c r="P43" s="22">
        <v>0</v>
      </c>
      <c r="Q43" s="22">
        <v>0</v>
      </c>
      <c r="R43" s="22">
        <v>0</v>
      </c>
      <c r="S43" s="22">
        <v>0</v>
      </c>
      <c r="T43" s="22">
        <v>0</v>
      </c>
      <c r="U43" s="22">
        <v>0</v>
      </c>
      <c r="V43" s="22">
        <v>0</v>
      </c>
      <c r="W43" s="22">
        <v>0</v>
      </c>
      <c r="X43" s="22">
        <v>0</v>
      </c>
      <c r="Y43" s="22">
        <v>0</v>
      </c>
      <c r="Z43" s="22">
        <v>0</v>
      </c>
      <c r="AA43" s="22">
        <v>0</v>
      </c>
      <c r="AB43" s="22">
        <v>0</v>
      </c>
      <c r="AC43" s="22">
        <v>0</v>
      </c>
      <c r="AD43" s="22">
        <v>0</v>
      </c>
      <c r="AE43" s="22">
        <v>0</v>
      </c>
      <c r="AF43" s="22">
        <v>0</v>
      </c>
      <c r="AG43" s="22">
        <v>0</v>
      </c>
      <c r="AH43" s="22">
        <v>0</v>
      </c>
      <c r="AI43" s="22">
        <v>0</v>
      </c>
      <c r="AJ43" s="22">
        <v>0</v>
      </c>
      <c r="AK43" s="22">
        <v>0.03</v>
      </c>
      <c r="AL43" s="22">
        <v>0.03</v>
      </c>
      <c r="AM43" s="22">
        <v>0.03</v>
      </c>
      <c r="AN43" s="22">
        <v>0.03</v>
      </c>
      <c r="AO43" s="22">
        <v>0.03</v>
      </c>
      <c r="AP43" s="22">
        <v>0.03</v>
      </c>
      <c r="AQ43" s="22">
        <v>0.02</v>
      </c>
      <c r="AR43" s="22">
        <v>0.02</v>
      </c>
      <c r="AS43" s="22">
        <v>0.02</v>
      </c>
      <c r="AT43" s="22">
        <v>0.02</v>
      </c>
      <c r="AU43" s="22">
        <v>0.02</v>
      </c>
      <c r="AV43" s="22">
        <v>0.02</v>
      </c>
      <c r="AW43" s="22">
        <v>0.02</v>
      </c>
      <c r="AX43" s="22">
        <v>0.02</v>
      </c>
      <c r="AY43" s="22">
        <v>0.02</v>
      </c>
      <c r="AZ43" s="22">
        <v>0.02</v>
      </c>
      <c r="BA43" s="22">
        <v>0.02</v>
      </c>
      <c r="BB43" s="22">
        <v>0.02</v>
      </c>
      <c r="BC43" s="22">
        <v>0.02</v>
      </c>
      <c r="BD43" s="22">
        <v>0.02</v>
      </c>
      <c r="BE43" s="22">
        <v>0.02</v>
      </c>
      <c r="BF43" s="22">
        <v>0.02</v>
      </c>
      <c r="BG43" s="22">
        <v>0.02</v>
      </c>
      <c r="BH43" s="22">
        <v>0.02</v>
      </c>
      <c r="BI43" s="22">
        <v>0.02</v>
      </c>
      <c r="BJ43" s="22">
        <v>0.02</v>
      </c>
      <c r="BK43" s="22">
        <v>0.02</v>
      </c>
      <c r="BL43" s="22">
        <v>0.02</v>
      </c>
      <c r="BM43" s="22">
        <v>0.02</v>
      </c>
      <c r="BN43" s="22">
        <v>0.02</v>
      </c>
      <c r="BO43" s="22">
        <v>0.02</v>
      </c>
      <c r="BP43" s="22">
        <v>0.03</v>
      </c>
      <c r="BQ43" s="22">
        <v>0.03</v>
      </c>
      <c r="BR43" s="22">
        <v>0.03</v>
      </c>
      <c r="BS43" s="22">
        <v>0.03</v>
      </c>
      <c r="BT43" s="22">
        <v>0.04</v>
      </c>
      <c r="BU43" s="22">
        <v>0.04</v>
      </c>
      <c r="BV43" s="22">
        <v>0.04</v>
      </c>
      <c r="BW43" s="22">
        <v>0.04</v>
      </c>
      <c r="BX43" s="22">
        <v>0.04</v>
      </c>
      <c r="BY43" s="22">
        <v>0.04</v>
      </c>
      <c r="BZ43" s="22">
        <v>0.04</v>
      </c>
      <c r="CA43" s="22">
        <v>0.04</v>
      </c>
      <c r="CB43" s="22">
        <v>0.04</v>
      </c>
      <c r="CC43" s="22">
        <v>0.04</v>
      </c>
      <c r="CD43" s="22">
        <v>0.04</v>
      </c>
      <c r="CE43" s="22">
        <v>0.04</v>
      </c>
      <c r="CF43" s="22">
        <v>0.04</v>
      </c>
      <c r="CG43" s="22">
        <v>0.04</v>
      </c>
      <c r="CH43" s="22">
        <v>0.04</v>
      </c>
      <c r="CI43" s="22">
        <v>0.04</v>
      </c>
      <c r="CJ43" s="22">
        <v>0.04</v>
      </c>
      <c r="CK43" s="22">
        <v>0.05</v>
      </c>
      <c r="CL43" s="22">
        <v>0.04</v>
      </c>
      <c r="CM43" s="22">
        <v>0.04</v>
      </c>
      <c r="CN43" s="22">
        <v>0.04</v>
      </c>
      <c r="CO43" s="22">
        <v>0.04</v>
      </c>
      <c r="CP43" s="22">
        <v>0.04</v>
      </c>
      <c r="CQ43" s="22">
        <v>0.04</v>
      </c>
      <c r="CR43" s="22">
        <v>0.04</v>
      </c>
      <c r="CS43" s="22">
        <v>0.04</v>
      </c>
      <c r="CT43" s="22">
        <v>0.04</v>
      </c>
      <c r="CU43" s="22">
        <v>0.04</v>
      </c>
      <c r="CV43" s="22">
        <v>0.04</v>
      </c>
      <c r="CW43" s="22">
        <v>0.04</v>
      </c>
      <c r="CX43" s="22">
        <v>0.04</v>
      </c>
      <c r="CY43" s="22">
        <v>0.04</v>
      </c>
      <c r="CZ43" s="22">
        <v>0.04</v>
      </c>
      <c r="DA43" s="22">
        <v>0.04</v>
      </c>
      <c r="DB43" s="22">
        <v>0.04</v>
      </c>
      <c r="DC43" s="22">
        <v>0.04</v>
      </c>
      <c r="DD43" s="22">
        <v>0.04</v>
      </c>
      <c r="DE43" s="22">
        <v>0.04</v>
      </c>
      <c r="DF43" s="22">
        <v>0.04</v>
      </c>
      <c r="DG43" s="22">
        <v>0.04</v>
      </c>
      <c r="DH43" s="22">
        <v>0.04</v>
      </c>
      <c r="DI43" s="22">
        <v>0.04</v>
      </c>
      <c r="DJ43" s="22">
        <v>0.04</v>
      </c>
      <c r="DK43" s="22">
        <v>0.04</v>
      </c>
      <c r="DL43" s="22">
        <v>0.04</v>
      </c>
      <c r="DM43" s="22">
        <v>0.04</v>
      </c>
      <c r="DN43" s="22">
        <v>4.4999999999999998E-2</v>
      </c>
      <c r="DO43" s="22">
        <v>4.4999999999999998E-2</v>
      </c>
      <c r="DP43" s="22">
        <v>4.4999999999999998E-2</v>
      </c>
      <c r="DQ43" s="22">
        <v>4.4999999999999998E-2</v>
      </c>
      <c r="DR43" s="22">
        <v>4.4999999999999998E-2</v>
      </c>
      <c r="DS43" s="22">
        <v>4.4999999999999998E-2</v>
      </c>
      <c r="DT43" s="22">
        <v>4.4999999999999998E-2</v>
      </c>
      <c r="DU43" s="22">
        <v>4.4999999999999998E-2</v>
      </c>
      <c r="DV43" s="22">
        <v>4.2000000000000003E-2</v>
      </c>
      <c r="DW43" s="22">
        <v>4.2000000000000003E-2</v>
      </c>
      <c r="DX43" s="22">
        <v>4.2000000000000003E-2</v>
      </c>
      <c r="DY43" s="127">
        <v>4.2000000000000003E-2</v>
      </c>
      <c r="DZ43" s="68"/>
      <c r="EA43" s="68"/>
      <c r="EB43" s="13"/>
      <c r="EC43" s="13"/>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row>
    <row r="44" spans="1:177" ht="15" customHeight="1">
      <c r="A44" s="133" t="s">
        <v>68</v>
      </c>
      <c r="B44" s="22">
        <v>0</v>
      </c>
      <c r="C44" s="22">
        <v>0</v>
      </c>
      <c r="D44" s="22">
        <v>0</v>
      </c>
      <c r="E44" s="22">
        <v>0</v>
      </c>
      <c r="F44" s="22">
        <v>0</v>
      </c>
      <c r="G44" s="22">
        <v>0</v>
      </c>
      <c r="H44" s="22">
        <v>0</v>
      </c>
      <c r="I44" s="22">
        <v>0</v>
      </c>
      <c r="J44" s="22">
        <v>0</v>
      </c>
      <c r="K44" s="22">
        <v>0</v>
      </c>
      <c r="L44" s="22">
        <v>0</v>
      </c>
      <c r="M44" s="22">
        <v>0</v>
      </c>
      <c r="N44" s="22">
        <v>0</v>
      </c>
      <c r="O44" s="22">
        <v>0</v>
      </c>
      <c r="P44" s="22">
        <v>0</v>
      </c>
      <c r="Q44" s="22">
        <v>0</v>
      </c>
      <c r="R44" s="22">
        <v>0</v>
      </c>
      <c r="S44" s="22">
        <v>0</v>
      </c>
      <c r="T44" s="22">
        <v>0</v>
      </c>
      <c r="U44" s="22">
        <v>0</v>
      </c>
      <c r="V44" s="22">
        <v>0</v>
      </c>
      <c r="W44" s="22">
        <v>0</v>
      </c>
      <c r="X44" s="22">
        <v>0</v>
      </c>
      <c r="Y44" s="22">
        <v>0</v>
      </c>
      <c r="Z44" s="22">
        <v>0</v>
      </c>
      <c r="AA44" s="22">
        <v>0</v>
      </c>
      <c r="AB44" s="22">
        <v>0</v>
      </c>
      <c r="AC44" s="22">
        <v>0</v>
      </c>
      <c r="AD44" s="22">
        <v>0</v>
      </c>
      <c r="AE44" s="22">
        <v>0</v>
      </c>
      <c r="AF44" s="22">
        <v>0</v>
      </c>
      <c r="AG44" s="22">
        <v>0</v>
      </c>
      <c r="AH44" s="22">
        <v>0</v>
      </c>
      <c r="AI44" s="22">
        <v>0</v>
      </c>
      <c r="AJ44" s="22">
        <v>0</v>
      </c>
      <c r="AK44" s="22">
        <v>0</v>
      </c>
      <c r="AL44" s="22">
        <v>0</v>
      </c>
      <c r="AM44" s="22">
        <v>0</v>
      </c>
      <c r="AN44" s="22">
        <v>0</v>
      </c>
      <c r="AO44" s="22">
        <v>0</v>
      </c>
      <c r="AP44" s="22">
        <v>0</v>
      </c>
      <c r="AQ44" s="22">
        <v>0</v>
      </c>
      <c r="AR44" s="22">
        <v>0</v>
      </c>
      <c r="AS44" s="22">
        <v>0</v>
      </c>
      <c r="AT44" s="22">
        <v>0</v>
      </c>
      <c r="AU44" s="22">
        <v>0</v>
      </c>
      <c r="AV44" s="22">
        <v>0</v>
      </c>
      <c r="AW44" s="22">
        <v>0.02</v>
      </c>
      <c r="AX44" s="22">
        <v>0.02</v>
      </c>
      <c r="AY44" s="22">
        <v>0.02</v>
      </c>
      <c r="AZ44" s="22">
        <v>0.02</v>
      </c>
      <c r="BA44" s="22">
        <v>0.02</v>
      </c>
      <c r="BB44" s="22">
        <v>0.02</v>
      </c>
      <c r="BC44" s="22">
        <v>0.02</v>
      </c>
      <c r="BD44" s="22">
        <v>0.02</v>
      </c>
      <c r="BE44" s="22">
        <v>0.02</v>
      </c>
      <c r="BF44" s="22">
        <v>0.03</v>
      </c>
      <c r="BG44" s="22">
        <v>0.03</v>
      </c>
      <c r="BH44" s="22">
        <v>0.03</v>
      </c>
      <c r="BI44" s="22">
        <v>0.03</v>
      </c>
      <c r="BJ44" s="22">
        <v>0.03</v>
      </c>
      <c r="BK44" s="22">
        <v>0.03</v>
      </c>
      <c r="BL44" s="22">
        <v>0.03</v>
      </c>
      <c r="BM44" s="22">
        <v>0.03</v>
      </c>
      <c r="BN44" s="22">
        <v>0.03</v>
      </c>
      <c r="BO44" s="22">
        <v>0.03</v>
      </c>
      <c r="BP44" s="22">
        <v>0.03</v>
      </c>
      <c r="BQ44" s="22">
        <v>0.03</v>
      </c>
      <c r="BR44" s="22">
        <v>0.03</v>
      </c>
      <c r="BS44" s="22">
        <v>0.03</v>
      </c>
      <c r="BT44" s="22">
        <v>0.03</v>
      </c>
      <c r="BU44" s="22">
        <v>0.03</v>
      </c>
      <c r="BV44" s="22">
        <v>3.5000000000000003E-2</v>
      </c>
      <c r="BW44" s="22">
        <v>3.5000000000000003E-2</v>
      </c>
      <c r="BX44" s="22">
        <v>3.5000000000000003E-2</v>
      </c>
      <c r="BY44" s="22">
        <v>3.5000000000000003E-2</v>
      </c>
      <c r="BZ44" s="22">
        <v>3.5000000000000003E-2</v>
      </c>
      <c r="CA44" s="22">
        <v>4.4999999999999998E-2</v>
      </c>
      <c r="CB44" s="22">
        <v>4.4999999999999998E-2</v>
      </c>
      <c r="CC44" s="22">
        <v>4.4999999999999998E-2</v>
      </c>
      <c r="CD44" s="22">
        <v>4.4999999999999998E-2</v>
      </c>
      <c r="CE44" s="22">
        <v>4.4999999999999998E-2</v>
      </c>
      <c r="CF44" s="22">
        <v>4.4999999999999998E-2</v>
      </c>
      <c r="CG44" s="22">
        <v>4.4999999999999998E-2</v>
      </c>
      <c r="CH44" s="22">
        <v>5.5E-2</v>
      </c>
      <c r="CI44" s="22">
        <v>5.5E-2</v>
      </c>
      <c r="CJ44" s="22">
        <v>5.5E-2</v>
      </c>
      <c r="CK44" s="22">
        <v>5.5E-2</v>
      </c>
      <c r="CL44" s="22">
        <v>5.5E-2</v>
      </c>
      <c r="CM44" s="22">
        <v>5.5E-2</v>
      </c>
      <c r="CN44" s="22">
        <v>5.5E-2</v>
      </c>
      <c r="CO44" s="22">
        <v>5.5E-2</v>
      </c>
      <c r="CP44" s="22">
        <v>0.06</v>
      </c>
      <c r="CQ44" s="22">
        <v>0.06</v>
      </c>
      <c r="CR44" s="22">
        <v>0.06</v>
      </c>
      <c r="CS44" s="22">
        <v>0.06</v>
      </c>
      <c r="CT44" s="22">
        <v>0.06</v>
      </c>
      <c r="CU44" s="22">
        <v>0.06</v>
      </c>
      <c r="CV44" s="22">
        <v>0.06</v>
      </c>
      <c r="CW44" s="22">
        <v>0.06</v>
      </c>
      <c r="CX44" s="22">
        <v>0.06</v>
      </c>
      <c r="CY44" s="22">
        <v>0.06</v>
      </c>
      <c r="CZ44" s="22">
        <v>0.06</v>
      </c>
      <c r="DA44" s="22">
        <v>7.0000000000000007E-2</v>
      </c>
      <c r="DB44" s="22">
        <v>7.0000000000000007E-2</v>
      </c>
      <c r="DC44" s="22">
        <v>7.0000000000000007E-2</v>
      </c>
      <c r="DD44" s="22">
        <v>7.0000000000000007E-2</v>
      </c>
      <c r="DE44" s="22">
        <v>7.0000000000000007E-2</v>
      </c>
      <c r="DF44" s="22">
        <v>7.0000000000000007E-2</v>
      </c>
      <c r="DG44" s="22">
        <v>7.0000000000000007E-2</v>
      </c>
      <c r="DH44" s="22">
        <v>7.0000000000000007E-2</v>
      </c>
      <c r="DI44" s="22">
        <v>7.0000000000000007E-2</v>
      </c>
      <c r="DJ44" s="22">
        <v>7.0000000000000007E-2</v>
      </c>
      <c r="DK44" s="22">
        <v>7.0000000000000007E-2</v>
      </c>
      <c r="DL44" s="22">
        <v>7.0000000000000007E-2</v>
      </c>
      <c r="DM44" s="22">
        <v>7.0000000000000007E-2</v>
      </c>
      <c r="DN44" s="22">
        <v>7.0000000000000007E-2</v>
      </c>
      <c r="DO44" s="22">
        <v>7.0000000000000007E-2</v>
      </c>
      <c r="DP44" s="22">
        <v>7.0000000000000007E-2</v>
      </c>
      <c r="DQ44" s="22">
        <v>7.0000000000000007E-2</v>
      </c>
      <c r="DR44" s="22">
        <v>7.0000000000000007E-2</v>
      </c>
      <c r="DS44" s="22">
        <v>7.0000000000000007E-2</v>
      </c>
      <c r="DT44" s="22">
        <v>7.0000000000000007E-2</v>
      </c>
      <c r="DU44" s="22">
        <v>7.0000000000000007E-2</v>
      </c>
      <c r="DV44" s="22">
        <v>7.0000000000000007E-2</v>
      </c>
      <c r="DW44" s="22">
        <v>7.0000000000000007E-2</v>
      </c>
      <c r="DX44" s="22">
        <v>7.0000000000000007E-2</v>
      </c>
      <c r="DY44" s="127">
        <v>7.0000000000000007E-2</v>
      </c>
      <c r="DZ44" s="68"/>
      <c r="EA44" s="68"/>
      <c r="EB44" s="13"/>
      <c r="EC44" s="13"/>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row>
    <row r="45" spans="1:177" ht="15" customHeight="1">
      <c r="A45" s="133" t="s">
        <v>69</v>
      </c>
      <c r="B45" s="22">
        <v>0</v>
      </c>
      <c r="C45" s="22">
        <v>0</v>
      </c>
      <c r="D45" s="22">
        <v>0</v>
      </c>
      <c r="E45" s="22">
        <v>0</v>
      </c>
      <c r="F45" s="22">
        <v>0</v>
      </c>
      <c r="G45" s="22">
        <v>0</v>
      </c>
      <c r="H45" s="22">
        <v>0</v>
      </c>
      <c r="I45" s="22">
        <v>0</v>
      </c>
      <c r="J45" s="22">
        <v>0</v>
      </c>
      <c r="K45" s="22">
        <v>0</v>
      </c>
      <c r="L45" s="22">
        <v>0</v>
      </c>
      <c r="M45" s="22">
        <v>0</v>
      </c>
      <c r="N45" s="22">
        <v>0</v>
      </c>
      <c r="O45" s="22">
        <v>0</v>
      </c>
      <c r="P45" s="22">
        <v>0</v>
      </c>
      <c r="Q45" s="22">
        <v>0</v>
      </c>
      <c r="R45" s="22">
        <v>0</v>
      </c>
      <c r="S45" s="22">
        <v>0</v>
      </c>
      <c r="T45" s="22">
        <v>0</v>
      </c>
      <c r="U45" s="22">
        <v>0</v>
      </c>
      <c r="V45" s="22">
        <v>0</v>
      </c>
      <c r="W45" s="22">
        <v>0</v>
      </c>
      <c r="X45" s="22">
        <v>0</v>
      </c>
      <c r="Y45" s="22">
        <v>0</v>
      </c>
      <c r="Z45" s="22">
        <v>0</v>
      </c>
      <c r="AA45" s="22">
        <v>0</v>
      </c>
      <c r="AB45" s="22">
        <v>0</v>
      </c>
      <c r="AC45" s="22">
        <v>0</v>
      </c>
      <c r="AD45" s="22">
        <v>0</v>
      </c>
      <c r="AE45" s="22">
        <v>0</v>
      </c>
      <c r="AF45" s="22">
        <v>0</v>
      </c>
      <c r="AG45" s="22">
        <v>0</v>
      </c>
      <c r="AH45" s="22">
        <v>0</v>
      </c>
      <c r="AI45" s="22">
        <v>0</v>
      </c>
      <c r="AJ45" s="22">
        <v>0</v>
      </c>
      <c r="AK45" s="22">
        <v>0</v>
      </c>
      <c r="AL45" s="22">
        <v>0</v>
      </c>
      <c r="AM45" s="22">
        <v>0</v>
      </c>
      <c r="AN45" s="22">
        <v>0</v>
      </c>
      <c r="AO45" s="22">
        <v>0</v>
      </c>
      <c r="AP45" s="22">
        <v>0</v>
      </c>
      <c r="AQ45" s="22">
        <v>0</v>
      </c>
      <c r="AR45" s="22">
        <v>0</v>
      </c>
      <c r="AS45" s="22">
        <v>0</v>
      </c>
      <c r="AT45" s="22">
        <v>0</v>
      </c>
      <c r="AU45" s="22">
        <v>0</v>
      </c>
      <c r="AV45" s="22">
        <v>0</v>
      </c>
      <c r="AW45" s="22">
        <v>0</v>
      </c>
      <c r="AX45" s="22">
        <v>0</v>
      </c>
      <c r="AY45" s="22">
        <v>0</v>
      </c>
      <c r="AZ45" s="22">
        <v>0</v>
      </c>
      <c r="BA45" s="22">
        <v>0</v>
      </c>
      <c r="BB45" s="22">
        <v>0</v>
      </c>
      <c r="BC45" s="22">
        <v>0</v>
      </c>
      <c r="BD45" s="22">
        <v>0</v>
      </c>
      <c r="BE45" s="22">
        <v>0</v>
      </c>
      <c r="BF45" s="22">
        <v>0</v>
      </c>
      <c r="BG45" s="22">
        <v>0</v>
      </c>
      <c r="BH45" s="22">
        <v>0</v>
      </c>
      <c r="BI45" s="22">
        <v>0</v>
      </c>
      <c r="BJ45" s="22">
        <v>0</v>
      </c>
      <c r="BK45" s="22">
        <v>0</v>
      </c>
      <c r="BL45" s="22">
        <v>0.02</v>
      </c>
      <c r="BM45" s="22">
        <v>0.02</v>
      </c>
      <c r="BN45" s="22">
        <v>0.02</v>
      </c>
      <c r="BO45" s="22">
        <v>0.02</v>
      </c>
      <c r="BP45" s="22">
        <v>0.02</v>
      </c>
      <c r="BQ45" s="22">
        <v>0.02</v>
      </c>
      <c r="BR45" s="22">
        <v>0.02</v>
      </c>
      <c r="BS45" s="22">
        <v>0.03</v>
      </c>
      <c r="BT45" s="22">
        <v>3.2500000000000001E-2</v>
      </c>
      <c r="BU45" s="22">
        <v>3.2500000000000001E-2</v>
      </c>
      <c r="BV45" s="22">
        <v>0.04</v>
      </c>
      <c r="BW45" s="22">
        <v>0.04</v>
      </c>
      <c r="BX45" s="22">
        <v>0.04</v>
      </c>
      <c r="BY45" s="22">
        <v>0.04</v>
      </c>
      <c r="BZ45" s="22">
        <v>0.04</v>
      </c>
      <c r="CA45" s="22">
        <v>0.04</v>
      </c>
      <c r="CB45" s="22">
        <v>0.04</v>
      </c>
      <c r="CC45" s="22">
        <v>0.04</v>
      </c>
      <c r="CD45" s="22">
        <v>0.04</v>
      </c>
      <c r="CE45" s="22">
        <v>0.04</v>
      </c>
      <c r="CF45" s="22">
        <v>0.04</v>
      </c>
      <c r="CG45" s="22">
        <v>0.04</v>
      </c>
      <c r="CH45" s="22">
        <v>0.04</v>
      </c>
      <c r="CI45" s="22">
        <v>4.1250000000000002E-2</v>
      </c>
      <c r="CJ45" s="22">
        <v>4.1250000000000002E-2</v>
      </c>
      <c r="CK45" s="22">
        <v>0.06</v>
      </c>
      <c r="CL45" s="22">
        <v>0.06</v>
      </c>
      <c r="CM45" s="22">
        <v>0.06</v>
      </c>
      <c r="CN45" s="22">
        <v>6.25E-2</v>
      </c>
      <c r="CO45" s="22">
        <v>6.25E-2</v>
      </c>
      <c r="CP45" s="22">
        <v>6.25E-2</v>
      </c>
      <c r="CQ45" s="22">
        <v>6.25E-2</v>
      </c>
      <c r="CR45" s="22">
        <v>6.25E-2</v>
      </c>
      <c r="CS45" s="22">
        <v>6.25E-2</v>
      </c>
      <c r="CT45" s="22">
        <v>6.25E-2</v>
      </c>
      <c r="CU45" s="22">
        <v>6.25E-2</v>
      </c>
      <c r="CV45" s="22">
        <v>6.25E-2</v>
      </c>
      <c r="CW45" s="22">
        <v>6.25E-2</v>
      </c>
      <c r="CX45" s="22">
        <v>6.25E-2</v>
      </c>
      <c r="CY45" s="22">
        <v>6.25E-2</v>
      </c>
      <c r="CZ45" s="22">
        <v>6.25E-2</v>
      </c>
      <c r="DA45" s="22">
        <v>6.25E-2</v>
      </c>
      <c r="DB45" s="22">
        <v>6.25E-2</v>
      </c>
      <c r="DC45" s="22">
        <v>6.25E-2</v>
      </c>
      <c r="DD45" s="22">
        <v>6.25E-2</v>
      </c>
      <c r="DE45" s="22">
        <v>6.25E-2</v>
      </c>
      <c r="DF45" s="22">
        <v>6.25E-2</v>
      </c>
      <c r="DG45" s="22">
        <v>6.25E-2</v>
      </c>
      <c r="DH45" s="22">
        <v>6.25E-2</v>
      </c>
      <c r="DI45" s="22">
        <v>6.25E-2</v>
      </c>
      <c r="DJ45" s="22">
        <v>6.25E-2</v>
      </c>
      <c r="DK45" s="22">
        <v>6.25E-2</v>
      </c>
      <c r="DL45" s="22">
        <v>6.25E-2</v>
      </c>
      <c r="DM45" s="22">
        <v>6.25E-2</v>
      </c>
      <c r="DN45" s="22">
        <v>6.25E-2</v>
      </c>
      <c r="DO45" s="22">
        <v>6.25E-2</v>
      </c>
      <c r="DP45" s="22">
        <v>6.25E-2</v>
      </c>
      <c r="DQ45" s="22">
        <v>6.25E-2</v>
      </c>
      <c r="DR45" s="22">
        <v>6.25E-2</v>
      </c>
      <c r="DS45" s="22">
        <v>6.25E-2</v>
      </c>
      <c r="DT45" s="22">
        <v>6.25E-2</v>
      </c>
      <c r="DU45" s="22">
        <v>6.25E-2</v>
      </c>
      <c r="DV45" s="22">
        <v>6.25E-2</v>
      </c>
      <c r="DW45" s="22">
        <v>6.25E-2</v>
      </c>
      <c r="DX45" s="22">
        <v>6.25E-2</v>
      </c>
      <c r="DY45" s="127">
        <v>6.25E-2</v>
      </c>
      <c r="DZ45" s="68"/>
      <c r="EA45" s="68"/>
      <c r="EB45" s="13"/>
      <c r="EC45" s="13"/>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row>
    <row r="46" spans="1:177" ht="15" customHeight="1">
      <c r="A46" s="133" t="s">
        <v>70</v>
      </c>
      <c r="B46" s="22">
        <v>0</v>
      </c>
      <c r="C46" s="22">
        <v>0</v>
      </c>
      <c r="D46" s="22">
        <v>0</v>
      </c>
      <c r="E46" s="22">
        <v>0</v>
      </c>
      <c r="F46" s="22">
        <v>0</v>
      </c>
      <c r="G46" s="22">
        <v>0</v>
      </c>
      <c r="H46" s="22">
        <v>0</v>
      </c>
      <c r="I46" s="22">
        <v>0</v>
      </c>
      <c r="J46" s="22">
        <v>0</v>
      </c>
      <c r="K46" s="22">
        <v>0</v>
      </c>
      <c r="L46" s="22">
        <v>0</v>
      </c>
      <c r="M46" s="22">
        <v>0</v>
      </c>
      <c r="N46" s="22">
        <v>0</v>
      </c>
      <c r="O46" s="22">
        <v>0</v>
      </c>
      <c r="P46" s="22">
        <v>0</v>
      </c>
      <c r="Q46" s="22">
        <v>0</v>
      </c>
      <c r="R46" s="22">
        <v>0</v>
      </c>
      <c r="S46" s="22">
        <v>0</v>
      </c>
      <c r="T46" s="22">
        <v>0</v>
      </c>
      <c r="U46" s="22">
        <v>0</v>
      </c>
      <c r="V46" s="22">
        <v>0</v>
      </c>
      <c r="W46" s="22">
        <v>0</v>
      </c>
      <c r="X46" s="22">
        <v>0</v>
      </c>
      <c r="Y46" s="22">
        <v>0</v>
      </c>
      <c r="Z46" s="22">
        <v>0</v>
      </c>
      <c r="AA46" s="22">
        <v>0</v>
      </c>
      <c r="AB46" s="22">
        <v>0</v>
      </c>
      <c r="AC46" s="22">
        <v>0</v>
      </c>
      <c r="AD46" s="22">
        <v>0</v>
      </c>
      <c r="AE46" s="22">
        <v>0</v>
      </c>
      <c r="AF46" s="22">
        <v>0</v>
      </c>
      <c r="AG46" s="22">
        <v>0</v>
      </c>
      <c r="AH46" s="22">
        <v>0</v>
      </c>
      <c r="AI46" s="22">
        <v>0.02</v>
      </c>
      <c r="AJ46" s="22">
        <v>0.02</v>
      </c>
      <c r="AK46" s="22">
        <v>0.02</v>
      </c>
      <c r="AL46" s="22">
        <v>0.02</v>
      </c>
      <c r="AM46" s="22">
        <v>0.02</v>
      </c>
      <c r="AN46" s="22">
        <v>0.02</v>
      </c>
      <c r="AO46" s="22">
        <v>0.02</v>
      </c>
      <c r="AP46" s="22">
        <v>0.02</v>
      </c>
      <c r="AQ46" s="22">
        <v>0.02</v>
      </c>
      <c r="AR46" s="22">
        <v>0.02</v>
      </c>
      <c r="AS46" s="22">
        <v>0.02</v>
      </c>
      <c r="AT46" s="22">
        <v>0.02</v>
      </c>
      <c r="AU46" s="22">
        <v>0.02</v>
      </c>
      <c r="AV46" s="22">
        <v>0.02</v>
      </c>
      <c r="AW46" s="22">
        <v>0.02</v>
      </c>
      <c r="AX46" s="22">
        <v>0.02</v>
      </c>
      <c r="AY46" s="22">
        <v>0.02</v>
      </c>
      <c r="AZ46" s="22">
        <v>0.02</v>
      </c>
      <c r="BA46" s="22">
        <v>0.02</v>
      </c>
      <c r="BB46" s="22">
        <v>0.02</v>
      </c>
      <c r="BC46" s="22">
        <v>0.02</v>
      </c>
      <c r="BD46" s="22">
        <v>0.02</v>
      </c>
      <c r="BE46" s="22">
        <v>0.02</v>
      </c>
      <c r="BF46" s="22">
        <v>0.02</v>
      </c>
      <c r="BG46" s="22">
        <v>0.02</v>
      </c>
      <c r="BH46" s="22">
        <v>0.02</v>
      </c>
      <c r="BI46" s="22">
        <v>0.02</v>
      </c>
      <c r="BJ46" s="22">
        <v>0.02</v>
      </c>
      <c r="BK46" s="22">
        <v>2.5000000000000001E-2</v>
      </c>
      <c r="BL46" s="22">
        <v>2.5000000000000001E-2</v>
      </c>
      <c r="BM46" s="22">
        <v>0.03</v>
      </c>
      <c r="BN46" s="22">
        <v>0.03</v>
      </c>
      <c r="BO46" s="22">
        <v>0.03</v>
      </c>
      <c r="BP46" s="22">
        <v>0.03</v>
      </c>
      <c r="BQ46" s="22">
        <v>0.03</v>
      </c>
      <c r="BR46" s="22">
        <v>0.03</v>
      </c>
      <c r="BS46" s="22">
        <v>0.04</v>
      </c>
      <c r="BT46" s="22">
        <v>0.04</v>
      </c>
      <c r="BU46" s="22">
        <v>0.04</v>
      </c>
      <c r="BV46" s="22">
        <v>0.04</v>
      </c>
      <c r="BW46" s="22">
        <v>0.04</v>
      </c>
      <c r="BX46" s="22">
        <v>0.04</v>
      </c>
      <c r="BY46" s="22">
        <v>0.04</v>
      </c>
      <c r="BZ46" s="22">
        <v>0.04</v>
      </c>
      <c r="CA46" s="22">
        <v>0.04</v>
      </c>
      <c r="CB46" s="22">
        <v>0.04</v>
      </c>
      <c r="CC46" s="22">
        <v>0.04</v>
      </c>
      <c r="CD46" s="22">
        <v>0.04</v>
      </c>
      <c r="CE46" s="22">
        <v>0.04</v>
      </c>
      <c r="CF46" s="22">
        <v>0.04</v>
      </c>
      <c r="CG46" s="22">
        <v>4.6249999999999999E-2</v>
      </c>
      <c r="CH46" s="22">
        <v>4.3439999999999999E-2</v>
      </c>
      <c r="CI46" s="22">
        <v>4.6249999999999999E-2</v>
      </c>
      <c r="CJ46" s="22">
        <v>4.5937499999999999E-2</v>
      </c>
      <c r="CK46" s="22">
        <v>5.0937499999999997E-2</v>
      </c>
      <c r="CL46" s="22">
        <v>5.0937499999999997E-2</v>
      </c>
      <c r="CM46" s="22">
        <v>5.0937499999999997E-2</v>
      </c>
      <c r="CN46" s="22">
        <v>0.05</v>
      </c>
      <c r="CO46" s="22">
        <v>0.05</v>
      </c>
      <c r="CP46" s="22">
        <v>0.05</v>
      </c>
      <c r="CQ46" s="22">
        <v>0.05</v>
      </c>
      <c r="CR46" s="22">
        <v>4.8750000000000002E-2</v>
      </c>
      <c r="CS46" s="22">
        <v>4.8750000000000002E-2</v>
      </c>
      <c r="CT46" s="22">
        <v>4.8750000000000002E-2</v>
      </c>
      <c r="CU46" s="22">
        <v>4.7500000000000001E-2</v>
      </c>
      <c r="CV46" s="22">
        <v>4.7500000000000001E-2</v>
      </c>
      <c r="CW46" s="22">
        <v>4.7500000000000001E-2</v>
      </c>
      <c r="CX46" s="22">
        <v>4.7500000000000001E-2</v>
      </c>
      <c r="CY46" s="22">
        <v>4.7500000000000001E-2</v>
      </c>
      <c r="CZ46" s="22">
        <v>4.7500000000000001E-2</v>
      </c>
      <c r="DA46" s="22">
        <v>4.7500000000000001E-2</v>
      </c>
      <c r="DB46" s="22">
        <v>4.7500000000000001E-2</v>
      </c>
      <c r="DC46" s="22">
        <v>4.7500000000000001E-2</v>
      </c>
      <c r="DD46" s="22">
        <v>4.7500000000000001E-2</v>
      </c>
      <c r="DE46" s="22">
        <v>4.7500000000000001E-2</v>
      </c>
      <c r="DF46" s="22">
        <v>4.65E-2</v>
      </c>
      <c r="DG46" s="22">
        <v>4.65E-2</v>
      </c>
      <c r="DH46" s="22">
        <v>4.7E-2</v>
      </c>
      <c r="DI46" s="22">
        <v>4.7E-2</v>
      </c>
      <c r="DJ46" s="22">
        <v>4.7E-2</v>
      </c>
      <c r="DK46" s="22">
        <v>4.7E-2</v>
      </c>
      <c r="DL46" s="22">
        <v>4.7E-2</v>
      </c>
      <c r="DM46" s="22">
        <v>4.7E-2</v>
      </c>
      <c r="DN46" s="22">
        <v>4.7E-2</v>
      </c>
      <c r="DO46" s="22">
        <v>4.7E-2</v>
      </c>
      <c r="DP46" s="22">
        <v>4.7E-2</v>
      </c>
      <c r="DQ46" s="22">
        <v>4.8500000000000001E-2</v>
      </c>
      <c r="DR46" s="22">
        <v>4.8500000000000001E-2</v>
      </c>
      <c r="DS46" s="22">
        <v>4.8500000000000001E-2</v>
      </c>
      <c r="DT46" s="22">
        <v>4.8500000000000001E-2</v>
      </c>
      <c r="DU46" s="22">
        <v>4.8500000000000001E-2</v>
      </c>
      <c r="DV46" s="22">
        <v>4.8500000000000001E-2</v>
      </c>
      <c r="DW46" s="22">
        <v>4.8500000000000001E-2</v>
      </c>
      <c r="DX46" s="22">
        <v>4.8500000000000001E-2</v>
      </c>
      <c r="DY46" s="127">
        <v>4.8500000000000001E-2</v>
      </c>
      <c r="DZ46" s="68"/>
      <c r="EA46" s="68"/>
      <c r="EB46" s="13"/>
      <c r="EC46" s="13"/>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row>
    <row r="47" spans="1:177" ht="15" customHeight="1">
      <c r="A47" s="133" t="s">
        <v>71</v>
      </c>
      <c r="B47" s="22">
        <v>0</v>
      </c>
      <c r="C47" s="22">
        <v>0</v>
      </c>
      <c r="D47" s="22">
        <v>0</v>
      </c>
      <c r="E47" s="22">
        <v>0</v>
      </c>
      <c r="F47" s="22">
        <v>0</v>
      </c>
      <c r="G47" s="22">
        <v>0</v>
      </c>
      <c r="H47" s="22">
        <v>0</v>
      </c>
      <c r="I47" s="22">
        <v>0</v>
      </c>
      <c r="J47" s="22">
        <v>0</v>
      </c>
      <c r="K47" s="22">
        <v>0</v>
      </c>
      <c r="L47" s="22">
        <v>0</v>
      </c>
      <c r="M47" s="22">
        <v>0</v>
      </c>
      <c r="N47" s="22">
        <v>0</v>
      </c>
      <c r="O47" s="22">
        <v>0</v>
      </c>
      <c r="P47" s="22">
        <v>0</v>
      </c>
      <c r="Q47" s="22">
        <v>0</v>
      </c>
      <c r="R47" s="22">
        <v>0</v>
      </c>
      <c r="S47" s="22">
        <v>0</v>
      </c>
      <c r="T47" s="22">
        <v>0</v>
      </c>
      <c r="U47" s="22">
        <v>0</v>
      </c>
      <c r="V47" s="22">
        <v>0</v>
      </c>
      <c r="W47" s="22">
        <v>0</v>
      </c>
      <c r="X47" s="22">
        <v>0</v>
      </c>
      <c r="Y47" s="22">
        <v>0</v>
      </c>
      <c r="Z47" s="22">
        <v>0</v>
      </c>
      <c r="AA47" s="22">
        <v>0</v>
      </c>
      <c r="AB47" s="22">
        <v>0</v>
      </c>
      <c r="AC47" s="22">
        <v>0</v>
      </c>
      <c r="AD47" s="22">
        <v>0</v>
      </c>
      <c r="AE47" s="22">
        <v>0</v>
      </c>
      <c r="AF47" s="22">
        <v>0</v>
      </c>
      <c r="AG47" s="22">
        <v>0</v>
      </c>
      <c r="AH47" s="22">
        <v>0</v>
      </c>
      <c r="AI47" s="22">
        <v>0</v>
      </c>
      <c r="AJ47" s="22">
        <v>0</v>
      </c>
      <c r="AK47" s="22">
        <v>0</v>
      </c>
      <c r="AL47" s="22">
        <v>0</v>
      </c>
      <c r="AM47" s="22">
        <v>0</v>
      </c>
      <c r="AN47" s="22">
        <v>0</v>
      </c>
      <c r="AO47" s="22">
        <v>0</v>
      </c>
      <c r="AP47" s="22">
        <v>0</v>
      </c>
      <c r="AQ47" s="22">
        <v>0</v>
      </c>
      <c r="AR47" s="22">
        <v>0</v>
      </c>
      <c r="AS47" s="22">
        <v>0</v>
      </c>
      <c r="AT47" s="22">
        <v>0</v>
      </c>
      <c r="AU47" s="22">
        <v>0</v>
      </c>
      <c r="AV47" s="22">
        <v>0</v>
      </c>
      <c r="AW47" s="22">
        <v>0</v>
      </c>
      <c r="AX47" s="22">
        <v>0</v>
      </c>
      <c r="AY47" s="22">
        <v>0</v>
      </c>
      <c r="AZ47" s="22">
        <v>0</v>
      </c>
      <c r="BA47" s="22">
        <v>0</v>
      </c>
      <c r="BB47" s="22">
        <v>0</v>
      </c>
      <c r="BC47" s="22">
        <v>0</v>
      </c>
      <c r="BD47" s="22">
        <v>0</v>
      </c>
      <c r="BE47" s="22">
        <v>0</v>
      </c>
      <c r="BF47" s="22">
        <v>0</v>
      </c>
      <c r="BG47" s="22">
        <v>0</v>
      </c>
      <c r="BH47" s="22">
        <v>0</v>
      </c>
      <c r="BI47" s="22">
        <v>0</v>
      </c>
      <c r="BJ47" s="22">
        <v>0</v>
      </c>
      <c r="BK47" s="22">
        <v>0</v>
      </c>
      <c r="BL47" s="22">
        <v>0</v>
      </c>
      <c r="BM47" s="22">
        <v>0</v>
      </c>
      <c r="BN47" s="22">
        <v>0</v>
      </c>
      <c r="BO47" s="22">
        <v>0</v>
      </c>
      <c r="BP47" s="22">
        <v>0</v>
      </c>
      <c r="BQ47" s="22">
        <v>0</v>
      </c>
      <c r="BR47" s="22">
        <v>0</v>
      </c>
      <c r="BS47" s="22">
        <v>0</v>
      </c>
      <c r="BT47" s="22">
        <v>0.03</v>
      </c>
      <c r="BU47" s="22">
        <v>0.03</v>
      </c>
      <c r="BV47" s="22">
        <v>0.03</v>
      </c>
      <c r="BW47" s="22">
        <v>0.03</v>
      </c>
      <c r="BX47" s="22">
        <v>0.03</v>
      </c>
      <c r="BY47" s="22">
        <v>0.03</v>
      </c>
      <c r="BZ47" s="22">
        <v>0.03</v>
      </c>
      <c r="CA47" s="22">
        <v>0.03</v>
      </c>
      <c r="CB47" s="22">
        <v>0.03</v>
      </c>
      <c r="CC47" s="22">
        <v>0.03</v>
      </c>
      <c r="CD47" s="22">
        <v>0.03</v>
      </c>
      <c r="CE47" s="22">
        <v>0.03</v>
      </c>
      <c r="CF47" s="22">
        <v>0.04</v>
      </c>
      <c r="CG47" s="22">
        <v>0.04</v>
      </c>
      <c r="CH47" s="22">
        <v>0.04</v>
      </c>
      <c r="CI47" s="22">
        <v>0.04</v>
      </c>
      <c r="CJ47" s="22">
        <v>0.04</v>
      </c>
      <c r="CK47" s="22">
        <v>0.04</v>
      </c>
      <c r="CL47" s="22">
        <v>0.04</v>
      </c>
      <c r="CM47" s="22">
        <v>0.04</v>
      </c>
      <c r="CN47" s="22">
        <v>0.04</v>
      </c>
      <c r="CO47" s="22">
        <v>0.05</v>
      </c>
      <c r="CP47" s="22">
        <v>0.05</v>
      </c>
      <c r="CQ47" s="22">
        <v>0.05</v>
      </c>
      <c r="CR47" s="22">
        <v>0.05</v>
      </c>
      <c r="CS47" s="22">
        <v>0.05</v>
      </c>
      <c r="CT47" s="22">
        <v>0.05</v>
      </c>
      <c r="CU47" s="22">
        <v>0.05</v>
      </c>
      <c r="CV47" s="22">
        <v>0.05</v>
      </c>
      <c r="CW47" s="22">
        <v>0.05</v>
      </c>
      <c r="CX47" s="22">
        <v>0.05</v>
      </c>
      <c r="CY47" s="22">
        <v>0.05</v>
      </c>
      <c r="CZ47" s="22">
        <v>0.05</v>
      </c>
      <c r="DA47" s="22">
        <v>0.05</v>
      </c>
      <c r="DB47" s="22">
        <v>0.06</v>
      </c>
      <c r="DC47" s="22">
        <v>0.06</v>
      </c>
      <c r="DD47" s="22">
        <v>0.06</v>
      </c>
      <c r="DE47" s="22">
        <v>0.06</v>
      </c>
      <c r="DF47" s="22">
        <v>0.06</v>
      </c>
      <c r="DG47" s="22">
        <v>0.06</v>
      </c>
      <c r="DH47" s="22">
        <v>0.06</v>
      </c>
      <c r="DI47" s="22">
        <v>0.06</v>
      </c>
      <c r="DJ47" s="22">
        <v>0.06</v>
      </c>
      <c r="DK47" s="22">
        <v>0.06</v>
      </c>
      <c r="DL47" s="22">
        <v>0.06</v>
      </c>
      <c r="DM47" s="22">
        <v>0.06</v>
      </c>
      <c r="DN47" s="22">
        <v>0.06</v>
      </c>
      <c r="DO47" s="22">
        <v>0.06</v>
      </c>
      <c r="DP47" s="22">
        <v>0.06</v>
      </c>
      <c r="DQ47" s="22">
        <v>0.06</v>
      </c>
      <c r="DR47" s="22">
        <v>0.06</v>
      </c>
      <c r="DS47" s="22">
        <v>0.06</v>
      </c>
      <c r="DT47" s="22">
        <v>0.06</v>
      </c>
      <c r="DU47" s="22">
        <v>0.06</v>
      </c>
      <c r="DV47" s="22">
        <v>0.06</v>
      </c>
      <c r="DW47" s="22">
        <v>0.06</v>
      </c>
      <c r="DX47" s="22">
        <v>0.06</v>
      </c>
      <c r="DY47" s="127">
        <v>0.06</v>
      </c>
      <c r="DZ47" s="68"/>
      <c r="EA47" s="68"/>
      <c r="EB47" s="13"/>
      <c r="EC47" s="13"/>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row>
    <row r="48" spans="1:177" ht="15" customHeight="1">
      <c r="A48" s="133" t="s">
        <v>72</v>
      </c>
      <c r="B48" s="22">
        <v>0</v>
      </c>
      <c r="C48" s="22">
        <v>0</v>
      </c>
      <c r="D48" s="22">
        <v>0</v>
      </c>
      <c r="E48" s="22">
        <v>0</v>
      </c>
      <c r="F48" s="22">
        <v>0</v>
      </c>
      <c r="G48" s="22">
        <v>0</v>
      </c>
      <c r="H48" s="22">
        <v>0</v>
      </c>
      <c r="I48" s="22">
        <v>0</v>
      </c>
      <c r="J48" s="22">
        <v>0</v>
      </c>
      <c r="K48" s="22">
        <v>0</v>
      </c>
      <c r="L48" s="22">
        <v>0</v>
      </c>
      <c r="M48" s="22">
        <v>0</v>
      </c>
      <c r="N48" s="22">
        <v>0</v>
      </c>
      <c r="O48" s="22">
        <v>0</v>
      </c>
      <c r="P48" s="22">
        <v>0</v>
      </c>
      <c r="Q48" s="22">
        <v>0</v>
      </c>
      <c r="R48" s="22">
        <v>0</v>
      </c>
      <c r="S48" s="22">
        <v>0</v>
      </c>
      <c r="T48" s="22">
        <v>0</v>
      </c>
      <c r="U48" s="22">
        <v>0</v>
      </c>
      <c r="V48" s="22">
        <v>0</v>
      </c>
      <c r="W48" s="22">
        <v>0</v>
      </c>
      <c r="X48" s="22">
        <v>0</v>
      </c>
      <c r="Y48" s="22">
        <v>0</v>
      </c>
      <c r="Z48" s="22">
        <v>0</v>
      </c>
      <c r="AA48" s="22">
        <v>0</v>
      </c>
      <c r="AB48" s="22">
        <v>0</v>
      </c>
      <c r="AC48" s="22">
        <v>0</v>
      </c>
      <c r="AD48" s="22">
        <v>0</v>
      </c>
      <c r="AE48" s="22">
        <v>0</v>
      </c>
      <c r="AF48" s="22">
        <v>0</v>
      </c>
      <c r="AG48" s="22">
        <v>0</v>
      </c>
      <c r="AH48" s="22">
        <v>0</v>
      </c>
      <c r="AI48" s="22">
        <v>0</v>
      </c>
      <c r="AJ48" s="22">
        <v>0</v>
      </c>
      <c r="AK48" s="22">
        <v>0</v>
      </c>
      <c r="AL48" s="22">
        <v>0</v>
      </c>
      <c r="AM48" s="22">
        <v>0</v>
      </c>
      <c r="AN48" s="22">
        <v>0</v>
      </c>
      <c r="AO48" s="22">
        <v>0</v>
      </c>
      <c r="AP48" s="22">
        <v>0</v>
      </c>
      <c r="AQ48" s="22">
        <v>0</v>
      </c>
      <c r="AR48" s="22">
        <v>0</v>
      </c>
      <c r="AS48" s="22">
        <v>0</v>
      </c>
      <c r="AT48" s="22">
        <v>0</v>
      </c>
      <c r="AU48" s="22">
        <v>0</v>
      </c>
      <c r="AV48" s="22">
        <v>0</v>
      </c>
      <c r="AW48" s="22">
        <v>0</v>
      </c>
      <c r="AX48" s="22">
        <v>0</v>
      </c>
      <c r="AY48" s="22">
        <v>0</v>
      </c>
      <c r="AZ48" s="22">
        <v>0</v>
      </c>
      <c r="BA48" s="22">
        <v>0</v>
      </c>
      <c r="BB48" s="22">
        <v>0</v>
      </c>
      <c r="BC48" s="22">
        <v>0</v>
      </c>
      <c r="BD48" s="22">
        <v>0</v>
      </c>
      <c r="BE48" s="22">
        <v>0</v>
      </c>
      <c r="BF48" s="22">
        <v>0</v>
      </c>
      <c r="BG48" s="22">
        <v>0</v>
      </c>
      <c r="BH48" s="22">
        <v>0</v>
      </c>
      <c r="BI48" s="22">
        <v>0</v>
      </c>
      <c r="BJ48" s="22">
        <v>0</v>
      </c>
      <c r="BK48" s="22">
        <v>0</v>
      </c>
      <c r="BL48" s="22">
        <v>0</v>
      </c>
      <c r="BM48" s="22">
        <v>0</v>
      </c>
      <c r="BN48" s="22">
        <v>0</v>
      </c>
      <c r="BO48" s="22">
        <v>0</v>
      </c>
      <c r="BP48" s="22">
        <v>0.02</v>
      </c>
      <c r="BQ48" s="22">
        <v>0.02</v>
      </c>
      <c r="BR48" s="22">
        <v>0.03</v>
      </c>
      <c r="BS48" s="22">
        <v>0.03</v>
      </c>
      <c r="BT48" s="22">
        <v>0.03</v>
      </c>
      <c r="BU48" s="22">
        <v>0.03</v>
      </c>
      <c r="BV48" s="22">
        <v>0.03</v>
      </c>
      <c r="BW48" s="22">
        <v>0.03</v>
      </c>
      <c r="BX48" s="22">
        <v>0.03</v>
      </c>
      <c r="BY48" s="22">
        <v>0.03</v>
      </c>
      <c r="BZ48" s="22">
        <v>0.03</v>
      </c>
      <c r="CA48" s="22">
        <v>0.03</v>
      </c>
      <c r="CB48" s="22">
        <v>0.03</v>
      </c>
      <c r="CC48" s="22">
        <v>0.03</v>
      </c>
      <c r="CD48" s="22">
        <v>0.03</v>
      </c>
      <c r="CE48" s="22">
        <v>0.03</v>
      </c>
      <c r="CF48" s="22">
        <v>0.03</v>
      </c>
      <c r="CG48" s="22">
        <v>0.03</v>
      </c>
      <c r="CH48" s="22">
        <v>0.03</v>
      </c>
      <c r="CI48" s="22">
        <v>0.03</v>
      </c>
      <c r="CJ48" s="22">
        <v>0.03</v>
      </c>
      <c r="CK48" s="22">
        <v>3.5000000000000003E-2</v>
      </c>
      <c r="CL48" s="22">
        <v>3.5000000000000003E-2</v>
      </c>
      <c r="CM48" s="22">
        <v>3.5000000000000003E-2</v>
      </c>
      <c r="CN48" s="22">
        <v>3.5000000000000003E-2</v>
      </c>
      <c r="CO48" s="22">
        <v>3.5000000000000003E-2</v>
      </c>
      <c r="CP48" s="22">
        <v>3.5000000000000003E-2</v>
      </c>
      <c r="CQ48" s="22">
        <v>3.5000000000000003E-2</v>
      </c>
      <c r="CR48" s="22">
        <v>3.5000000000000003E-2</v>
      </c>
      <c r="CS48" s="22">
        <v>3.5000000000000003E-2</v>
      </c>
      <c r="CT48" s="22">
        <v>3.5000000000000003E-2</v>
      </c>
      <c r="CU48" s="22">
        <v>3.5000000000000003E-2</v>
      </c>
      <c r="CV48" s="22">
        <v>3.5000000000000003E-2</v>
      </c>
      <c r="CW48" s="22">
        <v>3.5000000000000003E-2</v>
      </c>
      <c r="CX48" s="22">
        <v>3.5000000000000003E-2</v>
      </c>
      <c r="CY48" s="22">
        <v>3.5000000000000003E-2</v>
      </c>
      <c r="CZ48" s="22">
        <v>3.5000000000000003E-2</v>
      </c>
      <c r="DA48" s="22">
        <v>3.5000000000000003E-2</v>
      </c>
      <c r="DB48" s="22">
        <v>0.04</v>
      </c>
      <c r="DC48" s="22">
        <v>0.04</v>
      </c>
      <c r="DD48" s="22">
        <v>0.04</v>
      </c>
      <c r="DE48" s="22">
        <v>0.04</v>
      </c>
      <c r="DF48" s="22">
        <v>0.04</v>
      </c>
      <c r="DG48" s="22">
        <v>0.04</v>
      </c>
      <c r="DH48" s="22">
        <v>0.04</v>
      </c>
      <c r="DI48" s="22">
        <v>0.04</v>
      </c>
      <c r="DJ48" s="22">
        <v>0.04</v>
      </c>
      <c r="DK48" s="22">
        <v>4.2999999999999997E-2</v>
      </c>
      <c r="DL48" s="22">
        <v>4.2999999999999997E-2</v>
      </c>
      <c r="DM48" s="22">
        <v>4.2999999999999997E-2</v>
      </c>
      <c r="DN48" s="22">
        <v>4.2999999999999997E-2</v>
      </c>
      <c r="DO48" s="22">
        <v>4.2999999999999997E-2</v>
      </c>
      <c r="DP48" s="22">
        <v>4.2999999999999997E-2</v>
      </c>
      <c r="DQ48" s="22">
        <v>4.2999999999999997E-2</v>
      </c>
      <c r="DR48" s="22">
        <v>4.2999999999999997E-2</v>
      </c>
      <c r="DS48" s="22">
        <v>4.2999999999999997E-2</v>
      </c>
      <c r="DT48" s="22">
        <v>4.2999999999999997E-2</v>
      </c>
      <c r="DU48" s="22">
        <v>4.2999999999999997E-2</v>
      </c>
      <c r="DV48" s="22">
        <v>4.2999999999999997E-2</v>
      </c>
      <c r="DW48" s="22">
        <v>4.2999999999999997E-2</v>
      </c>
      <c r="DX48" s="22">
        <v>4.2999999999999997E-2</v>
      </c>
      <c r="DY48" s="127">
        <v>4.2999999999999997E-2</v>
      </c>
      <c r="DZ48" s="68"/>
      <c r="EA48" s="68"/>
      <c r="EB48" s="13"/>
      <c r="EC48" s="13"/>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row>
    <row r="49" spans="1:177" ht="15" customHeight="1">
      <c r="A49" s="133" t="s">
        <v>73</v>
      </c>
      <c r="B49" s="22">
        <v>0</v>
      </c>
      <c r="C49" s="22">
        <v>0</v>
      </c>
      <c r="D49" s="22">
        <v>0</v>
      </c>
      <c r="E49" s="22">
        <v>0</v>
      </c>
      <c r="F49" s="22">
        <v>0</v>
      </c>
      <c r="G49" s="22">
        <v>0</v>
      </c>
      <c r="H49" s="22">
        <v>0</v>
      </c>
      <c r="I49" s="22">
        <v>0</v>
      </c>
      <c r="J49" s="22">
        <v>0</v>
      </c>
      <c r="K49" s="22">
        <v>0</v>
      </c>
      <c r="L49" s="22">
        <v>0</v>
      </c>
      <c r="M49" s="22">
        <v>0</v>
      </c>
      <c r="N49" s="22">
        <v>0</v>
      </c>
      <c r="O49" s="22">
        <v>0</v>
      </c>
      <c r="P49" s="22">
        <v>0</v>
      </c>
      <c r="Q49" s="22">
        <v>0</v>
      </c>
      <c r="R49" s="22">
        <v>0</v>
      </c>
      <c r="S49" s="22">
        <v>0</v>
      </c>
      <c r="T49" s="22">
        <v>0</v>
      </c>
      <c r="U49" s="22">
        <v>0</v>
      </c>
      <c r="V49" s="22">
        <v>0</v>
      </c>
      <c r="W49" s="22">
        <v>0</v>
      </c>
      <c r="X49" s="22">
        <v>0</v>
      </c>
      <c r="Y49" s="22">
        <v>0</v>
      </c>
      <c r="Z49" s="22">
        <v>0</v>
      </c>
      <c r="AA49" s="22">
        <v>0</v>
      </c>
      <c r="AB49" s="22">
        <v>0</v>
      </c>
      <c r="AC49" s="22">
        <v>0</v>
      </c>
      <c r="AD49" s="22">
        <v>0</v>
      </c>
      <c r="AE49" s="22">
        <v>0</v>
      </c>
      <c r="AF49" s="22">
        <v>0</v>
      </c>
      <c r="AG49" s="22">
        <v>0</v>
      </c>
      <c r="AH49" s="22">
        <v>0</v>
      </c>
      <c r="AI49" s="22">
        <v>0</v>
      </c>
      <c r="AJ49" s="22">
        <v>0</v>
      </c>
      <c r="AK49" s="22">
        <v>0.02</v>
      </c>
      <c r="AL49" s="22">
        <v>0.02</v>
      </c>
      <c r="AM49" s="22">
        <v>0.02</v>
      </c>
      <c r="AN49" s="22">
        <v>0.02</v>
      </c>
      <c r="AO49" s="22">
        <v>0.02</v>
      </c>
      <c r="AP49" s="22">
        <v>0.02</v>
      </c>
      <c r="AQ49" s="22">
        <v>0.03</v>
      </c>
      <c r="AR49" s="22">
        <v>0.03</v>
      </c>
      <c r="AS49" s="22">
        <v>0.03</v>
      </c>
      <c r="AT49" s="22">
        <v>0.03</v>
      </c>
      <c r="AU49" s="22">
        <v>0.03</v>
      </c>
      <c r="AV49" s="22">
        <v>0.03</v>
      </c>
      <c r="AW49" s="22">
        <v>0.03</v>
      </c>
      <c r="AX49" s="22">
        <v>0.03</v>
      </c>
      <c r="AY49" s="22">
        <v>0.03</v>
      </c>
      <c r="AZ49" s="22">
        <v>0.03</v>
      </c>
      <c r="BA49" s="22">
        <v>0.03</v>
      </c>
      <c r="BB49" s="22">
        <v>0.03</v>
      </c>
      <c r="BC49" s="22">
        <v>0.03</v>
      </c>
      <c r="BD49" s="22">
        <v>0.03</v>
      </c>
      <c r="BE49" s="22">
        <v>3.3329999999999999E-2</v>
      </c>
      <c r="BF49" s="22">
        <v>3.3329999999999999E-2</v>
      </c>
      <c r="BG49" s="22">
        <v>3.3329999999999999E-2</v>
      </c>
      <c r="BH49" s="22">
        <v>3.3329999999999999E-2</v>
      </c>
      <c r="BI49" s="22">
        <v>0.04</v>
      </c>
      <c r="BJ49" s="22">
        <v>0.04</v>
      </c>
      <c r="BK49" s="22">
        <v>0.04</v>
      </c>
      <c r="BL49" s="22">
        <v>0.04</v>
      </c>
      <c r="BM49" s="22">
        <v>0.04</v>
      </c>
      <c r="BN49" s="22">
        <v>0.04</v>
      </c>
      <c r="BO49" s="22">
        <v>4.2000000000000003E-2</v>
      </c>
      <c r="BP49" s="22">
        <v>4.2000000000000003E-2</v>
      </c>
      <c r="BQ49" s="22">
        <v>4.4999999999999998E-2</v>
      </c>
      <c r="BR49" s="22">
        <v>4.4999999999999998E-2</v>
      </c>
      <c r="BS49" s="22">
        <v>4.4999999999999998E-2</v>
      </c>
      <c r="BT49" s="22">
        <v>4.4999999999999998E-2</v>
      </c>
      <c r="BU49" s="22">
        <v>4.4999999999999998E-2</v>
      </c>
      <c r="BV49" s="22">
        <v>4.4999999999999998E-2</v>
      </c>
      <c r="BW49" s="22">
        <v>4.4999999999999998E-2</v>
      </c>
      <c r="BX49" s="22">
        <v>4.4999999999999998E-2</v>
      </c>
      <c r="BY49" s="22">
        <v>4.4999999999999998E-2</v>
      </c>
      <c r="BZ49" s="22">
        <v>4.5999999999999999E-2</v>
      </c>
      <c r="CA49" s="22">
        <v>4.5999999999999999E-2</v>
      </c>
      <c r="CB49" s="22">
        <v>4.5999999999999999E-2</v>
      </c>
      <c r="CC49" s="22">
        <v>4.4999999999999998E-2</v>
      </c>
      <c r="CD49" s="22">
        <v>4.4999999999999998E-2</v>
      </c>
      <c r="CE49" s="22">
        <v>5.5E-2</v>
      </c>
      <c r="CF49" s="22">
        <v>5.3999999999999999E-2</v>
      </c>
      <c r="CG49" s="22">
        <v>6.5000000000000002E-2</v>
      </c>
      <c r="CH49" s="22">
        <v>6.5000000000000002E-2</v>
      </c>
      <c r="CI49" s="22">
        <v>6.5000000000000002E-2</v>
      </c>
      <c r="CJ49" s="22">
        <v>6.5000000000000002E-2</v>
      </c>
      <c r="CK49" s="22">
        <v>6.5000000000000002E-2</v>
      </c>
      <c r="CL49" s="22">
        <v>6.5000000000000002E-2</v>
      </c>
      <c r="CM49" s="22">
        <v>6.5000000000000002E-2</v>
      </c>
      <c r="CN49" s="22">
        <v>6.5000000000000002E-2</v>
      </c>
      <c r="CO49" s="22">
        <v>6.5000000000000002E-2</v>
      </c>
      <c r="CP49" s="22">
        <v>6.5000000000000002E-2</v>
      </c>
      <c r="CQ49" s="22">
        <v>6.5000000000000002E-2</v>
      </c>
      <c r="CR49" s="22">
        <v>6.5000000000000002E-2</v>
      </c>
      <c r="CS49" s="22">
        <v>6.5000000000000002E-2</v>
      </c>
      <c r="CT49" s="22">
        <v>6.5000000000000002E-2</v>
      </c>
      <c r="CU49" s="22">
        <v>6.5000000000000002E-2</v>
      </c>
      <c r="CV49" s="22">
        <v>6.5000000000000002E-2</v>
      </c>
      <c r="CW49" s="22">
        <v>6.5000000000000002E-2</v>
      </c>
      <c r="CX49" s="22">
        <v>6.5000000000000002E-2</v>
      </c>
      <c r="CY49" s="22">
        <v>6.5000000000000002E-2</v>
      </c>
      <c r="CZ49" s="22">
        <v>6.5000000000000002E-2</v>
      </c>
      <c r="DA49" s="22">
        <v>6.5000000000000002E-2</v>
      </c>
      <c r="DB49" s="22">
        <v>6.5000000000000002E-2</v>
      </c>
      <c r="DC49" s="22">
        <v>6.5000000000000002E-2</v>
      </c>
      <c r="DD49" s="22">
        <v>6.5000000000000002E-2</v>
      </c>
      <c r="DE49" s="22">
        <v>6.5000000000000002E-2</v>
      </c>
      <c r="DF49" s="22">
        <v>6.5000000000000002E-2</v>
      </c>
      <c r="DG49" s="22">
        <v>6.5000000000000002E-2</v>
      </c>
      <c r="DH49" s="22">
        <v>6.5000000000000002E-2</v>
      </c>
      <c r="DI49" s="22">
        <v>6.5000000000000002E-2</v>
      </c>
      <c r="DJ49" s="22">
        <v>6.5000000000000002E-2</v>
      </c>
      <c r="DK49" s="22">
        <v>6.5000000000000002E-2</v>
      </c>
      <c r="DL49" s="22">
        <v>6.5000000000000002E-2</v>
      </c>
      <c r="DM49" s="22">
        <v>6.5000000000000002E-2</v>
      </c>
      <c r="DN49" s="22">
        <v>6.5000000000000002E-2</v>
      </c>
      <c r="DO49" s="22">
        <v>6.5000000000000002E-2</v>
      </c>
      <c r="DP49" s="22">
        <v>6.5000000000000002E-2</v>
      </c>
      <c r="DQ49" s="22">
        <v>6.5000000000000002E-2</v>
      </c>
      <c r="DR49" s="22">
        <v>6.5000000000000002E-2</v>
      </c>
      <c r="DS49" s="22">
        <v>6.5000000000000002E-2</v>
      </c>
      <c r="DT49" s="22">
        <v>6.5000000000000002E-2</v>
      </c>
      <c r="DU49" s="22">
        <v>6.5000000000000002E-2</v>
      </c>
      <c r="DV49" s="22">
        <v>6.5000000000000002E-2</v>
      </c>
      <c r="DW49" s="22">
        <v>6.5000000000000002E-2</v>
      </c>
      <c r="DX49" s="22">
        <v>6.5000000000000002E-2</v>
      </c>
      <c r="DY49" s="127">
        <v>6.5000000000000002E-2</v>
      </c>
      <c r="DZ49" s="68"/>
      <c r="EA49" s="68"/>
      <c r="EB49" s="13"/>
      <c r="EC49" s="13"/>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row>
    <row r="50" spans="1:177" ht="15" customHeight="1">
      <c r="A50" s="133" t="s">
        <v>74</v>
      </c>
      <c r="B50" s="22">
        <v>0</v>
      </c>
      <c r="C50" s="22">
        <v>0</v>
      </c>
      <c r="D50" s="22">
        <v>0</v>
      </c>
      <c r="E50" s="22">
        <v>0</v>
      </c>
      <c r="F50" s="22">
        <v>0</v>
      </c>
      <c r="G50" s="22">
        <v>0</v>
      </c>
      <c r="H50" s="22">
        <v>0</v>
      </c>
      <c r="I50" s="22">
        <v>0</v>
      </c>
      <c r="J50" s="22">
        <v>0</v>
      </c>
      <c r="K50" s="22">
        <v>0</v>
      </c>
      <c r="L50" s="22">
        <v>0</v>
      </c>
      <c r="M50" s="22">
        <v>0</v>
      </c>
      <c r="N50" s="22">
        <v>0</v>
      </c>
      <c r="O50" s="22">
        <v>0</v>
      </c>
      <c r="P50" s="22">
        <v>0</v>
      </c>
      <c r="Q50" s="22">
        <v>0</v>
      </c>
      <c r="R50" s="22">
        <v>0</v>
      </c>
      <c r="S50" s="22">
        <v>0</v>
      </c>
      <c r="T50" s="22">
        <v>0</v>
      </c>
      <c r="U50" s="22">
        <v>0</v>
      </c>
      <c r="V50" s="22">
        <v>0</v>
      </c>
      <c r="W50" s="22">
        <v>0</v>
      </c>
      <c r="X50" s="22">
        <v>0</v>
      </c>
      <c r="Y50" s="22">
        <v>0</v>
      </c>
      <c r="Z50" s="22">
        <v>0</v>
      </c>
      <c r="AA50" s="22">
        <v>0</v>
      </c>
      <c r="AB50" s="22">
        <v>0</v>
      </c>
      <c r="AC50" s="22">
        <v>0</v>
      </c>
      <c r="AD50" s="22">
        <v>0</v>
      </c>
      <c r="AE50" s="22">
        <v>0</v>
      </c>
      <c r="AF50" s="22">
        <v>0</v>
      </c>
      <c r="AG50" s="22">
        <v>0</v>
      </c>
      <c r="AH50" s="22">
        <v>0</v>
      </c>
      <c r="AI50" s="22">
        <v>7.4999999999999997E-3</v>
      </c>
      <c r="AJ50" s="22">
        <v>0.02</v>
      </c>
      <c r="AK50" s="22">
        <v>0.02</v>
      </c>
      <c r="AL50" s="22">
        <v>0.02</v>
      </c>
      <c r="AM50" s="22">
        <v>0.02</v>
      </c>
      <c r="AN50" s="22">
        <v>0.02</v>
      </c>
      <c r="AO50" s="22">
        <v>0.02</v>
      </c>
      <c r="AP50" s="22">
        <v>0.02</v>
      </c>
      <c r="AQ50" s="22">
        <v>0.02</v>
      </c>
      <c r="AR50" s="22">
        <v>0.02</v>
      </c>
      <c r="AS50" s="22">
        <v>0.02</v>
      </c>
      <c r="AT50" s="22">
        <v>0.02</v>
      </c>
      <c r="AU50" s="22">
        <v>0.02</v>
      </c>
      <c r="AV50" s="22">
        <v>0.02</v>
      </c>
      <c r="AW50" s="22">
        <v>0.02</v>
      </c>
      <c r="AX50" s="22">
        <v>0.02</v>
      </c>
      <c r="AY50" s="22">
        <v>0.02</v>
      </c>
      <c r="AZ50" s="22">
        <v>0.02</v>
      </c>
      <c r="BA50" s="22">
        <v>0.02</v>
      </c>
      <c r="BB50" s="22">
        <v>0.02</v>
      </c>
      <c r="BC50" s="22">
        <v>0.02</v>
      </c>
      <c r="BD50" s="22">
        <v>0.02</v>
      </c>
      <c r="BE50" s="22">
        <v>0.02</v>
      </c>
      <c r="BF50" s="22">
        <v>0.02</v>
      </c>
      <c r="BG50" s="22">
        <v>0.02</v>
      </c>
      <c r="BH50" s="22">
        <v>0.02</v>
      </c>
      <c r="BI50" s="22">
        <v>0.02</v>
      </c>
      <c r="BJ50" s="22">
        <v>0.02</v>
      </c>
      <c r="BK50" s="22">
        <v>0.03</v>
      </c>
      <c r="BL50" s="22">
        <v>0.03</v>
      </c>
      <c r="BM50" s="22">
        <v>0.03</v>
      </c>
      <c r="BN50" s="22">
        <v>0.03</v>
      </c>
      <c r="BO50" s="22">
        <v>0.03</v>
      </c>
      <c r="BP50" s="22">
        <v>0.03</v>
      </c>
      <c r="BQ50" s="22">
        <v>0.03</v>
      </c>
      <c r="BR50" s="22">
        <v>0.03</v>
      </c>
      <c r="BS50" s="22">
        <v>0.03</v>
      </c>
      <c r="BT50" s="22">
        <v>0.03</v>
      </c>
      <c r="BU50" s="22">
        <v>0.03</v>
      </c>
      <c r="BV50" s="22">
        <v>0.03</v>
      </c>
      <c r="BW50" s="22">
        <v>0.03</v>
      </c>
      <c r="BX50" s="22">
        <v>0.03</v>
      </c>
      <c r="BY50" s="22">
        <v>0.03</v>
      </c>
      <c r="BZ50" s="22">
        <v>0.03</v>
      </c>
      <c r="CA50" s="22">
        <v>0.03</v>
      </c>
      <c r="CB50" s="22">
        <v>0.03</v>
      </c>
      <c r="CC50" s="22">
        <v>0.03</v>
      </c>
      <c r="CD50" s="22">
        <v>0.03</v>
      </c>
      <c r="CE50" s="22">
        <v>0.05</v>
      </c>
      <c r="CF50" s="22">
        <v>0.05</v>
      </c>
      <c r="CG50" s="22">
        <v>0.05</v>
      </c>
      <c r="CH50" s="22">
        <v>0.05</v>
      </c>
      <c r="CI50" s="22">
        <v>0.05</v>
      </c>
      <c r="CJ50" s="22">
        <v>0.05</v>
      </c>
      <c r="CK50" s="22">
        <v>0.05</v>
      </c>
      <c r="CL50" s="22">
        <v>0.06</v>
      </c>
      <c r="CM50" s="22">
        <v>0.06</v>
      </c>
      <c r="CN50" s="22">
        <v>0.06</v>
      </c>
      <c r="CO50" s="22">
        <v>0.06</v>
      </c>
      <c r="CP50" s="22">
        <v>0.06</v>
      </c>
      <c r="CQ50" s="22">
        <v>0.06</v>
      </c>
      <c r="CR50" s="22">
        <v>0.06</v>
      </c>
      <c r="CS50" s="22">
        <v>0.06</v>
      </c>
      <c r="CT50" s="22">
        <v>0.06</v>
      </c>
      <c r="CU50" s="22">
        <v>0.06</v>
      </c>
      <c r="CV50" s="22">
        <v>0.06</v>
      </c>
      <c r="CW50" s="22">
        <v>0.06</v>
      </c>
      <c r="CX50" s="22">
        <v>0.06</v>
      </c>
      <c r="CY50" s="22">
        <v>0.06</v>
      </c>
      <c r="CZ50" s="22">
        <v>0.06</v>
      </c>
      <c r="DA50" s="22">
        <v>0.06</v>
      </c>
      <c r="DB50" s="22">
        <v>0.06</v>
      </c>
      <c r="DC50" s="22">
        <v>0.06</v>
      </c>
      <c r="DD50" s="22">
        <v>0.06</v>
      </c>
      <c r="DE50" s="22">
        <v>0.06</v>
      </c>
      <c r="DF50" s="22">
        <v>0.06</v>
      </c>
      <c r="DG50" s="22">
        <v>0.06</v>
      </c>
      <c r="DH50" s="22">
        <v>0.06</v>
      </c>
      <c r="DI50" s="22">
        <v>0.06</v>
      </c>
      <c r="DJ50" s="22">
        <v>0.06</v>
      </c>
      <c r="DK50" s="22">
        <v>0.06</v>
      </c>
      <c r="DL50" s="22">
        <v>0.06</v>
      </c>
      <c r="DM50" s="22">
        <v>0.06</v>
      </c>
      <c r="DN50" s="22">
        <v>0.06</v>
      </c>
      <c r="DO50" s="22">
        <v>0.06</v>
      </c>
      <c r="DP50" s="22">
        <v>0.06</v>
      </c>
      <c r="DQ50" s="22">
        <v>0.06</v>
      </c>
      <c r="DR50" s="22">
        <v>0.06</v>
      </c>
      <c r="DS50" s="22">
        <v>0.06</v>
      </c>
      <c r="DT50" s="22">
        <v>0.06</v>
      </c>
      <c r="DU50" s="22">
        <v>0.06</v>
      </c>
      <c r="DV50" s="22">
        <v>0.06</v>
      </c>
      <c r="DW50" s="22">
        <v>0.06</v>
      </c>
      <c r="DX50" s="22">
        <v>0.06</v>
      </c>
      <c r="DY50" s="127">
        <v>0.06</v>
      </c>
      <c r="DZ50" s="68"/>
      <c r="EA50" s="68"/>
      <c r="EB50" s="13"/>
      <c r="EC50" s="13"/>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row>
    <row r="51" spans="1:177" ht="15" customHeight="1">
      <c r="A51" s="133" t="s">
        <v>75</v>
      </c>
      <c r="B51" s="22">
        <v>0</v>
      </c>
      <c r="C51" s="22">
        <v>0</v>
      </c>
      <c r="D51" s="22">
        <v>0</v>
      </c>
      <c r="E51" s="22">
        <v>0</v>
      </c>
      <c r="F51" s="22">
        <v>0</v>
      </c>
      <c r="G51" s="22">
        <v>0</v>
      </c>
      <c r="H51" s="22">
        <v>0</v>
      </c>
      <c r="I51" s="22">
        <v>0</v>
      </c>
      <c r="J51" s="22">
        <v>0</v>
      </c>
      <c r="K51" s="22">
        <v>0</v>
      </c>
      <c r="L51" s="22">
        <v>0</v>
      </c>
      <c r="M51" s="22">
        <v>0</v>
      </c>
      <c r="N51" s="22">
        <v>0</v>
      </c>
      <c r="O51" s="22">
        <v>0</v>
      </c>
      <c r="P51" s="22">
        <v>0</v>
      </c>
      <c r="Q51" s="22">
        <v>0</v>
      </c>
      <c r="R51" s="22">
        <v>0</v>
      </c>
      <c r="S51" s="22">
        <v>0</v>
      </c>
      <c r="T51" s="22">
        <v>0</v>
      </c>
      <c r="U51" s="22">
        <v>0</v>
      </c>
      <c r="V51" s="22">
        <v>0</v>
      </c>
      <c r="W51" s="22">
        <v>0</v>
      </c>
      <c r="X51" s="22">
        <v>0</v>
      </c>
      <c r="Y51" s="22">
        <v>0</v>
      </c>
      <c r="Z51" s="22">
        <v>0</v>
      </c>
      <c r="AA51" s="22">
        <v>0</v>
      </c>
      <c r="AB51" s="22">
        <v>0</v>
      </c>
      <c r="AC51" s="22">
        <v>0</v>
      </c>
      <c r="AD51" s="22">
        <v>0</v>
      </c>
      <c r="AE51" s="22">
        <v>0</v>
      </c>
      <c r="AF51" s="22">
        <v>0</v>
      </c>
      <c r="AG51" s="22">
        <v>0</v>
      </c>
      <c r="AH51" s="22">
        <v>0</v>
      </c>
      <c r="AI51" s="22">
        <v>0</v>
      </c>
      <c r="AJ51" s="22">
        <v>0</v>
      </c>
      <c r="AK51" s="22">
        <v>0</v>
      </c>
      <c r="AL51" s="22">
        <v>0</v>
      </c>
      <c r="AM51" s="22">
        <v>0</v>
      </c>
      <c r="AN51" s="22">
        <v>0</v>
      </c>
      <c r="AO51" s="22">
        <v>0</v>
      </c>
      <c r="AP51" s="22">
        <v>0</v>
      </c>
      <c r="AQ51" s="22">
        <v>0</v>
      </c>
      <c r="AR51" s="22">
        <v>0</v>
      </c>
      <c r="AS51" s="22">
        <v>0</v>
      </c>
      <c r="AT51" s="22">
        <v>0</v>
      </c>
      <c r="AU51" s="22">
        <v>0</v>
      </c>
      <c r="AV51" s="22">
        <v>0</v>
      </c>
      <c r="AW51" s="22">
        <v>0</v>
      </c>
      <c r="AX51" s="22">
        <v>0</v>
      </c>
      <c r="AY51" s="22">
        <v>0</v>
      </c>
      <c r="AZ51" s="22">
        <v>0</v>
      </c>
      <c r="BA51" s="22">
        <v>0</v>
      </c>
      <c r="BB51" s="22">
        <v>0</v>
      </c>
      <c r="BC51" s="22">
        <v>0</v>
      </c>
      <c r="BD51" s="22">
        <v>0</v>
      </c>
      <c r="BE51" s="22">
        <v>0</v>
      </c>
      <c r="BF51" s="22">
        <v>0</v>
      </c>
      <c r="BG51" s="22">
        <v>0</v>
      </c>
      <c r="BH51" s="22">
        <v>0</v>
      </c>
      <c r="BI51" s="22">
        <v>0</v>
      </c>
      <c r="BJ51" s="22">
        <v>0</v>
      </c>
      <c r="BK51" s="22">
        <v>0</v>
      </c>
      <c r="BL51" s="22">
        <v>0.03</v>
      </c>
      <c r="BM51" s="22">
        <v>0.03</v>
      </c>
      <c r="BN51" s="22">
        <v>0.03</v>
      </c>
      <c r="BO51" s="22">
        <v>0.03</v>
      </c>
      <c r="BP51" s="22">
        <v>0.03</v>
      </c>
      <c r="BQ51" s="22">
        <v>0.03</v>
      </c>
      <c r="BR51" s="22">
        <v>0.03</v>
      </c>
      <c r="BS51" s="22">
        <v>0.03</v>
      </c>
      <c r="BT51" s="22">
        <v>0.04</v>
      </c>
      <c r="BU51" s="22">
        <v>0.04</v>
      </c>
      <c r="BV51" s="22">
        <v>0.04</v>
      </c>
      <c r="BW51" s="22">
        <v>0.04</v>
      </c>
      <c r="BX51" s="22">
        <v>0.04</v>
      </c>
      <c r="BY51" s="22">
        <v>0.04</v>
      </c>
      <c r="BZ51" s="22">
        <v>0.04</v>
      </c>
      <c r="CA51" s="22">
        <v>0.04</v>
      </c>
      <c r="CB51" s="22">
        <v>0.04</v>
      </c>
      <c r="CC51" s="22">
        <v>0.04</v>
      </c>
      <c r="CD51" s="22">
        <v>0.04</v>
      </c>
      <c r="CE51" s="22">
        <v>0.04</v>
      </c>
      <c r="CF51" s="22">
        <v>0.05</v>
      </c>
      <c r="CG51" s="22">
        <v>0.05</v>
      </c>
      <c r="CH51" s="22">
        <v>0.05</v>
      </c>
      <c r="CI51" s="22">
        <v>0.05</v>
      </c>
      <c r="CJ51" s="22">
        <v>0.05</v>
      </c>
      <c r="CK51" s="22">
        <v>0.05</v>
      </c>
      <c r="CL51" s="22">
        <v>0.05</v>
      </c>
      <c r="CM51" s="22">
        <v>0.05</v>
      </c>
      <c r="CN51" s="22">
        <v>0.05</v>
      </c>
      <c r="CO51" s="22">
        <v>0.05</v>
      </c>
      <c r="CP51" s="22">
        <v>0.05</v>
      </c>
      <c r="CQ51" s="22">
        <v>0.05</v>
      </c>
      <c r="CR51" s="22">
        <v>0.05</v>
      </c>
      <c r="CS51" s="22">
        <v>0.05</v>
      </c>
      <c r="CT51" s="22">
        <v>0.05</v>
      </c>
      <c r="CU51" s="22">
        <v>0.05</v>
      </c>
      <c r="CV51" s="22">
        <v>0.05</v>
      </c>
      <c r="CW51" s="22">
        <v>0.05</v>
      </c>
      <c r="CX51" s="22">
        <v>0.05</v>
      </c>
      <c r="CY51" s="22">
        <v>0.05</v>
      </c>
      <c r="CZ51" s="22">
        <v>0.05</v>
      </c>
      <c r="DA51" s="22">
        <v>0.05</v>
      </c>
      <c r="DB51" s="22">
        <v>0.05</v>
      </c>
      <c r="DC51" s="22">
        <v>0.05</v>
      </c>
      <c r="DD51" s="22">
        <v>0.05</v>
      </c>
      <c r="DE51" s="22">
        <v>0.05</v>
      </c>
      <c r="DF51" s="22">
        <v>0.05</v>
      </c>
      <c r="DG51" s="22">
        <v>0.05</v>
      </c>
      <c r="DH51" s="22">
        <v>0.05</v>
      </c>
      <c r="DI51" s="22">
        <v>0.05</v>
      </c>
      <c r="DJ51" s="22">
        <v>0.05</v>
      </c>
      <c r="DK51" s="22">
        <v>0.05</v>
      </c>
      <c r="DL51" s="22">
        <v>0.05</v>
      </c>
      <c r="DM51" s="22">
        <v>0.05</v>
      </c>
      <c r="DN51" s="22">
        <v>0.05</v>
      </c>
      <c r="DO51" s="22">
        <v>0.05</v>
      </c>
      <c r="DP51" s="22">
        <v>0.05</v>
      </c>
      <c r="DQ51" s="22">
        <v>0.05</v>
      </c>
      <c r="DR51" s="22">
        <v>0.05</v>
      </c>
      <c r="DS51" s="22">
        <v>0.05</v>
      </c>
      <c r="DT51" s="22">
        <v>0.05</v>
      </c>
      <c r="DU51" s="22">
        <v>0.05</v>
      </c>
      <c r="DV51" s="22">
        <v>0.05</v>
      </c>
      <c r="DW51" s="22">
        <v>0.05</v>
      </c>
      <c r="DX51" s="22">
        <v>0.05</v>
      </c>
      <c r="DY51" s="127">
        <v>0.05</v>
      </c>
      <c r="DZ51" s="68"/>
      <c r="EA51" s="68"/>
      <c r="EB51" s="13"/>
      <c r="EC51" s="13"/>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row>
    <row r="52" spans="1:177" ht="15" customHeight="1">
      <c r="A52" s="135" t="s">
        <v>76</v>
      </c>
      <c r="B52" s="22">
        <v>0</v>
      </c>
      <c r="C52" s="22">
        <v>0</v>
      </c>
      <c r="D52" s="22">
        <v>0</v>
      </c>
      <c r="E52" s="22">
        <v>0</v>
      </c>
      <c r="F52" s="22">
        <v>0</v>
      </c>
      <c r="G52" s="22">
        <v>0</v>
      </c>
      <c r="H52" s="22">
        <v>0</v>
      </c>
      <c r="I52" s="22">
        <v>0</v>
      </c>
      <c r="J52" s="22">
        <v>0</v>
      </c>
      <c r="K52" s="22">
        <v>0</v>
      </c>
      <c r="L52" s="22">
        <v>0</v>
      </c>
      <c r="M52" s="22">
        <v>0</v>
      </c>
      <c r="N52" s="22">
        <v>0</v>
      </c>
      <c r="O52" s="22">
        <v>0</v>
      </c>
      <c r="P52" s="22">
        <v>0</v>
      </c>
      <c r="Q52" s="22">
        <v>0</v>
      </c>
      <c r="R52" s="22">
        <v>0</v>
      </c>
      <c r="S52" s="22">
        <v>0</v>
      </c>
      <c r="T52" s="22">
        <v>0</v>
      </c>
      <c r="U52" s="22">
        <v>0</v>
      </c>
      <c r="V52" s="22">
        <v>0</v>
      </c>
      <c r="W52" s="22">
        <v>0</v>
      </c>
      <c r="X52" s="22">
        <v>0</v>
      </c>
      <c r="Y52" s="22">
        <v>0</v>
      </c>
      <c r="Z52" s="22">
        <v>0</v>
      </c>
      <c r="AA52" s="22">
        <v>0</v>
      </c>
      <c r="AB52" s="22">
        <v>0</v>
      </c>
      <c r="AC52" s="22">
        <v>0</v>
      </c>
      <c r="AD52" s="22">
        <v>0</v>
      </c>
      <c r="AE52" s="22">
        <v>0</v>
      </c>
      <c r="AF52" s="22">
        <v>0</v>
      </c>
      <c r="AG52" s="22">
        <v>0</v>
      </c>
      <c r="AH52" s="22">
        <v>0</v>
      </c>
      <c r="AI52" s="22">
        <v>0</v>
      </c>
      <c r="AJ52" s="22">
        <v>0</v>
      </c>
      <c r="AK52" s="22">
        <v>0.02</v>
      </c>
      <c r="AL52" s="22">
        <v>0.02</v>
      </c>
      <c r="AM52" s="22">
        <v>0.02</v>
      </c>
      <c r="AN52" s="22">
        <v>0.02</v>
      </c>
      <c r="AO52" s="22">
        <v>0.02</v>
      </c>
      <c r="AP52" s="22">
        <v>0.02</v>
      </c>
      <c r="AQ52" s="22">
        <v>0.02</v>
      </c>
      <c r="AR52" s="22">
        <v>0.02</v>
      </c>
      <c r="AS52" s="22">
        <v>0.02</v>
      </c>
      <c r="AT52" s="22">
        <v>0.02</v>
      </c>
      <c r="AU52" s="22">
        <v>0.02</v>
      </c>
      <c r="AV52" s="22">
        <v>0.02</v>
      </c>
      <c r="AW52" s="22">
        <v>0.02</v>
      </c>
      <c r="AX52" s="22">
        <v>0.02</v>
      </c>
      <c r="AY52" s="22">
        <v>0.02</v>
      </c>
      <c r="AZ52" s="22">
        <v>0.02</v>
      </c>
      <c r="BA52" s="22">
        <v>0.02</v>
      </c>
      <c r="BB52" s="22">
        <v>0.02</v>
      </c>
      <c r="BC52" s="22">
        <v>0.02</v>
      </c>
      <c r="BD52" s="22">
        <v>0.02</v>
      </c>
      <c r="BE52" s="22">
        <v>0.02</v>
      </c>
      <c r="BF52" s="22">
        <v>0.02</v>
      </c>
      <c r="BG52" s="22">
        <v>0.02</v>
      </c>
      <c r="BH52" s="22">
        <v>0.02</v>
      </c>
      <c r="BI52" s="22">
        <v>0.02</v>
      </c>
      <c r="BJ52" s="22">
        <v>0.02</v>
      </c>
      <c r="BK52" s="22">
        <v>0.02</v>
      </c>
      <c r="BL52" s="22">
        <v>0.02</v>
      </c>
      <c r="BM52" s="22">
        <v>0.02</v>
      </c>
      <c r="BN52" s="22">
        <v>0.02</v>
      </c>
      <c r="BO52" s="22">
        <v>0.02</v>
      </c>
      <c r="BP52" s="22">
        <v>2.5000000000000001E-2</v>
      </c>
      <c r="BQ52" s="22">
        <v>2.5000000000000001E-2</v>
      </c>
      <c r="BR52" s="22">
        <v>0.03</v>
      </c>
      <c r="BS52" s="22">
        <v>0.03</v>
      </c>
      <c r="BT52" s="22">
        <v>0.03</v>
      </c>
      <c r="BU52" s="22">
        <v>0.03</v>
      </c>
      <c r="BV52" s="22">
        <v>0.03</v>
      </c>
      <c r="BW52" s="22">
        <v>0.03</v>
      </c>
      <c r="BX52" s="22">
        <v>0.03</v>
      </c>
      <c r="BY52" s="22">
        <v>0.03</v>
      </c>
      <c r="BZ52" s="22">
        <v>0.03</v>
      </c>
      <c r="CA52" s="22">
        <v>0.03</v>
      </c>
      <c r="CB52" s="22">
        <v>0.03</v>
      </c>
      <c r="CC52" s="22">
        <v>0.03</v>
      </c>
      <c r="CD52" s="22">
        <v>0.03</v>
      </c>
      <c r="CE52" s="22">
        <v>0.03</v>
      </c>
      <c r="CF52" s="22">
        <v>0.03</v>
      </c>
      <c r="CG52" s="22">
        <v>0.03</v>
      </c>
      <c r="CH52" s="22">
        <v>0.03</v>
      </c>
      <c r="CI52" s="22">
        <v>0.03</v>
      </c>
      <c r="CJ52" s="22">
        <v>0.03</v>
      </c>
      <c r="CK52" s="22">
        <v>0.03</v>
      </c>
      <c r="CL52" s="22">
        <v>0.03</v>
      </c>
      <c r="CM52" s="22">
        <v>0.03</v>
      </c>
      <c r="CN52" s="22">
        <v>0.03</v>
      </c>
      <c r="CO52" s="22">
        <v>0.03</v>
      </c>
      <c r="CP52" s="22">
        <v>0.03</v>
      </c>
      <c r="CQ52" s="22">
        <v>0.04</v>
      </c>
      <c r="CR52" s="22">
        <v>0.04</v>
      </c>
      <c r="CS52" s="22">
        <v>0.04</v>
      </c>
      <c r="CT52" s="22">
        <v>0.04</v>
      </c>
      <c r="CU52" s="22">
        <v>0.04</v>
      </c>
      <c r="CV52" s="22">
        <v>0.04</v>
      </c>
      <c r="CW52" s="22">
        <v>0.04</v>
      </c>
      <c r="CX52" s="22">
        <v>0.04</v>
      </c>
      <c r="CY52" s="22">
        <v>0.04</v>
      </c>
      <c r="CZ52" s="22">
        <v>0.04</v>
      </c>
      <c r="DA52" s="22">
        <v>0.04</v>
      </c>
      <c r="DB52" s="22">
        <v>0.04</v>
      </c>
      <c r="DC52" s="22">
        <v>0.04</v>
      </c>
      <c r="DD52" s="22">
        <v>0.04</v>
      </c>
      <c r="DE52" s="22">
        <v>0.04</v>
      </c>
      <c r="DF52" s="22">
        <v>0.04</v>
      </c>
      <c r="DG52" s="22">
        <v>0.04</v>
      </c>
      <c r="DH52" s="22">
        <v>0.04</v>
      </c>
      <c r="DI52" s="22">
        <v>0.04</v>
      </c>
      <c r="DJ52" s="22">
        <v>0.04</v>
      </c>
      <c r="DK52" s="22">
        <v>0.04</v>
      </c>
      <c r="DL52" s="22">
        <v>0.04</v>
      </c>
      <c r="DM52" s="22">
        <v>0.04</v>
      </c>
      <c r="DN52" s="22">
        <v>0.04</v>
      </c>
      <c r="DO52" s="22">
        <v>0.04</v>
      </c>
      <c r="DP52" s="22">
        <v>0.04</v>
      </c>
      <c r="DQ52" s="22">
        <v>0.04</v>
      </c>
      <c r="DR52" s="22">
        <v>0.04</v>
      </c>
      <c r="DS52" s="22">
        <v>0.04</v>
      </c>
      <c r="DT52" s="22">
        <v>0.04</v>
      </c>
      <c r="DU52" s="22">
        <v>0.04</v>
      </c>
      <c r="DV52" s="22">
        <v>0.04</v>
      </c>
      <c r="DW52" s="22">
        <v>0.04</v>
      </c>
      <c r="DX52" s="22">
        <v>0.04</v>
      </c>
      <c r="DY52" s="127">
        <v>0.04</v>
      </c>
      <c r="DZ52" s="68"/>
      <c r="EA52" s="68"/>
      <c r="EB52" s="13"/>
      <c r="EC52" s="13"/>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row>
    <row r="53" spans="1:177" ht="15"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BZ53" s="82"/>
      <c r="CA53" s="82"/>
      <c r="CB53" s="82"/>
      <c r="CC53" s="82"/>
      <c r="CD53" s="82"/>
      <c r="CE53" s="82"/>
      <c r="CF53" s="82"/>
      <c r="CG53" s="82"/>
      <c r="CH53" s="82"/>
      <c r="CI53" s="82"/>
      <c r="CJ53" s="82"/>
      <c r="CK53" s="82"/>
      <c r="CL53" s="82"/>
      <c r="CM53" s="82"/>
      <c r="CN53" s="82"/>
      <c r="CO53" s="82"/>
      <c r="CP53" s="82"/>
      <c r="CQ53" s="82"/>
      <c r="CR53" s="82"/>
      <c r="CS53" s="82"/>
      <c r="CT53" s="82"/>
      <c r="CU53" s="82"/>
      <c r="CV53" s="82"/>
      <c r="CW53" s="82"/>
      <c r="CX53" s="68"/>
      <c r="CY53" s="68"/>
      <c r="CZ53" s="68"/>
      <c r="DA53" s="68"/>
      <c r="DB53" s="68"/>
      <c r="DC53" s="68"/>
      <c r="DD53" s="68"/>
      <c r="DE53" s="68"/>
      <c r="DF53" s="68"/>
      <c r="DG53" s="68"/>
      <c r="DH53" s="68"/>
      <c r="DI53" s="68"/>
      <c r="DJ53" s="68"/>
      <c r="DK53" s="68"/>
      <c r="DL53" s="68"/>
      <c r="DM53" s="68"/>
      <c r="DN53" s="68"/>
      <c r="DO53" s="68"/>
      <c r="DP53" s="68"/>
      <c r="DQ53" s="68"/>
      <c r="DR53" s="68"/>
      <c r="DS53" s="68"/>
      <c r="DT53" s="68"/>
      <c r="DU53" s="68"/>
      <c r="DV53" s="68"/>
      <c r="DW53" s="68"/>
      <c r="DX53" s="68"/>
      <c r="DY53" s="68"/>
      <c r="DZ53" s="68"/>
      <c r="EA53" s="68"/>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row>
    <row r="54" spans="1:177" s="73" customFormat="1" ht="15" customHeight="1">
      <c r="A54" s="71" t="s">
        <v>101</v>
      </c>
      <c r="B54" s="71"/>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1"/>
      <c r="AC54" s="71"/>
      <c r="AD54" s="71"/>
      <c r="AE54" s="71"/>
      <c r="AF54" s="86"/>
      <c r="AG54" s="86"/>
      <c r="AH54" s="86"/>
      <c r="AI54" s="86"/>
      <c r="AJ54" s="86"/>
      <c r="AK54" s="86"/>
      <c r="AL54" s="86"/>
      <c r="AM54" s="86"/>
      <c r="AN54" s="86"/>
      <c r="AO54" s="8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86"/>
      <c r="BP54" s="86"/>
      <c r="BQ54" s="86"/>
      <c r="BR54" s="86"/>
      <c r="BS54" s="86"/>
      <c r="BT54" s="86"/>
      <c r="BU54" s="86"/>
      <c r="BV54" s="86"/>
      <c r="BW54" s="86"/>
      <c r="BX54" s="86"/>
      <c r="BY54" s="86"/>
      <c r="BZ54" s="86"/>
      <c r="CA54" s="86"/>
      <c r="CB54" s="86"/>
      <c r="CC54" s="86"/>
      <c r="CD54" s="86"/>
      <c r="CE54" s="86"/>
      <c r="CF54" s="86"/>
      <c r="CG54" s="86"/>
      <c r="CH54" s="86"/>
      <c r="CI54" s="86"/>
      <c r="CJ54" s="86"/>
      <c r="CK54" s="86"/>
      <c r="CL54" s="86"/>
      <c r="CM54" s="86"/>
      <c r="CN54" s="86"/>
      <c r="CO54" s="86"/>
      <c r="CP54" s="86"/>
      <c r="CQ54" s="86"/>
      <c r="CR54" s="86"/>
      <c r="CS54" s="86"/>
      <c r="CT54" s="86"/>
      <c r="CU54" s="86"/>
      <c r="CV54" s="86"/>
      <c r="CW54" s="86"/>
      <c r="CX54" s="88"/>
      <c r="CY54" s="88"/>
      <c r="CZ54" s="88"/>
      <c r="DA54" s="88"/>
      <c r="DB54" s="88"/>
      <c r="DC54" s="88"/>
      <c r="DD54" s="88"/>
      <c r="DE54" s="88"/>
      <c r="DF54" s="88"/>
      <c r="DG54" s="88"/>
      <c r="DH54" s="88"/>
      <c r="DI54" s="88"/>
      <c r="DJ54" s="88"/>
      <c r="DK54" s="88"/>
      <c r="DL54" s="88"/>
      <c r="DM54" s="88"/>
      <c r="DN54" s="88"/>
      <c r="DO54" s="88"/>
      <c r="DP54" s="88"/>
      <c r="DQ54" s="88"/>
      <c r="DR54" s="88"/>
      <c r="DS54" s="88"/>
      <c r="DT54" s="88"/>
      <c r="DU54" s="88"/>
      <c r="DV54" s="88"/>
      <c r="DW54" s="88"/>
      <c r="DX54" s="88"/>
      <c r="DY54" s="113"/>
      <c r="DZ54" s="88"/>
      <c r="EA54" s="88"/>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row>
    <row r="55" spans="1:177" s="73" customFormat="1" ht="15" customHeight="1">
      <c r="A55" s="71" t="s">
        <v>79</v>
      </c>
      <c r="B55" s="71"/>
      <c r="C55" s="71"/>
      <c r="D55" s="71"/>
      <c r="E55" s="71"/>
      <c r="F55" s="71"/>
      <c r="G55" s="71"/>
      <c r="H55" s="71"/>
      <c r="I55" s="71"/>
      <c r="J55" s="71"/>
      <c r="K55" s="71"/>
      <c r="L55" s="71"/>
      <c r="M55" s="71"/>
      <c r="N55" s="71"/>
      <c r="O55" s="71"/>
      <c r="P55" s="71"/>
      <c r="Q55" s="71"/>
      <c r="R55" s="71"/>
      <c r="S55" s="71"/>
      <c r="T55" s="71"/>
      <c r="U55" s="71"/>
      <c r="V55" s="71"/>
      <c r="W55" s="71"/>
      <c r="X55" s="71"/>
      <c r="Y55" s="71"/>
      <c r="Z55" s="71"/>
      <c r="AA55" s="71"/>
      <c r="AB55" s="71"/>
      <c r="AC55" s="71"/>
      <c r="AD55" s="71"/>
      <c r="AE55" s="71"/>
      <c r="AF55" s="86"/>
      <c r="AG55" s="86"/>
      <c r="AH55" s="86"/>
      <c r="AI55" s="86"/>
      <c r="AJ55" s="86"/>
      <c r="AK55" s="86"/>
      <c r="AL55" s="86"/>
      <c r="AM55" s="86"/>
      <c r="AN55" s="86"/>
      <c r="AO55" s="86"/>
      <c r="AP55" s="86"/>
      <c r="AQ55" s="86"/>
      <c r="AR55" s="86"/>
      <c r="AS55" s="86"/>
      <c r="AT55" s="86"/>
      <c r="AU55" s="86"/>
      <c r="AV55" s="86"/>
      <c r="AW55" s="86"/>
      <c r="AX55" s="86"/>
      <c r="AY55" s="86"/>
      <c r="AZ55" s="86"/>
      <c r="BA55" s="86"/>
      <c r="BB55" s="86"/>
      <c r="BC55" s="86"/>
      <c r="BD55" s="86"/>
      <c r="BE55" s="86"/>
      <c r="BF55" s="86"/>
      <c r="BG55" s="86"/>
      <c r="BH55" s="86"/>
      <c r="BI55" s="86"/>
      <c r="BJ55" s="86"/>
      <c r="BK55" s="86"/>
      <c r="BL55" s="86"/>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c r="CP55" s="86"/>
      <c r="CQ55" s="86"/>
      <c r="CR55" s="86"/>
      <c r="CS55" s="86"/>
      <c r="CT55" s="86"/>
      <c r="CU55" s="86"/>
      <c r="CV55" s="86"/>
      <c r="CW55" s="86"/>
      <c r="CX55" s="88"/>
      <c r="CY55" s="88"/>
      <c r="CZ55" s="88"/>
      <c r="DA55" s="88"/>
      <c r="DB55" s="88"/>
      <c r="DC55" s="88"/>
      <c r="DD55" s="88"/>
      <c r="DE55" s="88"/>
      <c r="DF55" s="88"/>
      <c r="DG55" s="88"/>
      <c r="DH55" s="88"/>
      <c r="DI55" s="88"/>
      <c r="DJ55" s="88"/>
      <c r="DK55" s="88"/>
      <c r="DL55" s="88"/>
      <c r="DM55" s="88"/>
      <c r="DN55" s="88"/>
      <c r="DO55" s="88"/>
      <c r="DP55" s="88"/>
      <c r="DQ55" s="88"/>
      <c r="DR55" s="88"/>
      <c r="DS55" s="88"/>
      <c r="DT55" s="88"/>
      <c r="DU55" s="88"/>
      <c r="DV55" s="88"/>
      <c r="DW55" s="88"/>
      <c r="DX55" s="88"/>
      <c r="DY55" s="113"/>
      <c r="DZ55" s="88"/>
      <c r="EA55" s="88"/>
      <c r="EB55" s="76"/>
      <c r="EC55" s="76"/>
      <c r="ED55" s="76"/>
      <c r="EE55" s="76"/>
      <c r="EF55" s="76"/>
      <c r="EG55" s="76"/>
      <c r="EH55" s="76"/>
      <c r="EI55" s="76"/>
      <c r="EJ55" s="76"/>
      <c r="EK55" s="76"/>
      <c r="EL55" s="76"/>
      <c r="EM55" s="76"/>
      <c r="EN55" s="76"/>
      <c r="EO55" s="76"/>
      <c r="EP55" s="76"/>
      <c r="EQ55" s="76"/>
      <c r="ER55" s="76"/>
      <c r="ES55" s="76"/>
      <c r="ET55" s="76"/>
      <c r="EU55" s="76"/>
      <c r="EV55" s="76"/>
      <c r="EW55" s="76"/>
      <c r="EX55" s="76"/>
      <c r="EY55" s="76"/>
      <c r="EZ55" s="76"/>
      <c r="FA55" s="76"/>
      <c r="FB55" s="76"/>
      <c r="FC55" s="76"/>
      <c r="FD55" s="76"/>
      <c r="FE55" s="76"/>
      <c r="FF55" s="76"/>
      <c r="FG55" s="76"/>
      <c r="FH55" s="76"/>
      <c r="FI55" s="76"/>
      <c r="FJ55" s="76"/>
      <c r="FK55" s="76"/>
      <c r="FL55" s="76"/>
      <c r="FM55" s="76"/>
      <c r="FN55" s="76"/>
      <c r="FO55" s="76"/>
      <c r="FP55" s="76"/>
      <c r="FQ55" s="76"/>
      <c r="FR55" s="76"/>
      <c r="FS55" s="76"/>
      <c r="FT55" s="76"/>
      <c r="FU55" s="76"/>
    </row>
    <row r="56" spans="1:177" ht="15"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82"/>
      <c r="BZ56" s="82"/>
      <c r="CA56" s="82"/>
      <c r="CB56" s="82"/>
      <c r="CC56" s="82"/>
      <c r="CD56" s="82"/>
      <c r="CE56" s="82"/>
      <c r="CF56" s="82"/>
      <c r="CG56" s="82"/>
      <c r="CH56" s="82"/>
      <c r="CI56" s="82"/>
      <c r="CJ56" s="82"/>
      <c r="CK56" s="82"/>
      <c r="CL56" s="82"/>
      <c r="CM56" s="82"/>
      <c r="CN56" s="82"/>
      <c r="CO56" s="82"/>
      <c r="CP56" s="82"/>
      <c r="CQ56" s="82"/>
      <c r="CR56" s="82"/>
      <c r="CS56" s="82"/>
      <c r="CT56" s="82"/>
      <c r="CU56" s="82"/>
      <c r="CV56" s="82"/>
      <c r="CW56" s="82"/>
      <c r="CX56" s="68"/>
      <c r="CY56" s="68"/>
      <c r="CZ56" s="68"/>
      <c r="DA56" s="68"/>
      <c r="DB56" s="68"/>
      <c r="DC56" s="68"/>
      <c r="DD56" s="68"/>
      <c r="DE56" s="68"/>
      <c r="DF56" s="68"/>
      <c r="DG56" s="68"/>
      <c r="DH56" s="68"/>
      <c r="DI56" s="68"/>
      <c r="DJ56" s="68"/>
      <c r="DK56" s="68"/>
      <c r="DL56" s="68"/>
      <c r="DM56" s="68"/>
      <c r="DN56" s="68"/>
      <c r="DO56" s="68"/>
      <c r="DP56" s="68"/>
      <c r="DQ56" s="68"/>
      <c r="DR56" s="68"/>
      <c r="DS56" s="68"/>
      <c r="DT56" s="68"/>
      <c r="DU56" s="68"/>
      <c r="DV56" s="68"/>
      <c r="DW56" s="68"/>
      <c r="DX56" s="68"/>
      <c r="DY56" s="99"/>
      <c r="DZ56" s="68"/>
      <c r="EA56" s="68"/>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row>
    <row r="57" spans="1:177" ht="15" customHeight="1">
      <c r="A57" s="35" t="s">
        <v>80</v>
      </c>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c r="CD57" s="82"/>
      <c r="CE57" s="82"/>
      <c r="CF57" s="82"/>
      <c r="CG57" s="82"/>
      <c r="CH57" s="82"/>
      <c r="CI57" s="82"/>
      <c r="CJ57" s="82"/>
      <c r="CK57" s="82"/>
      <c r="CL57" s="82"/>
      <c r="CM57" s="82"/>
      <c r="CN57" s="82"/>
      <c r="CO57" s="82"/>
      <c r="CP57" s="82"/>
      <c r="CQ57" s="82"/>
      <c r="CR57" s="82"/>
      <c r="CS57" s="82"/>
      <c r="CT57" s="82"/>
      <c r="CU57" s="82"/>
      <c r="CV57" s="82"/>
      <c r="CW57" s="82"/>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99"/>
      <c r="DZ57" s="68"/>
      <c r="EA57" s="68"/>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row>
    <row r="58" spans="1:177" ht="15" customHeight="1">
      <c r="A58" s="39" t="s">
        <v>81</v>
      </c>
      <c r="B58" s="82">
        <f>COUNTIF(B2:B52,"&lt;&gt;0")</f>
        <v>0</v>
      </c>
      <c r="C58" s="82">
        <f t="shared" ref="C58:D58" si="3">COUNTIF(C2:C52,"&lt;&gt;0")</f>
        <v>0</v>
      </c>
      <c r="D58" s="82">
        <f t="shared" si="3"/>
        <v>0</v>
      </c>
      <c r="E58" s="82">
        <f t="shared" ref="E58:AE58" si="4">COUNTIF(E2:E52,"&lt;&gt;0")</f>
        <v>0</v>
      </c>
      <c r="F58" s="82">
        <f t="shared" si="4"/>
        <v>0</v>
      </c>
      <c r="G58" s="82">
        <f t="shared" si="4"/>
        <v>0</v>
      </c>
      <c r="H58" s="82">
        <f t="shared" si="4"/>
        <v>0</v>
      </c>
      <c r="I58" s="82">
        <f t="shared" si="4"/>
        <v>0</v>
      </c>
      <c r="J58" s="82">
        <f t="shared" si="4"/>
        <v>0</v>
      </c>
      <c r="K58" s="82">
        <f t="shared" si="4"/>
        <v>0</v>
      </c>
      <c r="L58" s="82">
        <f t="shared" si="4"/>
        <v>0</v>
      </c>
      <c r="M58" s="82">
        <f t="shared" si="4"/>
        <v>0</v>
      </c>
      <c r="N58" s="82">
        <f t="shared" si="4"/>
        <v>0</v>
      </c>
      <c r="O58" s="82">
        <f t="shared" si="4"/>
        <v>0</v>
      </c>
      <c r="P58" s="82">
        <f t="shared" si="4"/>
        <v>0</v>
      </c>
      <c r="Q58" s="82">
        <f t="shared" si="4"/>
        <v>0</v>
      </c>
      <c r="R58" s="82">
        <f t="shared" si="4"/>
        <v>0</v>
      </c>
      <c r="S58" s="82">
        <f t="shared" si="4"/>
        <v>0</v>
      </c>
      <c r="T58" s="82">
        <f t="shared" si="4"/>
        <v>0</v>
      </c>
      <c r="U58" s="82">
        <f t="shared" si="4"/>
        <v>0</v>
      </c>
      <c r="V58" s="82">
        <f t="shared" si="4"/>
        <v>0</v>
      </c>
      <c r="W58" s="82">
        <f t="shared" si="4"/>
        <v>0</v>
      </c>
      <c r="X58" s="82">
        <f t="shared" si="4"/>
        <v>0</v>
      </c>
      <c r="Y58" s="82">
        <f t="shared" si="4"/>
        <v>0</v>
      </c>
      <c r="Z58" s="82">
        <f t="shared" si="4"/>
        <v>0</v>
      </c>
      <c r="AA58" s="82">
        <f t="shared" si="4"/>
        <v>0</v>
      </c>
      <c r="AB58" s="82">
        <f t="shared" si="4"/>
        <v>0</v>
      </c>
      <c r="AC58" s="82">
        <f t="shared" si="4"/>
        <v>0</v>
      </c>
      <c r="AD58" s="82">
        <f t="shared" si="4"/>
        <v>0</v>
      </c>
      <c r="AE58" s="82">
        <f t="shared" si="4"/>
        <v>0</v>
      </c>
      <c r="AF58" s="82">
        <f t="shared" ref="AF58:BK58" si="5">COUNTIF(AF2:AF52,"&lt;&gt;0")</f>
        <v>1</v>
      </c>
      <c r="AG58" s="82">
        <f t="shared" si="5"/>
        <v>1</v>
      </c>
      <c r="AH58" s="82">
        <f t="shared" si="5"/>
        <v>1</v>
      </c>
      <c r="AI58" s="82">
        <f t="shared" si="5"/>
        <v>12</v>
      </c>
      <c r="AJ58" s="82">
        <f t="shared" si="5"/>
        <v>13</v>
      </c>
      <c r="AK58" s="82">
        <f t="shared" si="5"/>
        <v>24</v>
      </c>
      <c r="AL58" s="82">
        <f t="shared" si="5"/>
        <v>22</v>
      </c>
      <c r="AM58" s="82">
        <f t="shared" si="5"/>
        <v>23</v>
      </c>
      <c r="AN58" s="82">
        <f t="shared" si="5"/>
        <v>23</v>
      </c>
      <c r="AO58" s="82">
        <f t="shared" si="5"/>
        <v>23</v>
      </c>
      <c r="AP58" s="82">
        <f t="shared" si="5"/>
        <v>22</v>
      </c>
      <c r="AQ58" s="82">
        <f t="shared" si="5"/>
        <v>22</v>
      </c>
      <c r="AR58" s="82">
        <f t="shared" si="5"/>
        <v>23</v>
      </c>
      <c r="AS58" s="82">
        <f t="shared" si="5"/>
        <v>23</v>
      </c>
      <c r="AT58" s="82">
        <f t="shared" si="5"/>
        <v>23</v>
      </c>
      <c r="AU58" s="82">
        <f t="shared" si="5"/>
        <v>23</v>
      </c>
      <c r="AV58" s="82">
        <f t="shared" si="5"/>
        <v>23</v>
      </c>
      <c r="AW58" s="82">
        <f t="shared" si="5"/>
        <v>26</v>
      </c>
      <c r="AX58" s="82">
        <f t="shared" si="5"/>
        <v>27</v>
      </c>
      <c r="AY58" s="82">
        <f t="shared" si="5"/>
        <v>29</v>
      </c>
      <c r="AZ58" s="82">
        <f t="shared" si="5"/>
        <v>29</v>
      </c>
      <c r="BA58" s="82">
        <f t="shared" si="5"/>
        <v>32</v>
      </c>
      <c r="BB58" s="82">
        <f t="shared" si="5"/>
        <v>32</v>
      </c>
      <c r="BC58" s="82">
        <f t="shared" si="5"/>
        <v>32</v>
      </c>
      <c r="BD58" s="82">
        <f t="shared" si="5"/>
        <v>33</v>
      </c>
      <c r="BE58" s="82">
        <f t="shared" si="5"/>
        <v>33</v>
      </c>
      <c r="BF58" s="82">
        <f t="shared" si="5"/>
        <v>34</v>
      </c>
      <c r="BG58" s="82">
        <f t="shared" si="5"/>
        <v>34</v>
      </c>
      <c r="BH58" s="82">
        <f t="shared" si="5"/>
        <v>34</v>
      </c>
      <c r="BI58" s="82">
        <f t="shared" si="5"/>
        <v>34</v>
      </c>
      <c r="BJ58" s="82">
        <f t="shared" si="5"/>
        <v>34</v>
      </c>
      <c r="BK58" s="82">
        <f t="shared" si="5"/>
        <v>35</v>
      </c>
      <c r="BL58" s="82">
        <f t="shared" ref="BL58:CQ58" si="6">COUNTIF(BL2:BL52,"&lt;&gt;0")</f>
        <v>37</v>
      </c>
      <c r="BM58" s="82">
        <f t="shared" si="6"/>
        <v>38</v>
      </c>
      <c r="BN58" s="82">
        <f t="shared" si="6"/>
        <v>38</v>
      </c>
      <c r="BO58" s="82">
        <f t="shared" si="6"/>
        <v>38</v>
      </c>
      <c r="BP58" s="82">
        <f t="shared" si="6"/>
        <v>41</v>
      </c>
      <c r="BQ58" s="82">
        <f t="shared" si="6"/>
        <v>45</v>
      </c>
      <c r="BR58" s="82">
        <f t="shared" si="6"/>
        <v>45</v>
      </c>
      <c r="BS58" s="82">
        <f t="shared" si="6"/>
        <v>45</v>
      </c>
      <c r="BT58" s="82">
        <f t="shared" si="6"/>
        <v>46</v>
      </c>
      <c r="BU58" s="82">
        <f t="shared" si="6"/>
        <v>46</v>
      </c>
      <c r="BV58" s="82">
        <f t="shared" si="6"/>
        <v>46</v>
      </c>
      <c r="BW58" s="82">
        <f t="shared" si="6"/>
        <v>46</v>
      </c>
      <c r="BX58" s="82">
        <f t="shared" si="6"/>
        <v>46</v>
      </c>
      <c r="BY58" s="82">
        <f t="shared" si="6"/>
        <v>46</v>
      </c>
      <c r="BZ58" s="82">
        <f t="shared" si="6"/>
        <v>46</v>
      </c>
      <c r="CA58" s="82">
        <f t="shared" si="6"/>
        <v>46</v>
      </c>
      <c r="CB58" s="82">
        <f t="shared" si="6"/>
        <v>46</v>
      </c>
      <c r="CC58" s="82">
        <f t="shared" si="6"/>
        <v>46</v>
      </c>
      <c r="CD58" s="82">
        <f t="shared" si="6"/>
        <v>46</v>
      </c>
      <c r="CE58" s="82">
        <f t="shared" si="6"/>
        <v>46</v>
      </c>
      <c r="CF58" s="82">
        <f t="shared" si="6"/>
        <v>46</v>
      </c>
      <c r="CG58" s="82">
        <f t="shared" si="6"/>
        <v>46</v>
      </c>
      <c r="CH58" s="82">
        <f t="shared" si="6"/>
        <v>46</v>
      </c>
      <c r="CI58" s="82">
        <f t="shared" si="6"/>
        <v>46</v>
      </c>
      <c r="CJ58" s="82">
        <f t="shared" si="6"/>
        <v>46</v>
      </c>
      <c r="CK58" s="82">
        <f t="shared" si="6"/>
        <v>46</v>
      </c>
      <c r="CL58" s="82">
        <f t="shared" si="6"/>
        <v>46</v>
      </c>
      <c r="CM58" s="82">
        <f t="shared" si="6"/>
        <v>46</v>
      </c>
      <c r="CN58" s="82">
        <f t="shared" si="6"/>
        <v>46</v>
      </c>
      <c r="CO58" s="82">
        <f t="shared" si="6"/>
        <v>46</v>
      </c>
      <c r="CP58" s="82">
        <f t="shared" si="6"/>
        <v>46</v>
      </c>
      <c r="CQ58" s="82">
        <f t="shared" si="6"/>
        <v>46</v>
      </c>
      <c r="CR58" s="82">
        <f t="shared" ref="CR58:DX58" si="7">COUNTIF(CR2:CR52,"&lt;&gt;0")</f>
        <v>46</v>
      </c>
      <c r="CS58" s="82">
        <f t="shared" si="7"/>
        <v>46</v>
      </c>
      <c r="CT58" s="82">
        <f t="shared" si="7"/>
        <v>46</v>
      </c>
      <c r="CU58" s="82">
        <f t="shared" si="7"/>
        <v>46</v>
      </c>
      <c r="CV58" s="82">
        <f t="shared" si="7"/>
        <v>46</v>
      </c>
      <c r="CW58" s="82">
        <f t="shared" si="7"/>
        <v>46</v>
      </c>
      <c r="CX58" s="82">
        <f t="shared" si="7"/>
        <v>46</v>
      </c>
      <c r="CY58" s="82">
        <f t="shared" si="7"/>
        <v>46</v>
      </c>
      <c r="CZ58" s="82">
        <f t="shared" si="7"/>
        <v>46</v>
      </c>
      <c r="DA58" s="82">
        <f t="shared" si="7"/>
        <v>46</v>
      </c>
      <c r="DB58" s="82">
        <f t="shared" si="7"/>
        <v>46</v>
      </c>
      <c r="DC58" s="82">
        <f t="shared" si="7"/>
        <v>46</v>
      </c>
      <c r="DD58" s="82">
        <f t="shared" si="7"/>
        <v>46</v>
      </c>
      <c r="DE58" s="82">
        <f t="shared" si="7"/>
        <v>46</v>
      </c>
      <c r="DF58" s="82">
        <f t="shared" si="7"/>
        <v>46</v>
      </c>
      <c r="DG58" s="82">
        <f t="shared" si="7"/>
        <v>46</v>
      </c>
      <c r="DH58" s="82">
        <f t="shared" si="7"/>
        <v>46</v>
      </c>
      <c r="DI58" s="82">
        <f t="shared" si="7"/>
        <v>46</v>
      </c>
      <c r="DJ58" s="82">
        <f t="shared" si="7"/>
        <v>46</v>
      </c>
      <c r="DK58" s="82">
        <f t="shared" si="7"/>
        <v>46</v>
      </c>
      <c r="DL58" s="82">
        <f t="shared" si="7"/>
        <v>46</v>
      </c>
      <c r="DM58" s="82">
        <f t="shared" si="7"/>
        <v>46</v>
      </c>
      <c r="DN58" s="82">
        <f t="shared" si="7"/>
        <v>46</v>
      </c>
      <c r="DO58" s="82">
        <f t="shared" si="7"/>
        <v>46</v>
      </c>
      <c r="DP58" s="82">
        <f t="shared" si="7"/>
        <v>46</v>
      </c>
      <c r="DQ58" s="82">
        <f t="shared" si="7"/>
        <v>46</v>
      </c>
      <c r="DR58" s="82">
        <f t="shared" si="7"/>
        <v>46</v>
      </c>
      <c r="DS58" s="82">
        <f t="shared" si="7"/>
        <v>46</v>
      </c>
      <c r="DT58" s="82">
        <f t="shared" si="7"/>
        <v>46</v>
      </c>
      <c r="DU58" s="82">
        <f t="shared" si="7"/>
        <v>46</v>
      </c>
      <c r="DV58" s="82">
        <f t="shared" si="7"/>
        <v>46</v>
      </c>
      <c r="DW58" s="82">
        <f t="shared" si="7"/>
        <v>46</v>
      </c>
      <c r="DX58" s="82">
        <f t="shared" si="7"/>
        <v>46</v>
      </c>
      <c r="DY58" s="129">
        <f t="shared" ref="DY58" si="8">COUNTIF(DY2:DY52,"&lt;&gt;0")</f>
        <v>46</v>
      </c>
      <c r="DZ58" s="68"/>
      <c r="EA58" s="68"/>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row>
    <row r="59" spans="1:177" ht="15" customHeight="1">
      <c r="A59" s="40" t="s">
        <v>82</v>
      </c>
      <c r="B59" s="68">
        <f t="shared" ref="B59:D59" si="9">MEDIAN(B2:B52)</f>
        <v>0</v>
      </c>
      <c r="C59" s="68">
        <f t="shared" si="9"/>
        <v>0</v>
      </c>
      <c r="D59" s="68">
        <f t="shared" si="9"/>
        <v>0</v>
      </c>
      <c r="E59" s="68">
        <f t="shared" ref="E59:AE59" si="10">MEDIAN(E2:E52)</f>
        <v>0</v>
      </c>
      <c r="F59" s="68">
        <f t="shared" si="10"/>
        <v>0</v>
      </c>
      <c r="G59" s="68">
        <f t="shared" si="10"/>
        <v>0</v>
      </c>
      <c r="H59" s="68">
        <f>MEDIAN(H2:H52)</f>
        <v>0</v>
      </c>
      <c r="I59" s="68">
        <f t="shared" si="10"/>
        <v>0</v>
      </c>
      <c r="J59" s="68">
        <f t="shared" si="10"/>
        <v>0</v>
      </c>
      <c r="K59" s="68">
        <f t="shared" si="10"/>
        <v>0</v>
      </c>
      <c r="L59" s="68">
        <f t="shared" si="10"/>
        <v>0</v>
      </c>
      <c r="M59" s="68">
        <f t="shared" si="10"/>
        <v>0</v>
      </c>
      <c r="N59" s="68">
        <f t="shared" si="10"/>
        <v>0</v>
      </c>
      <c r="O59" s="68">
        <f t="shared" si="10"/>
        <v>0</v>
      </c>
      <c r="P59" s="68">
        <f t="shared" si="10"/>
        <v>0</v>
      </c>
      <c r="Q59" s="68">
        <f t="shared" si="10"/>
        <v>0</v>
      </c>
      <c r="R59" s="68">
        <f t="shared" si="10"/>
        <v>0</v>
      </c>
      <c r="S59" s="68">
        <f t="shared" si="10"/>
        <v>0</v>
      </c>
      <c r="T59" s="68">
        <f t="shared" si="10"/>
        <v>0</v>
      </c>
      <c r="U59" s="68">
        <f t="shared" si="10"/>
        <v>0</v>
      </c>
      <c r="V59" s="68">
        <f t="shared" si="10"/>
        <v>0</v>
      </c>
      <c r="W59" s="68">
        <f t="shared" si="10"/>
        <v>0</v>
      </c>
      <c r="X59" s="68">
        <f t="shared" si="10"/>
        <v>0</v>
      </c>
      <c r="Y59" s="68">
        <f t="shared" si="10"/>
        <v>0</v>
      </c>
      <c r="Z59" s="68">
        <f t="shared" si="10"/>
        <v>0</v>
      </c>
      <c r="AA59" s="68">
        <f t="shared" si="10"/>
        <v>0</v>
      </c>
      <c r="AB59" s="68">
        <f t="shared" si="10"/>
        <v>0</v>
      </c>
      <c r="AC59" s="68">
        <f t="shared" si="10"/>
        <v>0</v>
      </c>
      <c r="AD59" s="68">
        <f t="shared" si="10"/>
        <v>0</v>
      </c>
      <c r="AE59" s="68">
        <f t="shared" si="10"/>
        <v>0</v>
      </c>
      <c r="AF59" s="68">
        <f t="shared" ref="AF59:BK59" si="11">MEDIAN(AF2:AF52)</f>
        <v>0</v>
      </c>
      <c r="AG59" s="68">
        <f t="shared" si="11"/>
        <v>0</v>
      </c>
      <c r="AH59" s="68">
        <f t="shared" si="11"/>
        <v>0</v>
      </c>
      <c r="AI59" s="68">
        <f t="shared" si="11"/>
        <v>0</v>
      </c>
      <c r="AJ59" s="68">
        <f t="shared" si="11"/>
        <v>0</v>
      </c>
      <c r="AK59" s="68">
        <f t="shared" si="11"/>
        <v>0</v>
      </c>
      <c r="AL59" s="68">
        <f t="shared" si="11"/>
        <v>0</v>
      </c>
      <c r="AM59" s="68">
        <f t="shared" si="11"/>
        <v>0</v>
      </c>
      <c r="AN59" s="68">
        <f t="shared" si="11"/>
        <v>0</v>
      </c>
      <c r="AO59" s="68">
        <f t="shared" si="11"/>
        <v>0</v>
      </c>
      <c r="AP59" s="68">
        <f t="shared" si="11"/>
        <v>0</v>
      </c>
      <c r="AQ59" s="68">
        <f t="shared" si="11"/>
        <v>0</v>
      </c>
      <c r="AR59" s="68">
        <f t="shared" si="11"/>
        <v>0</v>
      </c>
      <c r="AS59" s="68">
        <f t="shared" si="11"/>
        <v>0</v>
      </c>
      <c r="AT59" s="68">
        <f t="shared" si="11"/>
        <v>0</v>
      </c>
      <c r="AU59" s="68">
        <f t="shared" si="11"/>
        <v>0</v>
      </c>
      <c r="AV59" s="68">
        <f t="shared" si="11"/>
        <v>0</v>
      </c>
      <c r="AW59" s="68">
        <f t="shared" si="11"/>
        <v>0.01</v>
      </c>
      <c r="AX59" s="68">
        <f t="shared" si="11"/>
        <v>0.01</v>
      </c>
      <c r="AY59" s="68">
        <f t="shared" si="11"/>
        <v>0.02</v>
      </c>
      <c r="AZ59" s="68">
        <f t="shared" si="11"/>
        <v>0.02</v>
      </c>
      <c r="BA59" s="68">
        <f t="shared" si="11"/>
        <v>0.02</v>
      </c>
      <c r="BB59" s="68">
        <f t="shared" si="11"/>
        <v>0.02</v>
      </c>
      <c r="BC59" s="68">
        <f t="shared" si="11"/>
        <v>0.02</v>
      </c>
      <c r="BD59" s="68">
        <f t="shared" si="11"/>
        <v>0.02</v>
      </c>
      <c r="BE59" s="68">
        <f t="shared" si="11"/>
        <v>0.02</v>
      </c>
      <c r="BF59" s="68">
        <f t="shared" si="11"/>
        <v>0.02</v>
      </c>
      <c r="BG59" s="68">
        <f t="shared" si="11"/>
        <v>0.02</v>
      </c>
      <c r="BH59" s="68">
        <f t="shared" si="11"/>
        <v>0.02</v>
      </c>
      <c r="BI59" s="68">
        <f t="shared" si="11"/>
        <v>0.02</v>
      </c>
      <c r="BJ59" s="68">
        <f t="shared" si="11"/>
        <v>0.02</v>
      </c>
      <c r="BK59" s="68">
        <f t="shared" si="11"/>
        <v>0.02</v>
      </c>
      <c r="BL59" s="68">
        <f t="shared" ref="BL59:CQ59" si="12">MEDIAN(BL2:BL52)</f>
        <v>2.5000000000000001E-2</v>
      </c>
      <c r="BM59" s="68">
        <f t="shared" si="12"/>
        <v>2.5000000000000001E-2</v>
      </c>
      <c r="BN59" s="68">
        <f t="shared" si="12"/>
        <v>0.03</v>
      </c>
      <c r="BO59" s="68">
        <f t="shared" si="12"/>
        <v>0.03</v>
      </c>
      <c r="BP59" s="68">
        <f t="shared" si="12"/>
        <v>0.03</v>
      </c>
      <c r="BQ59" s="68">
        <f t="shared" si="12"/>
        <v>0.03</v>
      </c>
      <c r="BR59" s="68">
        <f t="shared" si="12"/>
        <v>0.03</v>
      </c>
      <c r="BS59" s="68">
        <f t="shared" si="12"/>
        <v>0.03</v>
      </c>
      <c r="BT59" s="68">
        <f t="shared" si="12"/>
        <v>0.03</v>
      </c>
      <c r="BU59" s="68">
        <f t="shared" si="12"/>
        <v>0.03</v>
      </c>
      <c r="BV59" s="68">
        <f t="shared" si="12"/>
        <v>3.5000000000000003E-2</v>
      </c>
      <c r="BW59" s="68">
        <f t="shared" si="12"/>
        <v>0.04</v>
      </c>
      <c r="BX59" s="68">
        <f t="shared" si="12"/>
        <v>0.04</v>
      </c>
      <c r="BY59" s="68">
        <f t="shared" si="12"/>
        <v>0.04</v>
      </c>
      <c r="BZ59" s="68">
        <f t="shared" si="12"/>
        <v>0.04</v>
      </c>
      <c r="CA59" s="68">
        <f t="shared" si="12"/>
        <v>0.04</v>
      </c>
      <c r="CB59" s="68">
        <f t="shared" si="12"/>
        <v>0.04</v>
      </c>
      <c r="CC59" s="68">
        <f t="shared" si="12"/>
        <v>0.04</v>
      </c>
      <c r="CD59" s="68">
        <f t="shared" si="12"/>
        <v>0.04</v>
      </c>
      <c r="CE59" s="68">
        <f t="shared" si="12"/>
        <v>0.04</v>
      </c>
      <c r="CF59" s="68">
        <f t="shared" si="12"/>
        <v>0.04</v>
      </c>
      <c r="CG59" s="68">
        <f t="shared" si="12"/>
        <v>0.04</v>
      </c>
      <c r="CH59" s="68">
        <f t="shared" si="12"/>
        <v>0.04</v>
      </c>
      <c r="CI59" s="68">
        <f t="shared" si="12"/>
        <v>4.1250000000000002E-2</v>
      </c>
      <c r="CJ59" s="68">
        <f t="shared" si="12"/>
        <v>4.2250000000000003E-2</v>
      </c>
      <c r="CK59" s="68">
        <f t="shared" si="12"/>
        <v>0.05</v>
      </c>
      <c r="CL59" s="68">
        <f t="shared" si="12"/>
        <v>0.05</v>
      </c>
      <c r="CM59" s="68">
        <f t="shared" si="12"/>
        <v>0.05</v>
      </c>
      <c r="CN59" s="68">
        <f t="shared" si="12"/>
        <v>0.05</v>
      </c>
      <c r="CO59" s="68">
        <f t="shared" si="12"/>
        <v>0.05</v>
      </c>
      <c r="CP59" s="68">
        <f t="shared" si="12"/>
        <v>0.05</v>
      </c>
      <c r="CQ59" s="68">
        <f t="shared" si="12"/>
        <v>0.05</v>
      </c>
      <c r="CR59" s="68">
        <f t="shared" ref="CR59:DW59" si="13">MEDIAN(CR2:CR52)</f>
        <v>0.05</v>
      </c>
      <c r="CS59" s="68">
        <f t="shared" si="13"/>
        <v>0.05</v>
      </c>
      <c r="CT59" s="68">
        <f t="shared" si="13"/>
        <v>0.05</v>
      </c>
      <c r="CU59" s="68">
        <f t="shared" si="13"/>
        <v>0.05</v>
      </c>
      <c r="CV59" s="68">
        <f t="shared" si="13"/>
        <v>0.05</v>
      </c>
      <c r="CW59" s="68">
        <f t="shared" si="13"/>
        <v>0.05</v>
      </c>
      <c r="CX59" s="68">
        <f t="shared" si="13"/>
        <v>0.05</v>
      </c>
      <c r="CY59" s="68">
        <f t="shared" si="13"/>
        <v>0.05</v>
      </c>
      <c r="CZ59" s="68">
        <f t="shared" si="13"/>
        <v>0.05</v>
      </c>
      <c r="DA59" s="68">
        <f t="shared" si="13"/>
        <v>0.05</v>
      </c>
      <c r="DB59" s="68">
        <f t="shared" si="13"/>
        <v>0.05</v>
      </c>
      <c r="DC59" s="68">
        <f t="shared" si="13"/>
        <v>0.05</v>
      </c>
      <c r="DD59" s="68">
        <f t="shared" si="13"/>
        <v>0.05</v>
      </c>
      <c r="DE59" s="68">
        <f t="shared" si="13"/>
        <v>0.05</v>
      </c>
      <c r="DF59" s="68">
        <f t="shared" si="13"/>
        <v>5.5E-2</v>
      </c>
      <c r="DG59" s="68">
        <f t="shared" si="13"/>
        <v>5.6000000000000001E-2</v>
      </c>
      <c r="DH59" s="68">
        <f t="shared" si="13"/>
        <v>0.06</v>
      </c>
      <c r="DI59" s="68">
        <f t="shared" si="13"/>
        <v>0.06</v>
      </c>
      <c r="DJ59" s="68">
        <f t="shared" si="13"/>
        <v>0.06</v>
      </c>
      <c r="DK59" s="68">
        <f t="shared" si="13"/>
        <v>5.7500000000000002E-2</v>
      </c>
      <c r="DL59" s="68">
        <f t="shared" si="13"/>
        <v>5.7500000000000002E-2</v>
      </c>
      <c r="DM59" s="68">
        <f t="shared" si="13"/>
        <v>5.7500000000000002E-2</v>
      </c>
      <c r="DN59" s="68">
        <f t="shared" si="13"/>
        <v>5.7500000000000002E-2</v>
      </c>
      <c r="DO59" s="68">
        <f t="shared" si="13"/>
        <v>5.7500000000000002E-2</v>
      </c>
      <c r="DP59" s="68">
        <f t="shared" si="13"/>
        <v>0.06</v>
      </c>
      <c r="DQ59" s="68">
        <f t="shared" si="13"/>
        <v>0.06</v>
      </c>
      <c r="DR59" s="68">
        <f t="shared" si="13"/>
        <v>0.06</v>
      </c>
      <c r="DS59" s="68">
        <f t="shared" si="13"/>
        <v>0.06</v>
      </c>
      <c r="DT59" s="68">
        <f t="shared" si="13"/>
        <v>0.06</v>
      </c>
      <c r="DU59" s="68">
        <f t="shared" si="13"/>
        <v>0.06</v>
      </c>
      <c r="DV59" s="68">
        <f t="shared" si="13"/>
        <v>0.06</v>
      </c>
      <c r="DW59" s="68">
        <f t="shared" si="13"/>
        <v>0.06</v>
      </c>
      <c r="DX59" s="68">
        <f t="shared" ref="DX59:DY59" si="14">MEDIAN(DX2:DX52)</f>
        <v>0.06</v>
      </c>
      <c r="DY59" s="130">
        <f t="shared" si="14"/>
        <v>0.06</v>
      </c>
      <c r="DZ59" s="68"/>
      <c r="EA59" s="68"/>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row>
    <row r="60" spans="1:177" ht="15" customHeight="1">
      <c r="A60" s="40" t="s">
        <v>83</v>
      </c>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m="1">
        <f t="array" ref="AF60">MEDIAN(IF(AF2:AF52&gt;0,AF2:AF52))</f>
        <v>0.01</v>
      </c>
      <c r="AG60" s="68" cm="1">
        <f t="array" ref="AG60">MEDIAN(IF(AG2:AG52&gt;0,AG2:AG52))</f>
        <v>0.01</v>
      </c>
      <c r="AH60" s="68" cm="1">
        <f t="array" ref="AH60">MEDIAN(IF(AH2:AH52&gt;0,AH2:AH52))</f>
        <v>0.02</v>
      </c>
      <c r="AI60" s="68" cm="1">
        <f t="array" ref="AI60">MEDIAN(IF(AI2:AI52&gt;0,AI2:AI52))</f>
        <v>0.02</v>
      </c>
      <c r="AJ60" s="68" cm="1">
        <f t="array" ref="AJ60">MEDIAN(IF(AJ2:AJ52&gt;0,AJ2:AJ52))</f>
        <v>0.02</v>
      </c>
      <c r="AK60" s="68" cm="1">
        <f t="array" ref="AK60">MEDIAN(IF(AK2:AK52&gt;0,AK2:AK52))</f>
        <v>0.02</v>
      </c>
      <c r="AL60" s="68" cm="1">
        <f t="array" ref="AL60">MEDIAN(IF(AL2:AL52&gt;0,AL2:AL52))</f>
        <v>0.02</v>
      </c>
      <c r="AM60" s="68" cm="1">
        <f t="array" ref="AM60">MEDIAN(IF(AM2:AM52&gt;0,AM2:AM52))</f>
        <v>0.02</v>
      </c>
      <c r="AN60" s="68" cm="1">
        <f t="array" ref="AN60">MEDIAN(IF(AN2:AN52&gt;0,AN2:AN52))</f>
        <v>0.02</v>
      </c>
      <c r="AO60" s="68" cm="1">
        <f t="array" ref="AO60">MEDIAN(IF(AO2:AO52&gt;0,AO2:AO52))</f>
        <v>0.02</v>
      </c>
      <c r="AP60" s="68" cm="1">
        <f t="array" ref="AP60">MEDIAN(IF(AP2:AP52&gt;0,AP2:AP52))</f>
        <v>0.02</v>
      </c>
      <c r="AQ60" s="68" cm="1">
        <f t="array" ref="AQ60">MEDIAN(IF(AQ2:AQ52&gt;0,AQ2:AQ52))</f>
        <v>0.02</v>
      </c>
      <c r="AR60" s="68" cm="1">
        <f t="array" ref="AR60">MEDIAN(IF(AR2:AR52&gt;0,AR2:AR52))</f>
        <v>0.02</v>
      </c>
      <c r="AS60" s="68" cm="1">
        <f t="array" ref="AS60">MEDIAN(IF(AS2:AS52&gt;0,AS2:AS52))</f>
        <v>0.02</v>
      </c>
      <c r="AT60" s="68" cm="1">
        <f t="array" ref="AT60">MEDIAN(IF(AT2:AT52&gt;0,AT2:AT52))</f>
        <v>0.02</v>
      </c>
      <c r="AU60" s="68" cm="1">
        <f t="array" ref="AU60">MEDIAN(IF(AU2:AU52&gt;0,AU2:AU52))</f>
        <v>0.02</v>
      </c>
      <c r="AV60" s="68" cm="1">
        <f t="array" ref="AV60">MEDIAN(IF(AV2:AV52&gt;0,AV2:AV52))</f>
        <v>0.02</v>
      </c>
      <c r="AW60" s="68" cm="1">
        <f t="array" ref="AW60">MEDIAN(IF(AW2:AW52&gt;0,AW2:AW52))</f>
        <v>0.02</v>
      </c>
      <c r="AX60" s="68" cm="1">
        <f t="array" ref="AX60">MEDIAN(IF(AX2:AX52&gt;0,AX2:AX52))</f>
        <v>0.02</v>
      </c>
      <c r="AY60" s="68" cm="1">
        <f t="array" ref="AY60">MEDIAN(IF(AY2:AY52&gt;0,AY2:AY52))</f>
        <v>0.02</v>
      </c>
      <c r="AZ60" s="68" cm="1">
        <f t="array" ref="AZ60">MEDIAN(IF(AZ2:AZ52&gt;0,AZ2:AZ52))</f>
        <v>0.02</v>
      </c>
      <c r="BA60" s="68" cm="1">
        <f t="array" ref="BA60">MEDIAN(IF(BA2:BA52&gt;0,BA2:BA52))</f>
        <v>0.02</v>
      </c>
      <c r="BB60" s="68" cm="1">
        <f t="array" ref="BB60">MEDIAN(IF(BB2:BB52&gt;0,BB2:BB52))</f>
        <v>0.02</v>
      </c>
      <c r="BC60" s="68" cm="1">
        <f t="array" ref="BC60">MEDIAN(IF(BC2:BC52&gt;0,BC2:BC52))</f>
        <v>0.02</v>
      </c>
      <c r="BD60" s="68" cm="1">
        <f t="array" ref="BD60">MEDIAN(IF(BD2:BD52&gt;0,BD2:BD52))</f>
        <v>0.02</v>
      </c>
      <c r="BE60" s="68" cm="1">
        <f t="array" ref="BE60">MEDIAN(IF(BE2:BE52&gt;0,BE2:BE52))</f>
        <v>0.02</v>
      </c>
      <c r="BF60" s="68" cm="1">
        <f t="array" ref="BF60">MEDIAN(IF(BF2:BF52&gt;0,BF2:BF52))</f>
        <v>0.02</v>
      </c>
      <c r="BG60" s="68" cm="1">
        <f t="array" ref="BG60">MEDIAN(IF(BG2:BG52&gt;0,BG2:BG52))</f>
        <v>0.02</v>
      </c>
      <c r="BH60" s="68" cm="1">
        <f t="array" ref="BH60">MEDIAN(IF(BH2:BH52&gt;0,BH2:BH52))</f>
        <v>2.75E-2</v>
      </c>
      <c r="BI60" s="68" cm="1">
        <f t="array" ref="BI60">MEDIAN(IF(BI2:BI52&gt;0,BI2:BI52))</f>
        <v>0.03</v>
      </c>
      <c r="BJ60" s="68" cm="1">
        <f t="array" ref="BJ60">MEDIAN(IF(BJ2:BJ52&gt;0,BJ2:BJ52))</f>
        <v>0.03</v>
      </c>
      <c r="BK60" s="68" cm="1">
        <f t="array" ref="BK60">MEDIAN(IF(BK2:BK52&gt;0,BK2:BK52))</f>
        <v>0.03</v>
      </c>
      <c r="BL60" s="68" cm="1">
        <f t="array" ref="BL60">MEDIAN(IF(BL2:BL52&gt;0,BL2:BL52))</f>
        <v>0.03</v>
      </c>
      <c r="BM60" s="68" cm="1">
        <f t="array" ref="BM60">MEDIAN(IF(BM2:BM52&gt;0,BM2:BM52))</f>
        <v>0.03</v>
      </c>
      <c r="BN60" s="68" cm="1">
        <f t="array" ref="BN60">MEDIAN(IF(BN2:BN52&gt;0,BN2:BN52))</f>
        <v>0.03</v>
      </c>
      <c r="BO60" s="68" cm="1">
        <f t="array" ref="BO60">MEDIAN(IF(BO2:BO52&gt;0,BO2:BO52))</f>
        <v>0.03</v>
      </c>
      <c r="BP60" s="68" cm="1">
        <f t="array" ref="BP60">MEDIAN(IF(BP2:BP52&gt;0,BP2:BP52))</f>
        <v>0.03</v>
      </c>
      <c r="BQ60" s="68" cm="1">
        <f t="array" ref="BQ60">MEDIAN(IF(BQ2:BQ52&gt;0,BQ2:BQ52))</f>
        <v>0.03</v>
      </c>
      <c r="BR60" s="68" cm="1">
        <f t="array" ref="BR60">MEDIAN(IF(BR2:BR52&gt;0,BR2:BR52))</f>
        <v>0.03</v>
      </c>
      <c r="BS60" s="68" cm="1">
        <f t="array" ref="BS60">MEDIAN(IF(BS2:BS52&gt;0,BS2:BS52))</f>
        <v>0.03</v>
      </c>
      <c r="BT60" s="68" cm="1">
        <f t="array" ref="BT60">MEDIAN(IF(BT2:BT52&gt;0,BT2:BT52))</f>
        <v>3.125E-2</v>
      </c>
      <c r="BU60" s="68" cm="1">
        <f t="array" ref="BU60">MEDIAN(IF(BU2:BU52&gt;0,BU2:BU52))</f>
        <v>3.6250000000000004E-2</v>
      </c>
      <c r="BV60" s="68" cm="1">
        <f t="array" ref="BV60">MEDIAN(IF(BV2:BV52&gt;0,BV2:BV52))</f>
        <v>0.04</v>
      </c>
      <c r="BW60" s="68" cm="1">
        <f t="array" ref="BW60">MEDIAN(IF(BW2:BW52&gt;0,BW2:BW52))</f>
        <v>0.04</v>
      </c>
      <c r="BX60" s="68" cm="1">
        <f t="array" ref="BX60">MEDIAN(IF(BX2:BX52&gt;0,BX2:BX52))</f>
        <v>0.04</v>
      </c>
      <c r="BY60" s="68" cm="1">
        <f t="array" ref="BY60">MEDIAN(IF(BY2:BY52&gt;0,BY2:BY52))</f>
        <v>0.04</v>
      </c>
      <c r="BZ60" s="68" cm="1">
        <f t="array" ref="BZ60">MEDIAN(IF(BZ2:BZ52&gt;0,BZ2:BZ52))</f>
        <v>0.04</v>
      </c>
      <c r="CA60" s="68" cm="1">
        <f t="array" ref="CA60">MEDIAN(IF(CA2:CA52&gt;0,CA2:CA52))</f>
        <v>0.04</v>
      </c>
      <c r="CB60" s="68" cm="1">
        <f t="array" ref="CB60">MEDIAN(IF(CB2:CB52&gt;0,CB2:CB52))</f>
        <v>0.04</v>
      </c>
      <c r="CC60" s="68" cm="1">
        <f t="array" ref="CC60">MEDIAN(IF(CC2:CC52&gt;0,CC2:CC52))</f>
        <v>0.04</v>
      </c>
      <c r="CD60" s="68" cm="1">
        <f t="array" ref="CD60">MEDIAN(IF(CD2:CD52&gt;0,CD2:CD52))</f>
        <v>0.04</v>
      </c>
      <c r="CE60" s="68" cm="1">
        <f t="array" ref="CE60">MEDIAN(IF(CE2:CE52&gt;0,CE2:CE52))</f>
        <v>0.04</v>
      </c>
      <c r="CF60" s="68" cm="1">
        <f t="array" ref="CF60">MEDIAN(IF(CF2:CF52&gt;0,CF2:CF52))</f>
        <v>0.04</v>
      </c>
      <c r="CG60" s="68" cm="1">
        <f t="array" ref="CG60">MEDIAN(IF(CG2:CG52&gt;0,CG2:CG52))</f>
        <v>0.04</v>
      </c>
      <c r="CH60" s="68" cm="1">
        <f t="array" ref="CH60">MEDIAN(IF(CH2:CH52&gt;0,CH2:CH52))</f>
        <v>4.6719999999999998E-2</v>
      </c>
      <c r="CI60" s="68" cm="1">
        <f t="array" ref="CI60">MEDIAN(IF(CI2:CI52&gt;0,CI2:CI52))</f>
        <v>4.8125000000000001E-2</v>
      </c>
      <c r="CJ60" s="68" cm="1">
        <f t="array" ref="CJ60">MEDIAN(IF(CJ2:CJ52&gt;0,CJ2:CJ52))</f>
        <v>0.05</v>
      </c>
      <c r="CK60" s="68" cm="1">
        <f t="array" ref="CK60">MEDIAN(IF(CK2:CK52&gt;0,CK2:CK52))</f>
        <v>0.05</v>
      </c>
      <c r="CL60" s="68" cm="1">
        <f t="array" ref="CL60">MEDIAN(IF(CL2:CL52&gt;0,CL2:CL52))</f>
        <v>0.05</v>
      </c>
      <c r="CM60" s="68" cm="1">
        <f t="array" ref="CM60">MEDIAN(IF(CM2:CM52&gt;0,CM2:CM52))</f>
        <v>0.05</v>
      </c>
      <c r="CN60" s="68" cm="1">
        <f t="array" ref="CN60">MEDIAN(IF(CN2:CN52&gt;0,CN2:CN52))</f>
        <v>0.05</v>
      </c>
      <c r="CO60" s="68" cm="1">
        <f t="array" ref="CO60">MEDIAN(IF(CO2:CO52&gt;0,CO2:CO52))</f>
        <v>0.05</v>
      </c>
      <c r="CP60" s="68" cm="1">
        <f t="array" ref="CP60">MEDIAN(IF(CP2:CP52&gt;0,CP2:CP52))</f>
        <v>0.05</v>
      </c>
      <c r="CQ60" s="68" cm="1">
        <f t="array" ref="CQ60">MEDIAN(IF(CQ2:CQ52&gt;0,CQ2:CQ52))</f>
        <v>0.05</v>
      </c>
      <c r="CR60" s="68" cm="1">
        <f t="array" ref="CR60">MEDIAN(IF(CR2:CR52&gt;0,CR2:CR52))</f>
        <v>0.05</v>
      </c>
      <c r="CS60" s="68" cm="1">
        <f t="array" ref="CS60">MEDIAN(IF(CS2:CS52&gt;0,CS2:CS52))</f>
        <v>0.05</v>
      </c>
      <c r="CT60" s="68" cm="1">
        <f t="array" ref="CT60">MEDIAN(IF(CT2:CT52&gt;0,CT2:CT52))</f>
        <v>0.05</v>
      </c>
      <c r="CU60" s="68" cm="1">
        <f t="array" ref="CU60">MEDIAN(IF(CU2:CU52&gt;0,CU2:CU52))</f>
        <v>0.05</v>
      </c>
      <c r="CV60" s="68" cm="1">
        <f t="array" ref="CV60">MEDIAN(IF(CV2:CV52&gt;0,CV2:CV52))</f>
        <v>0.05</v>
      </c>
      <c r="CW60" s="68" cm="1">
        <f t="array" ref="CW60">MEDIAN(IF(CW2:CW52&gt;0,CW2:CW52))</f>
        <v>0.05</v>
      </c>
      <c r="CX60" s="68" cm="1">
        <f t="array" ref="CX60">MEDIAN(IF(CX2:CX52&gt;0,CX2:CX52))</f>
        <v>0.05</v>
      </c>
      <c r="CY60" s="68" cm="1">
        <f t="array" ref="CY60">MEDIAN(IF(CY2:CY52&gt;0,CY2:CY52))</f>
        <v>0.05</v>
      </c>
      <c r="CZ60" s="68" cm="1">
        <f t="array" ref="CZ60">MEDIAN(IF(CZ2:CZ52&gt;0,CZ2:CZ52))</f>
        <v>0.05</v>
      </c>
      <c r="DA60" s="68" cm="1">
        <f t="array" ref="DA60">MEDIAN(IF(DA2:DA52&gt;0,DA2:DA52))</f>
        <v>0.05</v>
      </c>
      <c r="DB60" s="68" cm="1">
        <f t="array" ref="DB60">MEDIAN(IF(DB2:DB52&gt;0,DB2:DB52))</f>
        <v>5.3999999999999999E-2</v>
      </c>
      <c r="DC60" s="68" cm="1">
        <f t="array" ref="DC60">MEDIAN(IF(DC2:DC52&gt;0,DC2:DC52))</f>
        <v>5.5500000000000001E-2</v>
      </c>
      <c r="DD60" s="68" cm="1">
        <f t="array" ref="DD60">MEDIAN(IF(DD2:DD52&gt;0,DD2:DD52))</f>
        <v>5.3999999999999999E-2</v>
      </c>
      <c r="DE60" s="68" cm="1">
        <f t="array" ref="DE60">MEDIAN(IF(DE2:DE52&gt;0,DE2:DE52))</f>
        <v>5.5E-2</v>
      </c>
      <c r="DF60" s="68" cm="1">
        <f t="array" ref="DF60">MEDIAN(IF(DF2:DF52&gt;0,DF2:DF52))</f>
        <v>5.6749999999999995E-2</v>
      </c>
      <c r="DG60" s="68" cm="1">
        <f t="array" ref="DG60">MEDIAN(IF(DG2:DG52&gt;0,DG2:DG52))</f>
        <v>5.8749999999999997E-2</v>
      </c>
      <c r="DH60" s="68" cm="1">
        <f t="array" ref="DH60">MEDIAN(IF(DH2:DH52&gt;0,DH2:DH52))</f>
        <v>0.06</v>
      </c>
      <c r="DI60" s="68" cm="1">
        <f t="array" ref="DI60">MEDIAN(IF(DI2:DI52&gt;0,DI2:DI52))</f>
        <v>0.06</v>
      </c>
      <c r="DJ60" s="68" cm="1">
        <f t="array" ref="DJ60">MEDIAN(IF(DJ2:DJ52&gt;0,DJ2:DJ52))</f>
        <v>0.06</v>
      </c>
      <c r="DK60" s="68" cm="1">
        <f t="array" ref="DK60">MEDIAN(IF(DK2:DK52&gt;0,DK2:DK52))</f>
        <v>0.06</v>
      </c>
      <c r="DL60" s="68" cm="1">
        <f t="array" ref="DL60">MEDIAN(IF(DL2:DL52&gt;0,DL2:DL52))</f>
        <v>0.06</v>
      </c>
      <c r="DM60" s="68" cm="1">
        <f t="array" ref="DM60">MEDIAN(IF(DM2:DM52&gt;0,DM2:DM52))</f>
        <v>0.06</v>
      </c>
      <c r="DN60" s="68" cm="1">
        <f t="array" ref="DN60">MEDIAN(IF(DN2:DN52&gt;0,DN2:DN52))</f>
        <v>0.06</v>
      </c>
      <c r="DO60" s="68" cm="1">
        <f t="array" ref="DO60">MEDIAN(IF(DO2:DO52&gt;0,DO2:DO52))</f>
        <v>0.06</v>
      </c>
      <c r="DP60" s="68" cm="1">
        <f t="array" ref="DP60">MEDIAN(IF(DP2:DP52&gt;0,DP2:DP52))</f>
        <v>0.06</v>
      </c>
      <c r="DQ60" s="68" cm="1">
        <f t="array" ref="DQ60">MEDIAN(IF(DQ2:DQ52&gt;0,DQ2:DQ52))</f>
        <v>0.06</v>
      </c>
      <c r="DR60" s="68" cm="1">
        <f t="array" ref="DR60">MEDIAN(IF(DR2:DR52&gt;0,DR2:DR52))</f>
        <v>0.06</v>
      </c>
      <c r="DS60" s="68" cm="1">
        <f t="array" ref="DS60">MEDIAN(IF(DS2:DS52&gt;0,DS2:DS52))</f>
        <v>0.06</v>
      </c>
      <c r="DT60" s="68" cm="1">
        <f t="array" ref="DT60">MEDIAN(IF(DT2:DT52&gt;0,DT2:DT52))</f>
        <v>0.06</v>
      </c>
      <c r="DU60" s="68" cm="1">
        <f t="array" ref="DU60">MEDIAN(IF(DU2:DU52&gt;0,DU2:DU52))</f>
        <v>0.06</v>
      </c>
      <c r="DV60" s="68" cm="1">
        <f t="array" ref="DV60">MEDIAN(IF(DV2:DV52&gt;0,DV2:DV52))</f>
        <v>0.06</v>
      </c>
      <c r="DW60" s="68" cm="1">
        <f t="array" ref="DW60">MEDIAN(IF(DW2:DW52&gt;0,DW2:DW52))</f>
        <v>0.06</v>
      </c>
      <c r="DX60" s="68" cm="1">
        <f t="array" ref="DX60">MEDIAN(IF(DX2:DX52&gt;0,DX2:DX52))</f>
        <v>0.06</v>
      </c>
      <c r="DY60" s="130" cm="1">
        <f t="array" ref="DY60">MEDIAN(IF(DY2:DY52&gt;0,DY2:DY52))</f>
        <v>0.06</v>
      </c>
      <c r="DZ60" s="68"/>
      <c r="EA60" s="68"/>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row>
    <row r="61" spans="1:177" ht="15" customHeight="1">
      <c r="A61" s="41" t="s">
        <v>84</v>
      </c>
      <c r="B61" s="68">
        <f t="shared" ref="B61:BM61" si="15">AVERAGE(B2:B52)</f>
        <v>0</v>
      </c>
      <c r="C61" s="68">
        <f t="shared" si="15"/>
        <v>0</v>
      </c>
      <c r="D61" s="68">
        <f t="shared" si="15"/>
        <v>0</v>
      </c>
      <c r="E61" s="68">
        <f t="shared" si="15"/>
        <v>0</v>
      </c>
      <c r="F61" s="68">
        <f t="shared" si="15"/>
        <v>0</v>
      </c>
      <c r="G61" s="68">
        <f t="shared" si="15"/>
        <v>0</v>
      </c>
      <c r="H61" s="68">
        <f t="shared" si="15"/>
        <v>0</v>
      </c>
      <c r="I61" s="68">
        <f t="shared" si="15"/>
        <v>0</v>
      </c>
      <c r="J61" s="68">
        <f t="shared" si="15"/>
        <v>0</v>
      </c>
      <c r="K61" s="68">
        <f t="shared" si="15"/>
        <v>0</v>
      </c>
      <c r="L61" s="68">
        <f t="shared" si="15"/>
        <v>0</v>
      </c>
      <c r="M61" s="68">
        <f t="shared" si="15"/>
        <v>0</v>
      </c>
      <c r="N61" s="68">
        <f t="shared" si="15"/>
        <v>0</v>
      </c>
      <c r="O61" s="68">
        <f t="shared" si="15"/>
        <v>0</v>
      </c>
      <c r="P61" s="68">
        <f t="shared" si="15"/>
        <v>0</v>
      </c>
      <c r="Q61" s="68">
        <f t="shared" si="15"/>
        <v>0</v>
      </c>
      <c r="R61" s="68">
        <f t="shared" si="15"/>
        <v>0</v>
      </c>
      <c r="S61" s="68">
        <f t="shared" si="15"/>
        <v>0</v>
      </c>
      <c r="T61" s="68">
        <f t="shared" si="15"/>
        <v>0</v>
      </c>
      <c r="U61" s="68">
        <f t="shared" si="15"/>
        <v>0</v>
      </c>
      <c r="V61" s="68">
        <f t="shared" si="15"/>
        <v>0</v>
      </c>
      <c r="W61" s="68">
        <f t="shared" si="15"/>
        <v>0</v>
      </c>
      <c r="X61" s="68">
        <f t="shared" si="15"/>
        <v>0</v>
      </c>
      <c r="Y61" s="68">
        <f t="shared" si="15"/>
        <v>0</v>
      </c>
      <c r="Z61" s="68">
        <f t="shared" si="15"/>
        <v>0</v>
      </c>
      <c r="AA61" s="68">
        <f t="shared" si="15"/>
        <v>0</v>
      </c>
      <c r="AB61" s="68">
        <f t="shared" si="15"/>
        <v>0</v>
      </c>
      <c r="AC61" s="68">
        <f t="shared" si="15"/>
        <v>0</v>
      </c>
      <c r="AD61" s="68">
        <f t="shared" si="15"/>
        <v>0</v>
      </c>
      <c r="AE61" s="68">
        <f t="shared" si="15"/>
        <v>0</v>
      </c>
      <c r="AF61" s="68">
        <f t="shared" si="15"/>
        <v>1.9607843137254901E-4</v>
      </c>
      <c r="AG61" s="68">
        <f t="shared" si="15"/>
        <v>1.9607843137254901E-4</v>
      </c>
      <c r="AH61" s="68">
        <f t="shared" si="15"/>
        <v>3.9215686274509802E-4</v>
      </c>
      <c r="AI61" s="68">
        <f t="shared" si="15"/>
        <v>4.8529411764705885E-3</v>
      </c>
      <c r="AJ61" s="68">
        <f t="shared" si="15"/>
        <v>5.2941176470588241E-3</v>
      </c>
      <c r="AK61" s="68">
        <f t="shared" si="15"/>
        <v>1.0049019607843141E-2</v>
      </c>
      <c r="AL61" s="68">
        <f t="shared" si="15"/>
        <v>9.8529411764705921E-3</v>
      </c>
      <c r="AM61" s="68">
        <f t="shared" si="15"/>
        <v>1.0049019607843141E-2</v>
      </c>
      <c r="AN61" s="68">
        <f t="shared" si="15"/>
        <v>9.8529411764705921E-3</v>
      </c>
      <c r="AO61" s="68">
        <f t="shared" si="15"/>
        <v>9.8529411764705921E-3</v>
      </c>
      <c r="AP61" s="68">
        <f t="shared" si="15"/>
        <v>9.6568627450980427E-3</v>
      </c>
      <c r="AQ61" s="68">
        <f t="shared" si="15"/>
        <v>9.4607843137254934E-3</v>
      </c>
      <c r="AR61" s="68">
        <f t="shared" si="15"/>
        <v>9.6568627450980427E-3</v>
      </c>
      <c r="AS61" s="68">
        <f t="shared" si="15"/>
        <v>9.5588235294117672E-3</v>
      </c>
      <c r="AT61" s="68">
        <f t="shared" si="15"/>
        <v>9.5588235294117672E-3</v>
      </c>
      <c r="AU61" s="68">
        <f t="shared" si="15"/>
        <v>9.6078431372549032E-3</v>
      </c>
      <c r="AV61" s="68">
        <f t="shared" si="15"/>
        <v>9.6078431372549032E-3</v>
      </c>
      <c r="AW61" s="68">
        <f t="shared" si="15"/>
        <v>1.0784313725490199E-2</v>
      </c>
      <c r="AX61" s="68">
        <f t="shared" si="15"/>
        <v>1.0980392156862749E-2</v>
      </c>
      <c r="AY61" s="68">
        <f t="shared" si="15"/>
        <v>1.2647058823529416E-2</v>
      </c>
      <c r="AZ61" s="68">
        <f t="shared" si="15"/>
        <v>1.2647058823529416E-2</v>
      </c>
      <c r="BA61" s="68">
        <f t="shared" si="15"/>
        <v>1.4607843137254911E-2</v>
      </c>
      <c r="BB61" s="68">
        <f t="shared" si="15"/>
        <v>1.4411764705882362E-2</v>
      </c>
      <c r="BC61" s="68">
        <f t="shared" si="15"/>
        <v>1.4411764705882362E-2</v>
      </c>
      <c r="BD61" s="68">
        <f t="shared" si="15"/>
        <v>1.480392156862746E-2</v>
      </c>
      <c r="BE61" s="68">
        <f t="shared" si="15"/>
        <v>1.4869215686274518E-2</v>
      </c>
      <c r="BF61" s="68">
        <f t="shared" si="15"/>
        <v>1.6339803921568637E-2</v>
      </c>
      <c r="BG61" s="68">
        <f t="shared" si="15"/>
        <v>1.6437843137254909E-2</v>
      </c>
      <c r="BH61" s="68">
        <f t="shared" si="15"/>
        <v>1.7026078431372559E-2</v>
      </c>
      <c r="BI61" s="68">
        <f t="shared" si="15"/>
        <v>1.7352941176470599E-2</v>
      </c>
      <c r="BJ61" s="68">
        <f t="shared" si="15"/>
        <v>1.8039215686274517E-2</v>
      </c>
      <c r="BK61" s="68">
        <f t="shared" si="15"/>
        <v>1.892156862745099E-2</v>
      </c>
      <c r="BL61" s="68">
        <f t="shared" si="15"/>
        <v>2.0686274509803933E-2</v>
      </c>
      <c r="BM61" s="68">
        <f t="shared" si="15"/>
        <v>2.1176470588235307E-2</v>
      </c>
      <c r="BN61" s="68">
        <f t="shared" ref="BN61:CL61" si="16">AVERAGE(BN2:BN52)</f>
        <v>2.220588235294119E-2</v>
      </c>
      <c r="BO61" s="68">
        <f t="shared" si="16"/>
        <v>2.2539215686274521E-2</v>
      </c>
      <c r="BP61" s="68">
        <f t="shared" si="16"/>
        <v>2.4794117647058835E-2</v>
      </c>
      <c r="BQ61" s="68">
        <f t="shared" si="16"/>
        <v>2.7303921568627459E-2</v>
      </c>
      <c r="BR61" s="68">
        <f t="shared" si="16"/>
        <v>2.897058823529413E-2</v>
      </c>
      <c r="BS61" s="68">
        <f t="shared" si="16"/>
        <v>2.9950980392156878E-2</v>
      </c>
      <c r="BT61" s="68">
        <f t="shared" si="16"/>
        <v>3.2401960784313739E-2</v>
      </c>
      <c r="BU61" s="68">
        <f t="shared" si="16"/>
        <v>3.2990196078431386E-2</v>
      </c>
      <c r="BV61" s="68">
        <f t="shared" si="16"/>
        <v>3.3921568627450993E-2</v>
      </c>
      <c r="BW61" s="68">
        <f t="shared" si="16"/>
        <v>3.4607843137254915E-2</v>
      </c>
      <c r="BX61" s="68">
        <f t="shared" si="16"/>
        <v>3.4705882352941191E-2</v>
      </c>
      <c r="BY61" s="68">
        <f t="shared" si="16"/>
        <v>3.4803921568627466E-2</v>
      </c>
      <c r="BZ61" s="68">
        <f t="shared" si="16"/>
        <v>3.550980392156864E-2</v>
      </c>
      <c r="CA61" s="68">
        <f t="shared" si="16"/>
        <v>3.6220588235294136E-2</v>
      </c>
      <c r="CB61" s="68">
        <f t="shared" si="16"/>
        <v>3.5877450980392175E-2</v>
      </c>
      <c r="CC61" s="68">
        <f t="shared" si="16"/>
        <v>3.5857843137254916E-2</v>
      </c>
      <c r="CD61" s="68">
        <f t="shared" si="16"/>
        <v>3.6151960784313743E-2</v>
      </c>
      <c r="CE61" s="68">
        <f t="shared" si="16"/>
        <v>3.7622549019607862E-2</v>
      </c>
      <c r="CF61" s="68">
        <f t="shared" si="16"/>
        <v>3.8289215686274525E-2</v>
      </c>
      <c r="CG61" s="68">
        <f t="shared" si="16"/>
        <v>4.0049019607843149E-2</v>
      </c>
      <c r="CH61" s="68">
        <f t="shared" si="16"/>
        <v>4.1562549019607847E-2</v>
      </c>
      <c r="CI61" s="68">
        <f t="shared" si="16"/>
        <v>4.1710784313725491E-2</v>
      </c>
      <c r="CJ61" s="68">
        <f t="shared" si="16"/>
        <v>4.2096813725490206E-2</v>
      </c>
      <c r="CK61" s="68">
        <f t="shared" si="16"/>
        <v>4.3395833333333342E-2</v>
      </c>
      <c r="CL61" s="68">
        <f t="shared" si="16"/>
        <v>4.35919117647059E-2</v>
      </c>
      <c r="CM61" s="68">
        <f>AVERAGE(CM2:CM52)</f>
        <v>4.4082107843137271E-2</v>
      </c>
      <c r="CN61" s="68">
        <f t="shared" ref="CN61:DX61" si="17">AVERAGE(CN2:CN52)</f>
        <v>4.5191176470588242E-2</v>
      </c>
      <c r="CO61" s="68">
        <f t="shared" si="17"/>
        <v>4.5828431372549022E-2</v>
      </c>
      <c r="CP61" s="68">
        <f t="shared" si="17"/>
        <v>4.6249999999999999E-2</v>
      </c>
      <c r="CQ61" s="68">
        <f t="shared" si="17"/>
        <v>4.6446078431372557E-2</v>
      </c>
      <c r="CR61" s="68">
        <f t="shared" si="17"/>
        <v>4.6764705882352951E-2</v>
      </c>
      <c r="CS61" s="68">
        <f t="shared" si="17"/>
        <v>4.6862745098039227E-2</v>
      </c>
      <c r="CT61" s="68">
        <f t="shared" si="17"/>
        <v>4.6862745098039227E-2</v>
      </c>
      <c r="CU61" s="68">
        <f t="shared" si="17"/>
        <v>4.686274509803922E-2</v>
      </c>
      <c r="CV61" s="68">
        <f t="shared" si="17"/>
        <v>4.6764705882352944E-2</v>
      </c>
      <c r="CW61" s="68">
        <f t="shared" si="17"/>
        <v>4.6745098039215685E-2</v>
      </c>
      <c r="CX61" s="68">
        <f t="shared" si="17"/>
        <v>4.6745098039215692E-2</v>
      </c>
      <c r="CY61" s="68">
        <f t="shared" si="17"/>
        <v>4.6911764705882361E-2</v>
      </c>
      <c r="CZ61" s="68">
        <f t="shared" si="17"/>
        <v>4.7333333333333324E-2</v>
      </c>
      <c r="DA61" s="68">
        <f t="shared" si="17"/>
        <v>4.7529411764705883E-2</v>
      </c>
      <c r="DB61" s="68">
        <f t="shared" si="17"/>
        <v>4.8264705882352939E-2</v>
      </c>
      <c r="DC61" s="68">
        <f t="shared" si="17"/>
        <v>4.8534313725490198E-2</v>
      </c>
      <c r="DD61" s="68">
        <f t="shared" si="17"/>
        <v>4.8142156862745096E-2</v>
      </c>
      <c r="DE61" s="68">
        <f t="shared" si="17"/>
        <v>4.8534313725490198E-2</v>
      </c>
      <c r="DF61" s="68">
        <f t="shared" si="17"/>
        <v>4.915196078431372E-2</v>
      </c>
      <c r="DG61" s="68">
        <f t="shared" si="17"/>
        <v>4.9862745098039216E-2</v>
      </c>
      <c r="DH61" s="68">
        <f t="shared" si="17"/>
        <v>5.0651960784313735E-2</v>
      </c>
      <c r="DI61" s="68">
        <f t="shared" si="17"/>
        <v>5.0328431372549026E-2</v>
      </c>
      <c r="DJ61" s="68">
        <f t="shared" si="17"/>
        <v>5.0328431372549026E-2</v>
      </c>
      <c r="DK61" s="68">
        <f t="shared" si="17"/>
        <v>5.0406862745098056E-2</v>
      </c>
      <c r="DL61" s="68">
        <f t="shared" si="17"/>
        <v>5.0406862745098056E-2</v>
      </c>
      <c r="DM61" s="68">
        <f t="shared" si="17"/>
        <v>5.0475490196078443E-2</v>
      </c>
      <c r="DN61" s="68">
        <f t="shared" si="17"/>
        <v>5.076960784313727E-2</v>
      </c>
      <c r="DO61" s="68">
        <f t="shared" si="17"/>
        <v>5.0696078431372561E-2</v>
      </c>
      <c r="DP61" s="68">
        <f t="shared" si="17"/>
        <v>5.0588235294117649E-2</v>
      </c>
      <c r="DQ61" s="68">
        <f t="shared" si="17"/>
        <v>5.0617647058823531E-2</v>
      </c>
      <c r="DR61" s="68">
        <f t="shared" si="17"/>
        <v>5.0617647058823531E-2</v>
      </c>
      <c r="DS61" s="68">
        <f t="shared" si="17"/>
        <v>5.0617647058823531E-2</v>
      </c>
      <c r="DT61" s="68">
        <f t="shared" si="17"/>
        <v>5.0593137254901971E-2</v>
      </c>
      <c r="DU61" s="68">
        <f t="shared" si="17"/>
        <v>5.0568627450980397E-2</v>
      </c>
      <c r="DV61" s="68">
        <f t="shared" si="17"/>
        <v>5.0509803921568626E-2</v>
      </c>
      <c r="DW61" s="68">
        <f t="shared" si="17"/>
        <v>5.0617647058823538E-2</v>
      </c>
      <c r="DX61" s="68">
        <f t="shared" si="17"/>
        <v>5.0813725490196082E-2</v>
      </c>
      <c r="DY61" s="130">
        <f t="shared" ref="DY61" si="18">AVERAGE(DY2:DY52)</f>
        <v>5.0813725490196082E-2</v>
      </c>
      <c r="DZ61" s="68"/>
      <c r="EA61" s="68"/>
    </row>
    <row r="62" spans="1:177" ht="15" customHeight="1">
      <c r="A62" s="41" t="s">
        <v>85</v>
      </c>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m="1">
        <f t="array" ref="AF62">AVERAGE(IF(AF2:AF52&gt;0,AF2:AF52))</f>
        <v>0.01</v>
      </c>
      <c r="AG62" s="68" cm="1">
        <f t="array" ref="AG62">AVERAGE(IF(AG2:AG52&gt;0,AG2:AG52))</f>
        <v>0.01</v>
      </c>
      <c r="AH62" s="68" cm="1">
        <f t="array" ref="AH62">AVERAGE(IF(AH2:AH52&gt;0,AH2:AH52))</f>
        <v>0.02</v>
      </c>
      <c r="AI62" s="68" cm="1">
        <f t="array" ref="AI62">AVERAGE(IF(AI2:AI52&gt;0,AI2:AI52))</f>
        <v>2.0625000000000001E-2</v>
      </c>
      <c r="AJ62" s="68" cm="1">
        <f t="array" ref="AJ62">AVERAGE(IF(AJ2:AJ52&gt;0,AJ2:AJ52))</f>
        <v>2.0769230769230769E-2</v>
      </c>
      <c r="AK62" s="68" cm="1">
        <f t="array" ref="AK62">AVERAGE(IF(AK2:AK52&gt;0,AK2:AK52))</f>
        <v>2.1354166666666674E-2</v>
      </c>
      <c r="AL62" s="68" cm="1">
        <f t="array" ref="AL62">AVERAGE(IF(AL2:AL52&gt;0,AL2:AL52))</f>
        <v>2.2840909090909099E-2</v>
      </c>
      <c r="AM62" s="68" cm="1">
        <f t="array" ref="AM62">AVERAGE(IF(AM2:AM52&gt;0,AM2:AM52))</f>
        <v>2.2282608695652181E-2</v>
      </c>
      <c r="AN62" s="68" cm="1">
        <f t="array" ref="AN62">AVERAGE(IF(AN2:AN52&gt;0,AN2:AN52))</f>
        <v>2.184782608695653E-2</v>
      </c>
      <c r="AO62" s="68" cm="1">
        <f t="array" ref="AO62">AVERAGE(IF(AO2:AO52&gt;0,AO2:AO52))</f>
        <v>2.184782608695653E-2</v>
      </c>
      <c r="AP62" s="68" cm="1">
        <f t="array" ref="AP62">AVERAGE(IF(AP2:AP52&gt;0,AP2:AP52))</f>
        <v>2.2386363636363645E-2</v>
      </c>
      <c r="AQ62" s="68" cm="1">
        <f t="array" ref="AQ62">AVERAGE(IF(AQ2:AQ52&gt;0,AQ2:AQ52))</f>
        <v>2.1931818181818188E-2</v>
      </c>
      <c r="AR62" s="68" cm="1">
        <f t="array" ref="AR62">AVERAGE(IF(AR2:AR52&gt;0,AR2:AR52))</f>
        <v>2.1413043478260875E-2</v>
      </c>
      <c r="AS62" s="68" cm="1">
        <f t="array" ref="AS62">AVERAGE(IF(AS2:AS52&gt;0,AS2:AS52))</f>
        <v>2.1195652173913049E-2</v>
      </c>
      <c r="AT62" s="68" cm="1">
        <f t="array" ref="AT62">AVERAGE(IF(AT2:AT52&gt;0,AT2:AT52))</f>
        <v>2.1195652173913049E-2</v>
      </c>
      <c r="AU62" s="68" cm="1">
        <f t="array" ref="AU62">AVERAGE(IF(AU2:AU52&gt;0,AU2:AU52))</f>
        <v>2.1304347826086961E-2</v>
      </c>
      <c r="AV62" s="68" cm="1">
        <f t="array" ref="AV62">AVERAGE(IF(AV2:AV52&gt;0,AV2:AV52))</f>
        <v>2.1304347826086961E-2</v>
      </c>
      <c r="AW62" s="68" cm="1">
        <f t="array" ref="AW62">AVERAGE(IF(AW2:AW52&gt;0,AW2:AW52))</f>
        <v>2.1153846153846158E-2</v>
      </c>
      <c r="AX62" s="68" cm="1">
        <f t="array" ref="AX62">AVERAGE(IF(AX2:AX52&gt;0,AX2:AX52))</f>
        <v>2.0740740740740747E-2</v>
      </c>
      <c r="AY62" s="68" cm="1">
        <f t="array" ref="AY62">AVERAGE(IF(AY2:AY52&gt;0,AY2:AY52))</f>
        <v>2.2241379310344835E-2</v>
      </c>
      <c r="AZ62" s="68" cm="1">
        <f t="array" ref="AZ62">AVERAGE(IF(AZ2:AZ52&gt;0,AZ2:AZ52))</f>
        <v>2.2241379310344835E-2</v>
      </c>
      <c r="BA62" s="68" cm="1">
        <f t="array" ref="BA62">AVERAGE(IF(BA2:BA52&gt;0,BA2:BA52))</f>
        <v>2.3281250000000014E-2</v>
      </c>
      <c r="BB62" s="68" cm="1">
        <f t="array" ref="BB62">AVERAGE(IF(BB2:BB52&gt;0,BB2:BB52))</f>
        <v>2.2968750000000013E-2</v>
      </c>
      <c r="BC62" s="68" cm="1">
        <f t="array" ref="BC62">AVERAGE(IF(BC2:BC52&gt;0,BC2:BC52))</f>
        <v>2.2968750000000013E-2</v>
      </c>
      <c r="BD62" s="68" cm="1">
        <f t="array" ref="BD62">AVERAGE(IF(BD2:BD52&gt;0,BD2:BD52))</f>
        <v>2.2878787878787891E-2</v>
      </c>
      <c r="BE62" s="68" cm="1">
        <f t="array" ref="BE62">AVERAGE(IF(BE2:BE52&gt;0,BE2:BE52))</f>
        <v>2.2979696969696983E-2</v>
      </c>
      <c r="BF62" s="68" cm="1">
        <f t="array" ref="BF62">AVERAGE(IF(BF2:BF52&gt;0,BF2:BF52))</f>
        <v>2.4509705882352954E-2</v>
      </c>
      <c r="BG62" s="68" cm="1">
        <f t="array" ref="BG62">AVERAGE(IF(BG2:BG52&gt;0,BG2:BG52))</f>
        <v>2.4656764705882368E-2</v>
      </c>
      <c r="BH62" s="68" cm="1">
        <f t="array" ref="BH62">AVERAGE(IF(BH2:BH52&gt;0,BH2:BH52))</f>
        <v>2.5539117647058837E-2</v>
      </c>
      <c r="BI62" s="68" cm="1">
        <f t="array" ref="BI62">AVERAGE(IF(BI2:BI52&gt;0,BI2:BI52))</f>
        <v>2.6029411764705898E-2</v>
      </c>
      <c r="BJ62" s="68" cm="1">
        <f t="array" ref="BJ62">AVERAGE(IF(BJ2:BJ52&gt;0,BJ2:BJ52))</f>
        <v>2.7058823529411774E-2</v>
      </c>
      <c r="BK62" s="68" cm="1">
        <f t="array" ref="BK62">AVERAGE(IF(BK2:BK52&gt;0,BK2:BK52))</f>
        <v>2.7571428571428587E-2</v>
      </c>
      <c r="BL62" s="68" cm="1">
        <f t="array" ref="BL62">AVERAGE(IF(BL2:BL52&gt;0,BL2:BL52))</f>
        <v>2.8513513513513531E-2</v>
      </c>
      <c r="BM62" s="68" cm="1">
        <f t="array" ref="BM62">AVERAGE(IF(BM2:BM52&gt;0,BM2:BM52))</f>
        <v>2.8421052631578968E-2</v>
      </c>
      <c r="BN62" s="68" cm="1">
        <f t="array" ref="BN62">AVERAGE(IF(BN2:BN52&gt;0,BN2:BN52))</f>
        <v>2.9802631578947386E-2</v>
      </c>
      <c r="BO62" s="68" cm="1">
        <f t="array" ref="BO62">AVERAGE(IF(BO2:BO52&gt;0,BO2:BO52))</f>
        <v>3.0250000000000016E-2</v>
      </c>
      <c r="BP62" s="68" cm="1">
        <f t="array" ref="BP62">AVERAGE(IF(BP2:BP52&gt;0,BP2:BP52))</f>
        <v>3.084146341463416E-2</v>
      </c>
      <c r="BQ62" s="68" cm="1">
        <f t="array" ref="BQ62">AVERAGE(IF(BQ2:BQ52&gt;0,BQ2:BQ52))</f>
        <v>3.0944444444444455E-2</v>
      </c>
      <c r="BR62" s="68" cm="1">
        <f t="array" ref="BR62">AVERAGE(IF(BR2:BR52&gt;0,BR2:BR52))</f>
        <v>3.2833333333333346E-2</v>
      </c>
      <c r="BS62" s="68" cm="1">
        <f t="array" ref="BS62">AVERAGE(IF(BS2:BS52&gt;0,BS2:BS52))</f>
        <v>3.3944444444444458E-2</v>
      </c>
      <c r="BT62" s="68" cm="1">
        <f t="array" ref="BT62">AVERAGE(IF(BT2:BT52&gt;0,BT2:BT52))</f>
        <v>3.5923913043478278E-2</v>
      </c>
      <c r="BU62" s="68" cm="1">
        <f t="array" ref="BU62">AVERAGE(IF(BU2:BU52&gt;0,BU2:BU52))</f>
        <v>3.6576086956521758E-2</v>
      </c>
      <c r="BV62" s="68" cm="1">
        <f t="array" ref="BV62">AVERAGE(IF(BV2:BV52&gt;0,BV2:BV52))</f>
        <v>3.760869565217393E-2</v>
      </c>
      <c r="BW62" s="68" cm="1">
        <f t="array" ref="BW62">AVERAGE(IF(BW2:BW52&gt;0,BW2:BW52))</f>
        <v>3.8369565217391322E-2</v>
      </c>
      <c r="BX62" s="68" cm="1">
        <f t="array" ref="BX62">AVERAGE(IF(BX2:BX52&gt;0,BX2:BX52))</f>
        <v>3.8478260869565233E-2</v>
      </c>
      <c r="BY62" s="68" cm="1">
        <f t="array" ref="BY62">AVERAGE(IF(BY2:BY52&gt;0,BY2:BY52))</f>
        <v>3.8586956521739151E-2</v>
      </c>
      <c r="BZ62" s="68" cm="1">
        <f t="array" ref="BZ62">AVERAGE(IF(BZ2:BZ52&gt;0,BZ2:BZ52))</f>
        <v>3.9369565217391322E-2</v>
      </c>
      <c r="CA62" s="68" cm="1">
        <f t="array" ref="CA62">AVERAGE(IF(CA2:CA52&gt;0,CA2:CA52))</f>
        <v>4.0157608695652193E-2</v>
      </c>
      <c r="CB62" s="68" cm="1">
        <f t="array" ref="CB62">AVERAGE(IF(CB2:CB52&gt;0,CB2:CB52))</f>
        <v>3.9777173913043494E-2</v>
      </c>
      <c r="CC62" s="68" cm="1">
        <f t="array" ref="CC62">AVERAGE(IF(CC2:CC52&gt;0,CC2:CC52))</f>
        <v>3.9755434782608713E-2</v>
      </c>
      <c r="CD62" s="68" cm="1">
        <f t="array" ref="CD62">AVERAGE(IF(CD2:CD52&gt;0,CD2:CD52))</f>
        <v>4.0081521739130453E-2</v>
      </c>
      <c r="CE62" s="68" cm="1">
        <f t="array" ref="CE62">AVERAGE(IF(CE2:CE52&gt;0,CE2:CE52))</f>
        <v>4.1711956521739146E-2</v>
      </c>
      <c r="CF62" s="68" cm="1">
        <f t="array" ref="CF62">AVERAGE(IF(CF2:CF52&gt;0,CF2:CF52))</f>
        <v>4.2451086956521757E-2</v>
      </c>
      <c r="CG62" s="68" cm="1">
        <f t="array" ref="CG62">AVERAGE(IF(CG2:CG52&gt;0,CG2:CG52))</f>
        <v>4.4402173913043484E-2</v>
      </c>
      <c r="CH62" s="68" cm="1">
        <f t="array" ref="CH62">AVERAGE(IF(CH2:CH52&gt;0,CH2:CH52))</f>
        <v>4.6080217391304357E-2</v>
      </c>
      <c r="CI62" s="68" cm="1">
        <f t="array" ref="CI62">AVERAGE(IF(CI2:CI52&gt;0,CI2:CI52))</f>
        <v>4.6244565217391308E-2</v>
      </c>
      <c r="CJ62" s="68" cm="1">
        <f t="array" ref="CJ62">AVERAGE(IF(CJ2:CJ52&gt;0,CJ2:CJ52))</f>
        <v>4.6672554347826092E-2</v>
      </c>
      <c r="CK62" s="68" cm="1">
        <f t="array" ref="CK62">AVERAGE(IF(CK2:CK52&gt;0,CK2:CK52))</f>
        <v>4.8112771739130443E-2</v>
      </c>
      <c r="CL62" s="68" cm="1">
        <f t="array" ref="CL62">AVERAGE(IF(CL2:CL52&gt;0,CL2:CL52))</f>
        <v>4.8330163043478279E-2</v>
      </c>
      <c r="CM62" s="68" cm="1">
        <f t="array" ref="CM62">AVERAGE(IF(CM2:CM52&gt;0,CM2:CM52))</f>
        <v>4.8873641304347841E-2</v>
      </c>
      <c r="CN62" s="68" cm="1">
        <f t="array" ref="CN62">AVERAGE(IF(CN2:CN52&gt;0,CN2:CN52))</f>
        <v>5.0103260869565222E-2</v>
      </c>
      <c r="CO62" s="68" cm="1">
        <f t="array" ref="CO62">AVERAGE(IF(CO2:CO52&gt;0,CO2:CO52))</f>
        <v>5.0809782608695654E-2</v>
      </c>
      <c r="CP62" s="68" cm="1">
        <f t="array" ref="CP62">AVERAGE(IF(CP2:CP52&gt;0,CP2:CP52))</f>
        <v>5.1277173913043483E-2</v>
      </c>
      <c r="CQ62" s="68" cm="1">
        <f t="array" ref="CQ62">AVERAGE(IF(CQ2:CQ52&gt;0,CQ2:CQ52))</f>
        <v>5.1494565217391312E-2</v>
      </c>
      <c r="CR62" s="68" cm="1">
        <f t="array" ref="CR62">AVERAGE(IF(CR2:CR52&gt;0,CR2:CR52))</f>
        <v>5.1847826086956539E-2</v>
      </c>
      <c r="CS62" s="68" cm="1">
        <f t="array" ref="CS62">AVERAGE(IF(CS2:CS52&gt;0,CS2:CS52))</f>
        <v>5.195652173913045E-2</v>
      </c>
      <c r="CT62" s="68" cm="1">
        <f t="array" ref="CT62">AVERAGE(IF(CT2:CT52&gt;0,CT2:CT52))</f>
        <v>5.195652173913045E-2</v>
      </c>
      <c r="CU62" s="68" cm="1">
        <f t="array" ref="CU62">AVERAGE(IF(CU2:CU52&gt;0,CU2:CU52))</f>
        <v>5.1956521739130436E-2</v>
      </c>
      <c r="CV62" s="68" cm="1">
        <f t="array" ref="CV62">AVERAGE(IF(CV2:CV52&gt;0,CV2:CV52))</f>
        <v>5.1847826086956525E-2</v>
      </c>
      <c r="CW62" s="68" cm="1">
        <f t="array" ref="CW62">AVERAGE(IF(CW2:CW52&gt;0,CW2:CW52))</f>
        <v>5.1826086956521737E-2</v>
      </c>
      <c r="CX62" s="68" cm="1">
        <f t="array" ref="CX62">AVERAGE(IF(CX2:CX52&gt;0,CX2:CX52))</f>
        <v>5.1826086956521744E-2</v>
      </c>
      <c r="CY62" s="68" cm="1">
        <f t="array" ref="CY62">AVERAGE(IF(CY2:CY52&gt;0,CY2:CY52))</f>
        <v>5.2010869565217402E-2</v>
      </c>
      <c r="CZ62" s="68" cm="1">
        <f t="array" ref="CZ62">AVERAGE(IF(CZ2:CZ52&gt;0,CZ2:CZ52))</f>
        <v>5.247826086956521E-2</v>
      </c>
      <c r="DA62" s="68" cm="1">
        <f t="array" ref="DA62">AVERAGE(IF(DA2:DA52&gt;0,DA2:DA52))</f>
        <v>5.2695652173913039E-2</v>
      </c>
      <c r="DB62" s="68" cm="1">
        <f t="array" ref="DB62">AVERAGE(IF(DB2:DB52&gt;0,DB2:DB52))</f>
        <v>5.3510869565217389E-2</v>
      </c>
      <c r="DC62" s="68" cm="1">
        <f t="array" ref="DC62">AVERAGE(IF(DC2:DC52&gt;0,DC2:DC52))</f>
        <v>5.380978260869565E-2</v>
      </c>
      <c r="DD62" s="68" cm="1">
        <f t="array" ref="DD62">AVERAGE(IF(DD2:DD52&gt;0,DD2:DD52))</f>
        <v>5.3374999999999999E-2</v>
      </c>
      <c r="DE62" s="68" cm="1">
        <f t="array" ref="DE62">AVERAGE(IF(DE2:DE52&gt;0,DE2:DE52))</f>
        <v>5.380978260869565E-2</v>
      </c>
      <c r="DF62" s="68" cm="1">
        <f t="array" ref="DF62">AVERAGE(IF(DF2:DF52&gt;0,DF2:DF52))</f>
        <v>5.4494565217391301E-2</v>
      </c>
      <c r="DG62" s="68" cm="1">
        <f t="array" ref="DG62">AVERAGE(IF(DG2:DG52&gt;0,DG2:DG52))</f>
        <v>5.5282608695652179E-2</v>
      </c>
      <c r="DH62" s="68" cm="1">
        <f t="array" ref="DH62">AVERAGE(IF(DH2:DH52&gt;0,DH2:DH52))</f>
        <v>5.6157608695652186E-2</v>
      </c>
      <c r="DI62" s="68" cm="1">
        <f t="array" ref="DI62">AVERAGE(IF(DI2:DI52&gt;0,DI2:DI52))</f>
        <v>5.5798913043478268E-2</v>
      </c>
      <c r="DJ62" s="68" cm="1">
        <f t="array" ref="DJ62">AVERAGE(IF(DJ2:DJ52&gt;0,DJ2:DJ52))</f>
        <v>5.5798913043478268E-2</v>
      </c>
      <c r="DK62" s="68" cm="1">
        <f t="array" ref="DK62">AVERAGE(IF(DK2:DK52&gt;0,DK2:DK52))</f>
        <v>5.5885869565217405E-2</v>
      </c>
      <c r="DL62" s="68" cm="1">
        <f t="array" ref="DL62">AVERAGE(IF(DL2:DL52&gt;0,DL2:DL52))</f>
        <v>5.5885869565217405E-2</v>
      </c>
      <c r="DM62" s="68" cm="1">
        <f t="array" ref="DM62">AVERAGE(IF(DM2:DM52&gt;0,DM2:DM52))</f>
        <v>5.5961956521739145E-2</v>
      </c>
      <c r="DN62" s="68" cm="1">
        <f t="array" ref="DN62">AVERAGE(IF(DN2:DN52&gt;0,DN2:DN52))</f>
        <v>5.6288043478260885E-2</v>
      </c>
      <c r="DO62" s="68" cm="1">
        <f t="array" ref="DO62">AVERAGE(IF(DO2:DO52&gt;0,DO2:DO52))</f>
        <v>5.6206521739130447E-2</v>
      </c>
      <c r="DP62" s="68" cm="1">
        <f t="array" ref="DP62">AVERAGE(IF(DP2:DP52&gt;0,DP2:DP52))</f>
        <v>5.6086956521739131E-2</v>
      </c>
      <c r="DQ62" s="68" cm="1">
        <f t="array" ref="DQ62">AVERAGE(IF(DQ2:DQ52&gt;0,DQ2:DQ52))</f>
        <v>5.611956521739131E-2</v>
      </c>
      <c r="DR62" s="68" cm="1">
        <f t="array" ref="DR62">AVERAGE(IF(DR2:DR52&gt;0,DR2:DR52))</f>
        <v>5.611956521739131E-2</v>
      </c>
      <c r="DS62" s="68" cm="1">
        <f t="array" ref="DS62">AVERAGE(IF(DS2:DS52&gt;0,DS2:DS52))</f>
        <v>5.611956521739131E-2</v>
      </c>
      <c r="DT62" s="68" cm="1">
        <f t="array" ref="DT62">AVERAGE(IF(DT2:DT52&gt;0,DT2:DT52))</f>
        <v>5.6092391304347837E-2</v>
      </c>
      <c r="DU62" s="68" cm="1">
        <f t="array" ref="DU62">AVERAGE(IF(DU2:DU52&gt;0,DU2:DU52))</f>
        <v>5.6065217391304351E-2</v>
      </c>
      <c r="DV62" s="68" cm="1">
        <f t="array" ref="DV62">AVERAGE(IF(DV2:DV52&gt;0,DV2:DV52))</f>
        <v>5.6000000000000001E-2</v>
      </c>
      <c r="DW62" s="68" cm="1">
        <f t="array" ref="DW62">AVERAGE(IF(DW2:DW52&gt;0,DW2:DW52))</f>
        <v>5.6119565217391316E-2</v>
      </c>
      <c r="DX62" s="68" cm="1">
        <f t="array" ref="DX62">AVERAGE(IF(DX2:DX52&gt;0,DX2:DX52))</f>
        <v>5.6336956521739139E-2</v>
      </c>
      <c r="DY62" s="130" cm="1">
        <f t="array" ref="DY62">AVERAGE(IF(DY2:DY52&gt;0,DY2:DY52))</f>
        <v>5.6336956521739139E-2</v>
      </c>
      <c r="DZ62" s="68"/>
      <c r="EA62" s="131"/>
    </row>
    <row r="63" spans="1:177" ht="13.95" customHeight="1">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c r="CD63" s="82"/>
      <c r="CE63" s="82"/>
      <c r="CF63" s="82"/>
      <c r="CG63" s="82"/>
      <c r="CH63" s="82"/>
      <c r="CI63" s="82"/>
      <c r="CJ63" s="82"/>
      <c r="CK63" s="82"/>
      <c r="CL63" s="82"/>
      <c r="CM63" s="82"/>
      <c r="CN63" s="82"/>
      <c r="CO63" s="82"/>
      <c r="CP63" s="82"/>
      <c r="CQ63" s="82"/>
      <c r="CR63" s="82"/>
      <c r="CS63" s="82"/>
      <c r="CT63" s="82"/>
      <c r="CU63" s="82"/>
      <c r="CV63" s="82"/>
      <c r="CW63" s="82"/>
      <c r="CX63" s="82"/>
      <c r="CY63" s="82"/>
      <c r="CZ63" s="82"/>
      <c r="DA63" s="82"/>
      <c r="DB63" s="82"/>
      <c r="DC63" s="82"/>
      <c r="DD63" s="82"/>
      <c r="DE63" s="82"/>
      <c r="DF63" s="82"/>
      <c r="DG63" s="82"/>
      <c r="DH63" s="82"/>
      <c r="DI63" s="82"/>
      <c r="DJ63" s="82"/>
      <c r="DK63" s="82"/>
      <c r="DL63" s="82"/>
      <c r="DM63" s="82"/>
      <c r="DN63" s="82"/>
      <c r="DO63" s="82"/>
      <c r="DP63" s="82"/>
      <c r="DQ63" s="82"/>
      <c r="DR63" s="82"/>
      <c r="DS63" s="82"/>
      <c r="DT63" s="82"/>
      <c r="DU63" s="82"/>
      <c r="DV63" s="82"/>
      <c r="DW63" s="82"/>
      <c r="DX63" s="120"/>
      <c r="DY63" s="120"/>
      <c r="DZ63" s="82"/>
      <c r="EA63" s="82"/>
    </row>
  </sheetData>
  <conditionalFormatting sqref="B2:DY52">
    <cfRule type="expression" dxfId="1" priority="1">
      <formula>_xlfn.ISFORMULA(B2)</formula>
    </cfRule>
    <cfRule type="cellIs" dxfId="0" priority="2" operator="equal">
      <formula>0</formula>
    </cfRule>
  </conditionalFormatting>
  <pageMargins left="0.7" right="0.7" top="0.75" bottom="0.75" header="0.3" footer="0.3"/>
  <ignoredErrors>
    <ignoredError sqref="B58:CU58 B59:BF59 BG59:DM60 AF60:BF60" formulaRange="1"/>
    <ignoredError sqref="CY6" formula="1"/>
  </ignoredErrors>
  <legacyDrawing r:id="rId1"/>
  <extLst>
    <ext xmlns:x14="http://schemas.microsoft.com/office/spreadsheetml/2009/9/main" uri="{05C60535-1F16-4fd2-B633-F4F36F0B64E0}">
      <x14:sparklineGroups xmlns:xm="http://schemas.microsoft.com/office/excel/2006/main">
        <x14:sparklineGroup type="column" displayEmptyCellsAs="gap" xr2:uid="{942F5FE9-4E4E-4852-BCAD-77374C545A76}">
          <x14:colorSeries rgb="FF376092"/>
          <x14:colorNegative rgb="FFD00000"/>
          <x14:colorAxis rgb="FF000000"/>
          <x14:colorMarkers rgb="FFD00000"/>
          <x14:colorFirst rgb="FFD00000"/>
          <x14:colorLast rgb="FFD00000"/>
          <x14:colorHigh rgb="FFD00000"/>
          <x14:colorLow rgb="FFD00000"/>
          <x14:sparklines>
            <x14:sparkline>
              <xm:f>GST_history!AF2:DY2</xm:f>
              <xm:sqref>DZ2</xm:sqref>
            </x14:sparkline>
            <x14:sparkline>
              <xm:f>GST_history!AF3:DY3</xm:f>
              <xm:sqref>DZ3</xm:sqref>
            </x14:sparkline>
            <x14:sparkline>
              <xm:f>GST_history!AF4:DY4</xm:f>
              <xm:sqref>DZ4</xm:sqref>
            </x14:sparkline>
            <x14:sparkline>
              <xm:f>GST_history!AF5:DY5</xm:f>
              <xm:sqref>DZ5</xm:sqref>
            </x14:sparkline>
            <x14:sparkline>
              <xm:f>GST_history!AF6:DY6</xm:f>
              <xm:sqref>DZ6</xm:sqref>
            </x14:sparkline>
            <x14:sparkline>
              <xm:f>GST_history!AF7:DY7</xm:f>
              <xm:sqref>DZ7</xm:sqref>
            </x14:sparkline>
            <x14:sparkline>
              <xm:f>GST_history!AF8:DY8</xm:f>
              <xm:sqref>DZ8</xm:sqref>
            </x14:sparkline>
            <x14:sparkline>
              <xm:f>GST_history!AF9:DY9</xm:f>
              <xm:sqref>DZ9</xm:sqref>
            </x14:sparkline>
            <x14:sparkline>
              <xm:f>GST_history!AF10:DY10</xm:f>
              <xm:sqref>DZ10</xm:sqref>
            </x14:sparkline>
            <x14:sparkline>
              <xm:f>GST_history!AF11:DY11</xm:f>
              <xm:sqref>DZ11</xm:sqref>
            </x14:sparkline>
            <x14:sparkline>
              <xm:f>GST_history!AF12:DY12</xm:f>
              <xm:sqref>DZ12</xm:sqref>
            </x14:sparkline>
            <x14:sparkline>
              <xm:f>GST_history!AF13:DY13</xm:f>
              <xm:sqref>DZ13</xm:sqref>
            </x14:sparkline>
            <x14:sparkline>
              <xm:f>GST_history!AF14:DY14</xm:f>
              <xm:sqref>DZ14</xm:sqref>
            </x14:sparkline>
            <x14:sparkline>
              <xm:f>GST_history!AF15:DY15</xm:f>
              <xm:sqref>DZ15</xm:sqref>
            </x14:sparkline>
            <x14:sparkline>
              <xm:f>GST_history!AF16:DY16</xm:f>
              <xm:sqref>DZ16</xm:sqref>
            </x14:sparkline>
            <x14:sparkline>
              <xm:f>GST_history!AF17:DY17</xm:f>
              <xm:sqref>DZ17</xm:sqref>
            </x14:sparkline>
            <x14:sparkline>
              <xm:f>GST_history!AF18:DY18</xm:f>
              <xm:sqref>DZ18</xm:sqref>
            </x14:sparkline>
            <x14:sparkline>
              <xm:f>GST_history!AF19:DY19</xm:f>
              <xm:sqref>DZ19</xm:sqref>
            </x14:sparkline>
            <x14:sparkline>
              <xm:f>GST_history!AF20:DY20</xm:f>
              <xm:sqref>DZ20</xm:sqref>
            </x14:sparkline>
            <x14:sparkline>
              <xm:f>GST_history!AF21:DY21</xm:f>
              <xm:sqref>DZ21</xm:sqref>
            </x14:sparkline>
            <x14:sparkline>
              <xm:f>GST_history!AF22:DY22</xm:f>
              <xm:sqref>DZ22</xm:sqref>
            </x14:sparkline>
            <x14:sparkline>
              <xm:f>GST_history!AF23:DY23</xm:f>
              <xm:sqref>DZ23</xm:sqref>
            </x14:sparkline>
            <x14:sparkline>
              <xm:f>GST_history!AF24:DY24</xm:f>
              <xm:sqref>DZ24</xm:sqref>
            </x14:sparkline>
            <x14:sparkline>
              <xm:f>GST_history!AF25:DY25</xm:f>
              <xm:sqref>DZ25</xm:sqref>
            </x14:sparkline>
            <x14:sparkline>
              <xm:f>GST_history!AF26:DY26</xm:f>
              <xm:sqref>DZ26</xm:sqref>
            </x14:sparkline>
            <x14:sparkline>
              <xm:f>GST_history!AF27:DY27</xm:f>
              <xm:sqref>DZ27</xm:sqref>
            </x14:sparkline>
            <x14:sparkline>
              <xm:f>GST_history!AF28:DY28</xm:f>
              <xm:sqref>DZ28</xm:sqref>
            </x14:sparkline>
            <x14:sparkline>
              <xm:f>GST_history!AF29:DY29</xm:f>
              <xm:sqref>DZ29</xm:sqref>
            </x14:sparkline>
            <x14:sparkline>
              <xm:f>GST_history!AF30:DY30</xm:f>
              <xm:sqref>DZ30</xm:sqref>
            </x14:sparkline>
            <x14:sparkline>
              <xm:f>GST_history!AF31:DY31</xm:f>
              <xm:sqref>DZ31</xm:sqref>
            </x14:sparkline>
            <x14:sparkline>
              <xm:f>GST_history!AF32:DY32</xm:f>
              <xm:sqref>DZ32</xm:sqref>
            </x14:sparkline>
            <x14:sparkline>
              <xm:f>GST_history!AF33:DY33</xm:f>
              <xm:sqref>DZ33</xm:sqref>
            </x14:sparkline>
            <x14:sparkline>
              <xm:f>GST_history!AF34:DY34</xm:f>
              <xm:sqref>DZ34</xm:sqref>
            </x14:sparkline>
            <x14:sparkline>
              <xm:f>GST_history!AF35:DY35</xm:f>
              <xm:sqref>DZ35</xm:sqref>
            </x14:sparkline>
            <x14:sparkline>
              <xm:f>GST_history!AF36:DY36</xm:f>
              <xm:sqref>DZ36</xm:sqref>
            </x14:sparkline>
            <x14:sparkline>
              <xm:f>GST_history!AF37:DY37</xm:f>
              <xm:sqref>DZ37</xm:sqref>
            </x14:sparkline>
            <x14:sparkline>
              <xm:f>GST_history!AF38:DY38</xm:f>
              <xm:sqref>DZ38</xm:sqref>
            </x14:sparkline>
            <x14:sparkline>
              <xm:f>GST_history!AF39:DY39</xm:f>
              <xm:sqref>DZ39</xm:sqref>
            </x14:sparkline>
            <x14:sparkline>
              <xm:f>GST_history!AF40:DY40</xm:f>
              <xm:sqref>DZ40</xm:sqref>
            </x14:sparkline>
            <x14:sparkline>
              <xm:f>GST_history!AF41:DY41</xm:f>
              <xm:sqref>DZ41</xm:sqref>
            </x14:sparkline>
            <x14:sparkline>
              <xm:f>GST_history!AF42:DY42</xm:f>
              <xm:sqref>DZ42</xm:sqref>
            </x14:sparkline>
            <x14:sparkline>
              <xm:f>GST_history!AF43:DY43</xm:f>
              <xm:sqref>DZ43</xm:sqref>
            </x14:sparkline>
            <x14:sparkline>
              <xm:f>GST_history!AF44:DY44</xm:f>
              <xm:sqref>DZ44</xm:sqref>
            </x14:sparkline>
            <x14:sparkline>
              <xm:f>GST_history!AF45:DY45</xm:f>
              <xm:sqref>DZ45</xm:sqref>
            </x14:sparkline>
            <x14:sparkline>
              <xm:f>GST_history!AF46:DY46</xm:f>
              <xm:sqref>DZ46</xm:sqref>
            </x14:sparkline>
            <x14:sparkline>
              <xm:f>GST_history!AF47:DY47</xm:f>
              <xm:sqref>DZ47</xm:sqref>
            </x14:sparkline>
            <x14:sparkline>
              <xm:f>GST_history!AF48:DY48</xm:f>
              <xm:sqref>DZ48</xm:sqref>
            </x14:sparkline>
            <x14:sparkline>
              <xm:f>GST_history!AF49:DY49</xm:f>
              <xm:sqref>DZ49</xm:sqref>
            </x14:sparkline>
            <x14:sparkline>
              <xm:f>GST_history!AF50:DY50</xm:f>
              <xm:sqref>DZ50</xm:sqref>
            </x14:sparkline>
            <x14:sparkline>
              <xm:f>GST_history!AF51:DY51</xm:f>
              <xm:sqref>DZ51</xm:sqref>
            </x14:sparkline>
            <x14:sparkline>
              <xm:f>GST_history!AF52:DY52</xm:f>
              <xm:sqref>DZ52</xm:sqref>
            </x14:sparkline>
            <x14:sparkline>
              <xm:f>GST_history!AF53:DY53</xm:f>
              <xm:sqref>DZ53</xm:sqref>
            </x14:sparkline>
            <x14:sparkline>
              <xm:f>GST_history!AF54:DY54</xm:f>
              <xm:sqref>DZ54</xm:sqref>
            </x14:sparkline>
            <x14:sparkline>
              <xm:f>GST_history!AF55:DY55</xm:f>
              <xm:sqref>DZ55</xm:sqref>
            </x14:sparkline>
            <x14:sparkline>
              <xm:f>GST_history!AF56:DY56</xm:f>
              <xm:sqref>DZ56</xm:sqref>
            </x14:sparkline>
            <x14:sparkline>
              <xm:f>GST_history!AF57:DY57</xm:f>
              <xm:sqref>DZ57</xm:sqref>
            </x14:sparkline>
            <x14:sparkline>
              <xm:f>GST_history!AF58:DY58</xm:f>
              <xm:sqref>DZ58</xm:sqref>
            </x14:sparkline>
            <x14:sparkline>
              <xm:f>GST_history!AF59:DY59</xm:f>
              <xm:sqref>DZ59</xm:sqref>
            </x14:sparkline>
            <x14:sparkline>
              <xm:f>GST_history!AF60:DY60</xm:f>
              <xm:sqref>DZ60</xm:sqref>
            </x14:sparkline>
            <x14:sparkline>
              <xm:f>GST_history!AF61:DY61</xm:f>
              <xm:sqref>DZ61</xm:sqref>
            </x14:sparkline>
            <x14:sparkline>
              <xm:f>GST_history!AF62:DY62</xm:f>
              <xm:sqref>DZ62</xm:sqref>
            </x14:sparkline>
          </x14:sparklines>
        </x14:sparklineGroup>
      </x14:sparklineGroup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33D623A02DE14ABB91FCC9AF336B8C" ma:contentTypeVersion="16" ma:contentTypeDescription="Create a new document." ma:contentTypeScope="" ma:versionID="4dd4097bcee9a38c53cc37e728cd1236">
  <xsd:schema xmlns:xsd="http://www.w3.org/2001/XMLSchema" xmlns:xs="http://www.w3.org/2001/XMLSchema" xmlns:p="http://schemas.microsoft.com/office/2006/metadata/properties" xmlns:ns2="7310de4a-c1ac-4133-8abb-829d413715bc" xmlns:ns3="cd009225-82ec-4859-8d83-429368d685b1" targetNamespace="http://schemas.microsoft.com/office/2006/metadata/properties" ma:root="true" ma:fieldsID="6a9b34c851fb1eb45664ca4d1812fa31" ns2:_="" ns3:_="">
    <xsd:import namespace="7310de4a-c1ac-4133-8abb-829d413715bc"/>
    <xsd:import namespace="cd009225-82ec-4859-8d83-429368d685b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EventHashCode" minOccurs="0"/>
                <xsd:element ref="ns3:MediaServiceGenerationTime" minOccurs="0"/>
                <xsd:element ref="ns3:MediaServiceAutoKeyPoints" minOccurs="0"/>
                <xsd:element ref="ns3:MediaServiceKeyPoints" minOccurs="0"/>
                <xsd:element ref="ns3:MediaServiceAutoTags" minOccurs="0"/>
                <xsd:element ref="ns3:MediaServiceOCR" minOccurs="0"/>
                <xsd:element ref="ns3:MediaServiceDateTake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0de4a-c1ac-4133-8abb-829d413715b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1" nillable="true" ma:displayName="Taxonomy Catch All Column" ma:hidden="true" ma:list="{66ad9a8e-e1b9-4a43-8df5-f1245192a47b}" ma:internalName="TaxCatchAll" ma:showField="CatchAllData" ma:web="7310de4a-c1ac-4133-8abb-829d413715b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d009225-82ec-4859-8d83-429368d685b1"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e6dc10a-fa49-49b1-9b86-eca1584c1fd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310de4a-c1ac-4133-8abb-829d413715bc" xsi:nil="true"/>
    <lcf76f155ced4ddcb4097134ff3c332f xmlns="cd009225-82ec-4859-8d83-429368d685b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CAA1BB-44A5-4E80-BC80-CC368BD168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0de4a-c1ac-4133-8abb-829d413715bc"/>
    <ds:schemaRef ds:uri="cd009225-82ec-4859-8d83-429368d685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3829E5-C948-4254-AB80-E4C74A65BFF7}">
  <ds:schemaRefs>
    <ds:schemaRef ds:uri="http://schemas.microsoft.com/office/2006/metadata/properties"/>
    <ds:schemaRef ds:uri="http://schemas.microsoft.com/office/infopath/2007/PartnerControls"/>
    <ds:schemaRef ds:uri="7310de4a-c1ac-4133-8abb-829d413715bc"/>
    <ds:schemaRef ds:uri="cd009225-82ec-4859-8d83-429368d685b1"/>
  </ds:schemaRefs>
</ds:datastoreItem>
</file>

<file path=customXml/itemProps3.xml><?xml version="1.0" encoding="utf-8"?>
<ds:datastoreItem xmlns:ds="http://schemas.openxmlformats.org/officeDocument/2006/customXml" ds:itemID="{78533146-CAD5-42B5-93B8-0C4F584996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README</vt:lpstr>
      <vt:lpstr>PIT_history</vt:lpstr>
      <vt:lpstr>PIT_history_supplement</vt:lpstr>
      <vt:lpstr>PIT_fed_deduction</vt:lpstr>
      <vt:lpstr>CIT_history</vt:lpstr>
      <vt:lpstr>CIT_history_supplement</vt:lpstr>
      <vt:lpstr>CIT_fed_deduction</vt:lpstr>
      <vt:lpstr>GST_history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2026-06-11T19:37:45Z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0x010100A733D623A02DE14ABB91FCC9AF336B8C</vt:lpwstr>
  </property>
  <property fmtid="{D5CDD505-2E9C-101B-9397-08002B2CF9AE}" pid="3" name="MediaServiceImageTags">
    <vt:lpwstr/>
  </property>
</Properties>
</file>